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Carmen Velasco\REGISTRO DE CONTRA. 2001-2021\REGISTRO DE CONTRA. 2001-2021\"/>
    </mc:Choice>
  </mc:AlternateContent>
  <bookViews>
    <workbookView xWindow="0" yWindow="0" windowWidth="20490" windowHeight="7650" tabRatio="602" firstSheet="1" activeTab="10"/>
  </bookViews>
  <sheets>
    <sheet name="2011" sheetId="58" r:id="rId1"/>
    <sheet name="2012" sheetId="57" r:id="rId2"/>
    <sheet name="2013" sheetId="42" r:id="rId3"/>
    <sheet name="2014" sheetId="67" r:id="rId4"/>
    <sheet name="2015" sheetId="69" r:id="rId5"/>
    <sheet name="2016" sheetId="73" r:id="rId6"/>
    <sheet name="2017" sheetId="75" r:id="rId7"/>
    <sheet name="2018" sheetId="80" r:id="rId8"/>
    <sheet name="2019" sheetId="82" r:id="rId9"/>
    <sheet name="2020" sheetId="83" r:id="rId10"/>
    <sheet name="2021" sheetId="84" r:id="rId11"/>
  </sheets>
  <definedNames>
    <definedName name="_xlnm._FilterDatabase" localSheetId="0" hidden="1">'2011'!$A$17:$Y$271</definedName>
    <definedName name="_xlnm._FilterDatabase" localSheetId="1" hidden="1">'2012'!$A$16:$Y$314</definedName>
    <definedName name="_xlnm._FilterDatabase" localSheetId="2" hidden="1">'2013'!$A$17:$P$359</definedName>
    <definedName name="_xlnm._FilterDatabase" localSheetId="3" hidden="1">'2014'!$A$12:$P$327</definedName>
    <definedName name="_xlnm._FilterDatabase" localSheetId="4" hidden="1">'2015'!$A$8:$Q$379</definedName>
    <definedName name="_xlnm._FilterDatabase" localSheetId="5" hidden="1">'2016'!$A$14:$T$269</definedName>
    <definedName name="_xlnm._FilterDatabase" localSheetId="6" hidden="1">'2017'!$A$14:$S$14</definedName>
    <definedName name="_xlnm._FilterDatabase" localSheetId="7" hidden="1">'2018'!$K$15:$R$259</definedName>
    <definedName name="_xlnm._FilterDatabase" localSheetId="8" hidden="1">'2019'!$A$13:$S$278</definedName>
    <definedName name="_xlnm._FilterDatabase" localSheetId="9" hidden="1">'2020'!$A$7:$S$192</definedName>
    <definedName name="_xlnm._FilterDatabase" localSheetId="10" hidden="1">'2021'!$A$9:$WWL$9</definedName>
    <definedName name="_xlnm.Print_Area" localSheetId="0">'2011'!$A$1:$O$413</definedName>
    <definedName name="_xlnm.Print_Area" localSheetId="1">'2012'!$A$1:$P$340</definedName>
    <definedName name="_xlnm.Print_Area" localSheetId="2">'2013'!$A$1:$P$446</definedName>
    <definedName name="_xlnm.Print_Area" localSheetId="3">'2014'!$A$1:$Q$327</definedName>
    <definedName name="_xlnm.Print_Area" localSheetId="4">'2015'!$A$1:$Q$379</definedName>
    <definedName name="_xlnm.Print_Area" localSheetId="5">'2016'!$A$1:$R$271</definedName>
    <definedName name="_xlnm.Print_Area" localSheetId="6">'2017'!$A$1:$S$243</definedName>
    <definedName name="_xlnm.Print_Area" localSheetId="7">'2018'!$A$1:$S$268</definedName>
    <definedName name="_xlnm.Print_Area" localSheetId="8">'2019'!$A$1:$S$284</definedName>
    <definedName name="_xlnm.Print_Area" localSheetId="9">'2020'!$A$1:$S$223</definedName>
    <definedName name="_xlnm.Print_Area" localSheetId="10">'2021'!$A$1:$S$202</definedName>
    <definedName name="_xlnm.Print_Titles" localSheetId="0">'2011'!$1:$14</definedName>
    <definedName name="_xlnm.Print_Titles" localSheetId="1">'2012'!$1:$13</definedName>
    <definedName name="_xlnm.Print_Titles" localSheetId="2">'2013'!$1:$14</definedName>
    <definedName name="_xlnm.Print_Titles" localSheetId="8">'2019'!$13:$14</definedName>
    <definedName name="_xlnm.Print_Titles" localSheetId="10">'2021'!$9:$10</definedName>
  </definedNames>
  <calcPr calcId="162913"/>
</workbook>
</file>

<file path=xl/calcChain.xml><?xml version="1.0" encoding="utf-8"?>
<calcChain xmlns="http://schemas.openxmlformats.org/spreadsheetml/2006/main">
  <c r="F211" i="83" l="1"/>
  <c r="F203" i="83" l="1"/>
  <c r="F174" i="83"/>
  <c r="F172" i="83" l="1"/>
  <c r="F171" i="83"/>
  <c r="F192" i="83" l="1"/>
  <c r="F219" i="83" s="1"/>
  <c r="F65" i="82"/>
  <c r="F18" i="82"/>
  <c r="F284" i="82" s="1"/>
  <c r="F20" i="75" l="1"/>
  <c r="F42" i="80" l="1"/>
  <c r="F41" i="80"/>
  <c r="F33" i="80"/>
  <c r="F32" i="80"/>
  <c r="F22" i="80" l="1"/>
  <c r="F21" i="80"/>
  <c r="F267" i="80" l="1"/>
  <c r="F107" i="75"/>
  <c r="F106" i="75"/>
  <c r="F57" i="75"/>
  <c r="F48" i="75"/>
  <c r="A43" i="73" l="1"/>
  <c r="A44" i="73" s="1"/>
  <c r="A45" i="73" s="1"/>
  <c r="A48" i="73" s="1"/>
  <c r="A50" i="73" s="1"/>
  <c r="A53" i="73" s="1"/>
  <c r="A55" i="73" s="1"/>
  <c r="A57" i="73" s="1"/>
  <c r="A60" i="73" s="1"/>
  <c r="A61" i="73" s="1"/>
  <c r="A64" i="73" s="1"/>
  <c r="A65" i="73" s="1"/>
  <c r="A66" i="73" s="1"/>
  <c r="A67" i="73" s="1"/>
  <c r="A68" i="73" s="1"/>
  <c r="A69" i="73" s="1"/>
  <c r="D258" i="67" l="1"/>
  <c r="D210" i="67"/>
  <c r="D200" i="67"/>
  <c r="D102" i="67"/>
  <c r="D17" i="67"/>
  <c r="D20" i="57" l="1"/>
  <c r="D47" i="57"/>
  <c r="D48" i="57"/>
  <c r="D143" i="57"/>
  <c r="D144" i="57"/>
  <c r="D170" i="57"/>
  <c r="D228" i="57"/>
  <c r="D268" i="57"/>
  <c r="D269" i="57"/>
  <c r="D285" i="57"/>
  <c r="D291" i="57"/>
  <c r="D412" i="58" l="1"/>
  <c r="D411" i="58"/>
  <c r="D296" i="58"/>
  <c r="D323" i="57"/>
  <c r="D441" i="42"/>
  <c r="D439" i="42"/>
  <c r="D335" i="42"/>
  <c r="D336" i="42"/>
  <c r="D272" i="42"/>
  <c r="D318" i="42"/>
  <c r="D311" i="42"/>
  <c r="D276" i="42"/>
  <c r="D288" i="42"/>
  <c r="D224" i="42"/>
  <c r="D253" i="42"/>
  <c r="D43" i="42"/>
  <c r="D183" i="42"/>
  <c r="D167" i="42"/>
  <c r="D94" i="42"/>
  <c r="D84" i="42"/>
  <c r="D21" i="42"/>
  <c r="D24" i="42"/>
</calcChain>
</file>

<file path=xl/sharedStrings.xml><?xml version="1.0" encoding="utf-8"?>
<sst xmlns="http://schemas.openxmlformats.org/spreadsheetml/2006/main" count="24548" uniqueCount="9349">
  <si>
    <t>MODALIDAD DE CONTRATACIÓN:   LIBRE GESTIÓN</t>
  </si>
  <si>
    <t>Sin Efecto</t>
  </si>
  <si>
    <t>D´QUISA, S.A. DE C.V.</t>
  </si>
  <si>
    <t>PRODUCTIVE BUSINESS SOLUTIONS EL SALVADOR, S.A. DE C.V. (PBS)</t>
  </si>
  <si>
    <t>COPRODEPO, S.A. DE C.V.</t>
  </si>
  <si>
    <t>FAES</t>
  </si>
  <si>
    <t>6742 -6743</t>
  </si>
  <si>
    <t>EQUITEC, S.A. DE C.V.</t>
  </si>
  <si>
    <t>6793- 6802</t>
  </si>
  <si>
    <t>SEGACORP, S.A. DE C.V.</t>
  </si>
  <si>
    <t>RAF, S.A. DE C.V.</t>
  </si>
  <si>
    <t>6883 - 6884</t>
  </si>
  <si>
    <t>VAPPOR, S.A. DE C.V.</t>
  </si>
  <si>
    <t>GM GROUP, S.A. DE C.V.</t>
  </si>
  <si>
    <t>6937-6968</t>
  </si>
  <si>
    <t>APROSSI, S.A. DE CV.</t>
  </si>
  <si>
    <t>MODALIDAD DE CONTRATACIÓN:   LICITACIÓN PÚBLICA</t>
  </si>
  <si>
    <t>MODALIDAD DE CONTRATACIÓN:   CONTRATACIÓN DIRECTA</t>
  </si>
  <si>
    <t>EL AVE FENIX, S.A. DE C.V.</t>
  </si>
  <si>
    <t>SISECOR, S.A. DE C.V.</t>
  </si>
  <si>
    <t>FALMAR, S.A. DE C.V.</t>
  </si>
  <si>
    <t>DEL 16 AL 31 DE AGOSTO DE 2012</t>
  </si>
  <si>
    <t>PRORROGA DEL CONTRATO DE ARRENDAMIENTO N° 02/2011</t>
  </si>
  <si>
    <t>PRORROGA DEL CONTRATO DE ARRENDAMIENTO N° 01/2011</t>
  </si>
  <si>
    <t>CONTRATO DE ARRENDAMIENTO N° 01/2012</t>
  </si>
  <si>
    <t>CONTRATO DE ARRENDAMIENTO N° 02/2012</t>
  </si>
  <si>
    <t>CONTRATO MARCO DE PRESTACIÓN DE SERVICIOS DE TELECOMUNICACIONES</t>
  </si>
  <si>
    <t>CONTRATO DE SUMINISTRO N° 08/2012</t>
  </si>
  <si>
    <t>ESCRITURA PÚBLICA N° 5 # 26</t>
  </si>
  <si>
    <t>CONTRATO DE SUMINISTRO N° 04/2012</t>
  </si>
  <si>
    <t>CONTRATO DE SERVICIO N° 06/2012</t>
  </si>
  <si>
    <t>CONTRATO DE SUMINISTRO N° 07/2012</t>
  </si>
  <si>
    <t>CONTRATO DE SERVICIO N° 09/2012</t>
  </si>
  <si>
    <t>CONTRATO DE SERVICIOS  N° 10/2012</t>
  </si>
  <si>
    <t>CONTRATO DE SERVICIO N° 11/2012</t>
  </si>
  <si>
    <t>CONTRATO DE ARRENDAMIENTO N° 05/2012</t>
  </si>
  <si>
    <t>CONTRATO DE SERVICIO N° 12/2012</t>
  </si>
  <si>
    <t>CONTRATO DE SUMINISTRO N° 13/2012</t>
  </si>
  <si>
    <t xml:space="preserve">CONTRATO DE TELECOMUNICACION </t>
  </si>
  <si>
    <t>CONTRATO DE SUMINISTRO N° 025/2012</t>
  </si>
  <si>
    <t>CONTRATO DE SUMINISTRO N° 26/2012</t>
  </si>
  <si>
    <t>6505-6506</t>
  </si>
  <si>
    <t>CONTRATO DE SERVICIO N° 24/2012</t>
  </si>
  <si>
    <t>CONTRATO DE SERVICIO N° 23/2012</t>
  </si>
  <si>
    <t>CONTRATO DE SERVICIO N° 21/2012</t>
  </si>
  <si>
    <t>CONTRATO  DE SERVICIO N° 22/2012</t>
  </si>
  <si>
    <t>CONTRATO DE SERVICIO N° 19/2012</t>
  </si>
  <si>
    <t>CONTRATO DE SERVICIO N° 20/2012</t>
  </si>
  <si>
    <t xml:space="preserve">CONTRATO DE PRESTACIONES DE SERVICIOS DE TELECOMUNICACIONES PARA CLIENTES CORPORATIVOS </t>
  </si>
  <si>
    <t>Contrato de Consultoría N° 27/2012</t>
  </si>
  <si>
    <t>Contrato de Consultoría N° 29/2012</t>
  </si>
  <si>
    <t>Contrato de Servicio N° 30/2012</t>
  </si>
  <si>
    <t>MARTELL, S.A. DE C.V.</t>
  </si>
  <si>
    <t>SISTEMAS C&amp;C, S.A. DE C.V.</t>
  </si>
  <si>
    <t>RICOH EL SALVADOR, S.A. DE C.V.</t>
  </si>
  <si>
    <t xml:space="preserve">06/09/12
</t>
  </si>
  <si>
    <t>MODALIDAD DE CONTRATACIÓN:  CONTRATACIÓN DIRECTA</t>
  </si>
  <si>
    <t xml:space="preserve">CONTRATO N° 5 </t>
  </si>
  <si>
    <t>REALTIVE, S.A. DE C.V.</t>
  </si>
  <si>
    <t>WALTER OSWALDO ALMENDAREZ JUAREZ</t>
  </si>
  <si>
    <t>CONSUELO DE JESUS OSORIO DE MORA</t>
  </si>
  <si>
    <t>LUIS ROBERTO YANEZ VENTURA</t>
  </si>
  <si>
    <t>INVERSIONES MEDICAS NEUROLOGICAS, S.A. DE C.V.</t>
  </si>
  <si>
    <t>NEUROLOB, S.A. DE C.V.</t>
  </si>
  <si>
    <t>CLINICA CANDRAY, S.A. DE C.V.</t>
  </si>
  <si>
    <t xml:space="preserve">ROSA MARIA MANCIA DE REYES </t>
  </si>
  <si>
    <t>FREUND DE EL SALVADOR, S.A. DE C.V.</t>
  </si>
  <si>
    <t>DUTRIZ HERMANOS, S.A. DE C.V.</t>
  </si>
  <si>
    <t>COLATINO DE RL</t>
  </si>
  <si>
    <t>ANA ROSA ALVAREZ DE LINARES</t>
  </si>
  <si>
    <t>TORREFACTORA DE CAFÉ SAN JOSE DE LA MAJADA, S.A .DE C.V.</t>
  </si>
  <si>
    <t>MARIA GUILLERMINA AGUILAR JOVEL(PURIFASA)</t>
  </si>
  <si>
    <t>VASMAR, S.A. DE C.V.</t>
  </si>
  <si>
    <t>HAZEL´S INDUSTRIAA, S.A. DE C.V.</t>
  </si>
  <si>
    <t>NORMA BEATRIZ SOSA AGUILAR</t>
  </si>
  <si>
    <t>DPG, S.A. DE C.V.</t>
  </si>
  <si>
    <t>VENTAS Y SERVICIOS VARIOS, S.A DE C.V. (REVOCADO)</t>
  </si>
  <si>
    <t>DATAPRINT DE EL SALVADOR, S.A. DE C.V</t>
  </si>
  <si>
    <t>SCREENCHECK EL SALVADOR, S.A. DE C.V.</t>
  </si>
  <si>
    <t>AGDO, S.A.</t>
  </si>
  <si>
    <t>E-BUSINESS DISTRIBUTION DE EL SALVADOR, S.A DE C.V.</t>
  </si>
  <si>
    <t>SERVICIOS TECNOLOGICOSMULTIPLES, S.A. DE C.V.</t>
  </si>
  <si>
    <t>EQUIPOS Y SUMINISTROS, S.A. DE C.V.</t>
  </si>
  <si>
    <t>EDITORIAL ALTAMIRANO MADRIZ, S.A.</t>
  </si>
  <si>
    <t>NEUROLAB, S.A. DE C.V.</t>
  </si>
  <si>
    <t>INSTITUTO DE CIENCIAS NEUROLOGICAS, S.A. DE C.V.</t>
  </si>
  <si>
    <t>JOSE ROBERTO CALDERON MAGAÑA</t>
  </si>
  <si>
    <t>CENTRO AUDIOLOGICO MEDICO, S.A. DE C.V.</t>
  </si>
  <si>
    <t>PROQUINSA, S.A .DE C.V.</t>
  </si>
  <si>
    <t>COMERCIALIZADORA INTERAMERICANA, S.A. DE C.V.</t>
  </si>
  <si>
    <t>MIRNA ISABEL VILLATORO DUEÑAS</t>
  </si>
  <si>
    <t>LABORATORIA CLINICO PEREZ , S.A. DE C.V.</t>
  </si>
  <si>
    <t>COMPAÑÍA DE TELECOMUNICACIONES DE EL SALVADOR, S.A. DE C.-V.</t>
  </si>
  <si>
    <t>RODRIGUEZ VENTURA, S.A. DE C.V.</t>
  </si>
  <si>
    <t>PATRICIA DEL CARMEN GARCIA DE CORNEJO</t>
  </si>
  <si>
    <t>HOTELES Y DESARROLLO, S.A. DE C.V.</t>
  </si>
  <si>
    <t>ASOCIACION DE CIEGOS DE EL SALVADOR</t>
  </si>
  <si>
    <t>REPUESTOS DIDEA, S.A. DE C.V.</t>
  </si>
  <si>
    <t>OMNISPORT, S.A. DE C.V.</t>
  </si>
  <si>
    <t>CASTELLA SAGARRA, S.A. DE C.V.</t>
  </si>
  <si>
    <t>OXIGENO Y GASES DE EL SALVADOR, S.A. DE C.V</t>
  </si>
  <si>
    <t>ELECTROLAB MEDIC, S.A. DE C.V.</t>
  </si>
  <si>
    <t>OPRU MEDICAL, S.A. DE C.V.</t>
  </si>
  <si>
    <t>GLOBAL SOLUTIONS LATINOAMERICA, S.A. DE C.V.</t>
  </si>
  <si>
    <t xml:space="preserve">MARIA EUGENIA MURGA DE MORALES </t>
  </si>
  <si>
    <t>ANA VILMA PERLA DE SERRANO</t>
  </si>
  <si>
    <t>ROXANA MINERVINI MELARA</t>
  </si>
  <si>
    <t>CARLOS ERNESTO ELIAS AVALOS</t>
  </si>
  <si>
    <t>SERVICIOS TECNICOS MEDICOS, S.A. DE C.V.</t>
  </si>
  <si>
    <t>CARLOS ALFREDO NAVES LARA (REVOCADO)</t>
  </si>
  <si>
    <t>PROMOTORA DE LA ORGANIZACIÓN DE DISCAPACITADOS DE EL SALVADOR</t>
  </si>
  <si>
    <t>FORMAS, ARTES Y SERVICIOS, S.A. DE C.V.</t>
  </si>
  <si>
    <t>CONSTRUMARKET, S.A. DE C.V.</t>
  </si>
  <si>
    <t xml:space="preserve">EDITORA EL MUNDO, S.A. </t>
  </si>
  <si>
    <t>COMUNICACIONES IBW EL SALVADOR, S.A. DE C.V.</t>
  </si>
  <si>
    <t>RAUL ERNESTO ESCOBAR NAVAS</t>
  </si>
  <si>
    <t>ENTERPRISE STRATEGIC, S.A. DE C.V.</t>
  </si>
  <si>
    <t>HOTELES SALVADOREÑO, S.A. DE C.V.</t>
  </si>
  <si>
    <t>ELIAS &amp; ASOCIADOS</t>
  </si>
  <si>
    <t>EDWIN REMBERTO PINEDA LOPEZ</t>
  </si>
  <si>
    <t>DERIVADOS DE PAPEL Y CARTON DE CENTROAMERICA, S.A. DE C.V.</t>
  </si>
  <si>
    <t>OD EL SALVADOR LTDA. DE C.V.</t>
  </si>
  <si>
    <t>JESUS ABRAHAM LOPEZ TORRES</t>
  </si>
  <si>
    <t>WENDY ROXANA OSORIO DE MELENDEZ</t>
  </si>
  <si>
    <t>INVERSIONES EL ROBLE, S.A. DE C.V.</t>
  </si>
  <si>
    <t>CARLOS ALFREDO NAVES LARA</t>
  </si>
  <si>
    <t>TELETON PRO- REHABILITACION (FUNTER)</t>
  </si>
  <si>
    <t>NELLY ELIZABETH SCHENTE COLATO</t>
  </si>
  <si>
    <t>SANDRA ELIZABETH BELTRÁN VEÁSQUEZ</t>
  </si>
  <si>
    <t>NOELIA TEJADA DE REYES</t>
  </si>
  <si>
    <t>DICRE INGENIEROS &amp; ARQUITECTOS, S.A. DE C.V.</t>
  </si>
  <si>
    <t>FREDY EDGARDO LOPEZ LOPEZ</t>
  </si>
  <si>
    <t xml:space="preserve"> APROSSI, S.A. DE C.V.</t>
  </si>
  <si>
    <t>FONDO DE ACTIVIDADES ESPECIALES MOP TRANSP. VIVIENDA Y DESARROLLO URBANO</t>
  </si>
  <si>
    <t>COMPAÑÍA DE SERVICIO INTEGRAL, S.A. DE C.V.</t>
  </si>
  <si>
    <t>D`QUISA, S.A. DE C.V.</t>
  </si>
  <si>
    <t>BUSSINESS CENTER, S.A. DE C.V.</t>
  </si>
  <si>
    <t>PRODUCTIVE BUSINESS SOLUTIONS EL SALVADOR, S.A. DE C.V.</t>
  </si>
  <si>
    <t>JORGE ALBERTO DELGADO CERON</t>
  </si>
  <si>
    <t>PROCADE, S.A. DE C.V</t>
  </si>
  <si>
    <t>DISUMA, S.A. DE C.V.</t>
  </si>
  <si>
    <t>JOSE PEDRO PALACIOS</t>
  </si>
  <si>
    <t>INFORMACIÓN TECNOLÓGICA CORPOTION, S.A. DE C.V.( REVOCAR CAMARA DIGITAL)</t>
  </si>
  <si>
    <t>DOLORES EDITH GUADRON DE BELTRAN</t>
  </si>
  <si>
    <t>JOSE AMADEO ALFARO</t>
  </si>
  <si>
    <t>INDUSTRIAS MONERVA, S.A. DE C.V.</t>
  </si>
  <si>
    <t>ENSAMBLADORA SALVADOREÑA, S.A. DE C.V.</t>
  </si>
  <si>
    <t>NOE ALBERTO GUILLEN</t>
  </si>
  <si>
    <t>CLEMENTE RIVAS AMAYA</t>
  </si>
  <si>
    <t>PAPELERA SANREY, S.A. DE C.V.</t>
  </si>
  <si>
    <t>OEK DE CENTRO AMERICA, S.A. DE C.V.</t>
  </si>
  <si>
    <t>R. QUIMICA, S.A. DE C.V.</t>
  </si>
  <si>
    <t>SANTIAGO ARNOLDO APARICIO</t>
  </si>
  <si>
    <t>VIDUC, S.A. DE C.V.</t>
  </si>
  <si>
    <t>MARIO GUTIERREZ VALLADAREZ</t>
  </si>
  <si>
    <t xml:space="preserve"> SURIANO SIU, S.A. DE C.V.</t>
  </si>
  <si>
    <t>PROVEEDORES DE INSUMOS DIVERSO, S.A. DE C.V.</t>
  </si>
  <si>
    <t>ANCORA, S.A. DE C.V.</t>
  </si>
  <si>
    <t>CENTRAL AMERICA SAFETY COMPANY DE EL SALVADOR, S.A. DE C.V.</t>
  </si>
  <si>
    <t>ORGANIZACIÓN SISMA, S.A. DE C.V.</t>
  </si>
  <si>
    <t>DOS MIL UNO MUSIC CENTER, S.A. DE C.V</t>
  </si>
  <si>
    <t>ERLO, S.A. DE C.V.</t>
  </si>
  <si>
    <t>NORA CONSUELO BELLOSO HENRIQUEZ</t>
  </si>
  <si>
    <t>SUPER MUEBLES, S.A. DE C.V.</t>
  </si>
  <si>
    <t>CARBAZEL, S.A. DE C.V.</t>
  </si>
  <si>
    <t>NEOSYS, S.A. DE C.V.</t>
  </si>
  <si>
    <t>EXPO EL SALVADOR, S.A. DE C.V.</t>
  </si>
  <si>
    <t>PRODUCTIVE BUSINESS SOLUTIONS EL SALVADOR, S.A. DE C.V. (PBS EL SALVADOR, S.A. DE C.V.)</t>
  </si>
  <si>
    <t>LIZ JENNY REYES VARGAS</t>
  </si>
  <si>
    <t>EQUIPOS ELECTRONICOS VALDES. S.A. DE C.V.</t>
  </si>
  <si>
    <t>COMPUTER TRADING EL SALVADOR, S.A. DE C.V.</t>
  </si>
  <si>
    <t>JULIO NEFTALI CAÑAS ZELAYA</t>
  </si>
  <si>
    <t>MULTILINE, S.A. DE C.V.</t>
  </si>
  <si>
    <t>TRINIDAD DE JESUS PONCE DE ROSALES</t>
  </si>
  <si>
    <t>MEGA FUTURO, S.A. DE C.V.</t>
  </si>
  <si>
    <t>CENTRO INTERNACIONAL DE FERIAS Y CONVENCIONES DE EL SALVADOR</t>
  </si>
  <si>
    <t>INVERSIONES LUZAN, S.A. DE C.V.</t>
  </si>
  <si>
    <t>MARIO ALBERTO LANDOS, S.A. DE C.V.</t>
  </si>
  <si>
    <t>HERNAN VILLALTA GAMEZ</t>
  </si>
  <si>
    <t>OLGA LIDIA BUENDÍA</t>
  </si>
  <si>
    <t>CATALINA DEL ROSARIO RODRIGUEZ ALEGRIA</t>
  </si>
  <si>
    <t>WALTER LEONARDO SALINAS FIGUEROA</t>
  </si>
  <si>
    <t>JOSE GIL MAJANO</t>
  </si>
  <si>
    <t>FAES PARA LA VENTA DE PRODUCTOS Y PREST. DE SERV. DEL CMDO DE APOYO LOGISTICO DE LA F.A</t>
  </si>
  <si>
    <t>RIGOBERTO RIVERA NAJARRO</t>
  </si>
  <si>
    <t>LUIS ATILIO CORDOVA QUINTANILLA</t>
  </si>
  <si>
    <t>FONDO DE ACTIVIDADES ESP. DE RADIO CADENA CUSCATLAN</t>
  </si>
  <si>
    <t>CHAMAGUA MORATAYA, S.A. DE C.V.(RADIO MI GENTE 700AM)</t>
  </si>
  <si>
    <t>ASOC. DE RADIOS Y PROGRAMAS PARTICIPATIVOS DE EL SALVADOR</t>
  </si>
  <si>
    <t>CENTRO DE SERVICIOS DOÑO, S.A. DE C.V.</t>
  </si>
  <si>
    <t>DISTRIBUIDORA COMERCIAL MENDOZA, S.A. DE C.V.</t>
  </si>
  <si>
    <t xml:space="preserve">MARIO EUGENIO GUEVARA MARTINEZ </t>
  </si>
  <si>
    <t>INNOVACIONES MEDICAS, S.A. DE C.V.</t>
  </si>
  <si>
    <t>NEWCOM EL SALVADOR, S.A. DE C.V.</t>
  </si>
  <si>
    <t>AGROSERVICIOS EL SURCO, S.A. DE C.V.</t>
  </si>
  <si>
    <t>R.R. DONNELLEY DE EL SALVADOR, S.A. DE C.V.</t>
  </si>
  <si>
    <t>LIDIA MARTINEZ DE MARROQUIN</t>
  </si>
  <si>
    <t>INDUSTRIAS LA PALMA, S.A. DE C.V.</t>
  </si>
  <si>
    <t>ACTIVE SYSTEMS,S.A. DE C.V.</t>
  </si>
  <si>
    <t>CLAUDIA ARELU MEJIA PEREZ</t>
  </si>
  <si>
    <t>FIBRAMETAL, S.A. DE C.V.</t>
  </si>
  <si>
    <t>MARINA INDUSTRIAL, S.A. DE C.V.</t>
  </si>
  <si>
    <t>INNOVACION DIGITAL, S.A. DE C.V.</t>
  </si>
  <si>
    <t>RESTAURANTE EL CRITAL, S.A. DE C.V.</t>
  </si>
  <si>
    <t>06-09-111</t>
  </si>
  <si>
    <t xml:space="preserve">CONTRATO DE TERMINOS Y CONDICIONES </t>
  </si>
  <si>
    <t>ESCRITURA PUBLICA               Nº 68</t>
  </si>
  <si>
    <t>CONTRATO DE SERVICIOS TÉCNICOS Nº 88/2011</t>
  </si>
  <si>
    <t>CONTRATO DE SERVICIOS TÉCNICOS Nº 89/2011</t>
  </si>
  <si>
    <t>CONTRATO DE CONSULTORIA Nº 92/2011</t>
  </si>
  <si>
    <t>CONTRATO DE CONSULTORÍA Nº 99/2011</t>
  </si>
  <si>
    <t>CONTRATO DE CONSULTORÍA Nº 98/2011</t>
  </si>
  <si>
    <t>CONTRATO DE SUMINISTRO Nº 108/2011</t>
  </si>
  <si>
    <t>CONTRATO DE SUMINISTRO Nº 107/2011</t>
  </si>
  <si>
    <t>CONTRATO DE SUMINISTRO Nº 109/2011</t>
  </si>
  <si>
    <t>CONTRATO DE SUMINISTRO Nº 101/2011</t>
  </si>
  <si>
    <t>CONTRATO DE SUMINISTRO Nº 102/2011</t>
  </si>
  <si>
    <t>PASTRANA, S.A. DE C.V.</t>
  </si>
  <si>
    <t>INVERSIONES MEDICAS DE ORIENTES, S.A. DE C.V.</t>
  </si>
  <si>
    <t>FARMACIA SAN NICOLÁS, S.A. DE C.V.</t>
  </si>
  <si>
    <t>ASOCIACION TELETON PRO-REHABILITACION</t>
  </si>
  <si>
    <t>CENTRO AUDIOLÓGICO MÉDICO, S.A. DE C.V.</t>
  </si>
  <si>
    <t>MAURICIO ALBERTO RAMÍREZ</t>
  </si>
  <si>
    <t>LIBRERÍA CERVANTES, S.A. DE C.V.</t>
  </si>
  <si>
    <t>INTERVISION DE EL SALVADOR, S.A. DE C.V.</t>
  </si>
  <si>
    <t>CENTRO AUDILÓGICO MÉDICO, S.A. DE C.V.</t>
  </si>
  <si>
    <t>OXIGENO Y GASES DE EL SALVADOR, S.A. DE C.V.</t>
  </si>
  <si>
    <t>LIDIA MARTINEZ DE MARROQUIN (IMED)</t>
  </si>
  <si>
    <t>SERVICIOS DIVERSOS CANDRAY, S.A. DE C.V.</t>
  </si>
  <si>
    <t>DROGUERIA BUENOS AIRES, S.A. DE C.V.</t>
  </si>
  <si>
    <t>CONTRATO DE SERVICIOS Nº 09/2011</t>
  </si>
  <si>
    <t>CONTRATO DE SERVICIOS Nº 10/2011</t>
  </si>
  <si>
    <t xml:space="preserve">CONTRATO DE SUMINISTRO Nº 01/2011                            </t>
  </si>
  <si>
    <t>CONTRATO DE SERVICIOS Nº 82/2011</t>
  </si>
  <si>
    <t>CONTRATO DE SERVICIOS Nº 02/2011</t>
  </si>
  <si>
    <t>CONTRATO DE SUMINISTRO Nº 03/2011</t>
  </si>
  <si>
    <t>CONTRATO DE SUMINISTRO Nº 04/2011</t>
  </si>
  <si>
    <t>CONTRATO DE SUMINISTRO Nº 05/2011</t>
  </si>
  <si>
    <t>CONTRATO DE SUMINISTRO Nº 12/2011</t>
  </si>
  <si>
    <t>CONTRATO DE SUMINISTRO Nº 07/2011</t>
  </si>
  <si>
    <t>CONTRATO DE SUMINISTRO Nº 08/2011</t>
  </si>
  <si>
    <t>CONTRATO DE SUMINISTRO Nº 83/2011</t>
  </si>
  <si>
    <t>CONTRATO DE SUMINISTRO Nº 84/2011</t>
  </si>
  <si>
    <t>CONTRATO DE SUMINISTRO Nº 13/2011</t>
  </si>
  <si>
    <t>CONTRATO DE SUMINISTRO Nº 14/2011</t>
  </si>
  <si>
    <t>CONTRATO DE SUMINISTRO Nº 86/2011</t>
  </si>
  <si>
    <t>CONTRATO DE SUMINISTRO Nº 95/2011</t>
  </si>
  <si>
    <t>CONTRATO DE SUMINISTRO Nº 93/2011</t>
  </si>
  <si>
    <t>CONTRATO DE SUMINISTRO Nº  85/2011.</t>
  </si>
  <si>
    <t>CONTRATO DE SUMINISTRO Nº  94/2011.</t>
  </si>
  <si>
    <t>ORDEN DE SUMINISTROS DE BIENES Y SERVICIOS Nº 6079</t>
  </si>
  <si>
    <t>CONTRATO DE SUMINISTRO Nº 80/2011</t>
  </si>
  <si>
    <t>CONTRATO DE SUMINISTRO Nº 96/2011</t>
  </si>
  <si>
    <t>CONTRATO DE SUMINISTRO Nº 90/2011</t>
  </si>
  <si>
    <t>CONTRATO DE SUMINISTRO Nº 91/2011</t>
  </si>
  <si>
    <t>CONTRATO DE SUMINISTRO Nº 110/2011</t>
  </si>
  <si>
    <t>CONTRATO DE SUMINISTRO Nº 105/2011</t>
  </si>
  <si>
    <t>CONTRATO DE SUMINISTRO Nº 111/2011</t>
  </si>
  <si>
    <t>CONTRTO DE SUMINISTRO Nº 112/2011</t>
  </si>
  <si>
    <t>CONTRATO DE SUMINISTRO Nº 113/2011</t>
  </si>
  <si>
    <t>CONTRATO DE SUMINISTRO Nº 115/2011</t>
  </si>
  <si>
    <t>CONTRATO DE SUMINISTRO Nº 116/2011</t>
  </si>
  <si>
    <t>ORDEN DE SUMINISTROS DE BIENES Y SERVICIOS Nº 6280</t>
  </si>
  <si>
    <t>CONTRATO DE SUMINISTRO Nº 117/2011</t>
  </si>
  <si>
    <t>CONTRATO DE SUMINISTRO Nº 119/2011</t>
  </si>
  <si>
    <t>CONTRATO DE SUMINISTRO Nº 120/2011</t>
  </si>
  <si>
    <t>AUTOMAX, S.A. DE C.V.</t>
  </si>
  <si>
    <t>GENERAL DE VEHÍCULOS, S.A. DE C.V</t>
  </si>
  <si>
    <t>GRUPO Q EL SALVADOR, S.A. DE C.V</t>
  </si>
  <si>
    <t>TÉCNICO MERCANTIL, S.A. DE C.V.</t>
  </si>
  <si>
    <t>MAQUINARIA AGRÍCOLA, S.A. DE C.V.</t>
  </si>
  <si>
    <t>VIDUC,S.A DE C.V</t>
  </si>
  <si>
    <t>SURIANO SIU, S.A. DE C.V.</t>
  </si>
  <si>
    <t>MANUFACTURAS HUMBERTO BUKELE E HIJOS, S.A. DE C.V.</t>
  </si>
  <si>
    <t>JOAQUÍN ANTONIO FUENTES BLANCO</t>
  </si>
  <si>
    <t>MODALIDAD DE CONTRATACIÓN:   LICITACIÓN PÚBLICA POR INVITACIÓN</t>
  </si>
  <si>
    <t>MODALIDAD DE CONTRATACIÓN:   CONCURSO PÚBLICA POR INVITACIÓN</t>
  </si>
  <si>
    <t>MEGA INGENIEROS, S.A. DE C.V.</t>
  </si>
  <si>
    <t>CONTRATO DE CONSULTORIA Nº 97/2011</t>
  </si>
  <si>
    <t>JOSE FRANCISCO ORELLANA FUENTES 47</t>
  </si>
  <si>
    <t>ANA BELLY GUERRA DEL CID 48</t>
  </si>
  <si>
    <t>MIGUEL ANGEL YANES SIRIANY 49</t>
  </si>
  <si>
    <t>OSCAR FEDERICO PEREZ QUINTANILLA 50</t>
  </si>
  <si>
    <t>JULIO CESAR HERNANDEZ MAGAÑA 51</t>
  </si>
  <si>
    <t>MIGUEL BENJAMIN TENZE TRABANINO52</t>
  </si>
  <si>
    <t>ANDRES ALBERTO ZIMMERMANN MEJIA 53</t>
  </si>
  <si>
    <t>JOSE HERIBERTO GUERRERO CHACON  54/ FISIOSPORTS, S.A. DE C.V.</t>
  </si>
  <si>
    <t>MAYRA LIGIA GALLARDO DE BANCHON 55</t>
  </si>
  <si>
    <t>JOSE FRANCISCO FLORES NAVARRETE 56</t>
  </si>
  <si>
    <t>SARA MARIA ALFARO CRISTALES 57</t>
  </si>
  <si>
    <t>MARTA VICTORIA HERIQUEZ PEREZ 58</t>
  </si>
  <si>
    <t>HENRY DANILO APARICIO ARCE 59</t>
  </si>
  <si>
    <t>MARINA EUGENIA NAVAS DE GARCIA 60</t>
  </si>
  <si>
    <t>GERARDO ERNESTO CUENCA MORALES 61</t>
  </si>
  <si>
    <t>MAURICIO ALFREDO TRABANINO PACAS 62</t>
  </si>
  <si>
    <t>RAFAEL ANTONIO OLIVARES ACOSTA 63</t>
  </si>
  <si>
    <t>GUILLERMO EDGARDO AVILÉS OLIVARES 64</t>
  </si>
  <si>
    <t>HUGO ALBERTO MORA ANDRADE</t>
  </si>
  <si>
    <t>ALBA PETRÓLEOS DE EL SALVADOR, S.EM DE C.V.</t>
  </si>
  <si>
    <t>VALENCIA SOLÓRZANO, S.A. DE C.V. (VALESOLO, S.A. DE C.V.)</t>
  </si>
  <si>
    <t>HOSPITAL DE DIAGNOSTICO, S.A. DE C.V.</t>
  </si>
  <si>
    <t>RICARDO ALFONSO SANTAMARIA MOLINA</t>
  </si>
  <si>
    <t>UNIVERSIDAD DON BOSCO</t>
  </si>
  <si>
    <t>PAN EDUVIGES, S.A. DE C.V.</t>
  </si>
  <si>
    <t>ERNESTINA CASTRO, S.A. DE C.V.</t>
  </si>
  <si>
    <t>PROMOTORA PARA LA ORGANIZACIÓN DE DISCAPACITADOS EN EL SALVADOR</t>
  </si>
  <si>
    <t>F.V. CONSTRUCTORES,S.A. DE  C.V.</t>
  </si>
  <si>
    <t>RICARDO ERNESTO YUDUCE VIAUD</t>
  </si>
  <si>
    <t>MARIA DEL ROSARIO MEDRANO</t>
  </si>
  <si>
    <t>INVERSIONES VIDA, S.A. DE C.V.</t>
  </si>
  <si>
    <t>CONTRATO DE SERVICIOS MEDICOS Nº 15/2011</t>
  </si>
  <si>
    <t>CONTRATO DE SERVICIOS MEDICOS Nº 16/2011</t>
  </si>
  <si>
    <t>CONTRATO DE SERVICIOS MEDICOS Nº 17/2011</t>
  </si>
  <si>
    <t>CONTRATO DE SERVICIOS MEDICOS Nº 18/2011</t>
  </si>
  <si>
    <t>CONTRATO DE SERVICIOS MEDICOS Nº 19/2011</t>
  </si>
  <si>
    <t>CONTRATO DE SERVICIOS MEDICOS Nº 20/2011</t>
  </si>
  <si>
    <t>CONTRATO DE SERVICIOS MEDICOS Nº 21/2011</t>
  </si>
  <si>
    <t>CONTRATO DE SERVICIOS MEDICOS Nº 22/2011</t>
  </si>
  <si>
    <t>CONTRATO DE SERVICIOS MEDICOS Nº 23/2011</t>
  </si>
  <si>
    <t>CONTRATO DE SERVICIOS MEDICOS Nº 24/2011</t>
  </si>
  <si>
    <t>CONTRATO DE SERVICIOS MEDICOS Nº 25/2011</t>
  </si>
  <si>
    <t>CONTRATO DE SERVICIOS MEDICOS Nº 26/2011</t>
  </si>
  <si>
    <t>CONTRATO DE SERVICIOS MEDICOS Nº 27/2011</t>
  </si>
  <si>
    <t>CONTRATO DE SERVICIOS MEDICOS Nº 28/2011</t>
  </si>
  <si>
    <t>CONTRATO DE SERVICIOS MEDICOS Nº 29/2011</t>
  </si>
  <si>
    <t>CONTRATO DE SERVICIOS MEDICOS Nº 30/2011</t>
  </si>
  <si>
    <t>CONTRATO DE SERVICIOS MEDICOS Nº 31/2011</t>
  </si>
  <si>
    <t>CONTRATO DE SERVICIOS MEDICOS Nº 32/2011</t>
  </si>
  <si>
    <t>CONTRATO DE SERVICIOS MEDICOS Nº 33/2011</t>
  </si>
  <si>
    <t>CONTRATO DE SERVICIOS MEDICOS Nº 34/2011</t>
  </si>
  <si>
    <t>CONTRATO DE SERVICIOS MEDICOS Nº 35/2011</t>
  </si>
  <si>
    <t>CONTRATO DE SERVICIOS MEDICOS Nº 36/2011</t>
  </si>
  <si>
    <t>CONTRATO DE SERVICIOS MEDICOS Nº 37/2011</t>
  </si>
  <si>
    <t>CONTRATO DE SERVICIOS MEDICOS Nº 38/2011</t>
  </si>
  <si>
    <t>CONTRATO DE SERVICIOS MEDICOS Nº 39/2011</t>
  </si>
  <si>
    <t>CONTRATO DE SERVICIOS MEDICOS Nº 40/2011</t>
  </si>
  <si>
    <t>CONTRATO DE SERVICIOS MEDICOS Nº 41/2011</t>
  </si>
  <si>
    <t>CONTRATO DE SERVICIOS MEDICOS Nº 42/2011</t>
  </si>
  <si>
    <t>CONTRATO DE SERVICIOS MEDICOS Nº 43/2011</t>
  </si>
  <si>
    <t>CONTRATO DE SERVICIOS MEDICOS Nº 44/2011</t>
  </si>
  <si>
    <t>CONTRATO DE SERVICIOS MEDICOS Nº 45/2011</t>
  </si>
  <si>
    <t>CONTRATO DE SERVICIOS MEDICOS Nº 46/2011</t>
  </si>
  <si>
    <t>CONTRATO DE SERVICIOS MEDICOS Nº 47/2011</t>
  </si>
  <si>
    <t>CONTRATO DE SERVICIOS MEDICOS Nº 48/2011</t>
  </si>
  <si>
    <t>CONTRATO DE SERVICIOS MEDICOS Nº 49/2011</t>
  </si>
  <si>
    <t>CONTRATO DE SERVICIOS MEDICOS Nº 50/2011</t>
  </si>
  <si>
    <t>CONTRATO DE SERVICIOS MEDICOS Nº 51/2011</t>
  </si>
  <si>
    <t>CONTRATO DE SERVICIOS MEDICOS Nº 52/2011</t>
  </si>
  <si>
    <t>CONTRATO DE SERVICIOS MEDICOS Nº 53/2011</t>
  </si>
  <si>
    <t>CONTRATO DE SERVICIOS MEDICOS Nº 55/2011</t>
  </si>
  <si>
    <t>CONTRATO DE SERVICIOS MEDICOS Nº 56/2011</t>
  </si>
  <si>
    <t>CONTRATO DE SERVICIOS MEDICOS Nº 57/2011</t>
  </si>
  <si>
    <t>CONTRATO DE SERVICIOS MEDICOS Nº 58/2011</t>
  </si>
  <si>
    <t>CONTRATO DE SERVICIOS MEDICOS Nº 60/2011</t>
  </si>
  <si>
    <t>CONTRATO DE SERVICIOS MEDICOS Nº 62/2011</t>
  </si>
  <si>
    <t>CONTRATO DE SERVICIOS MEDICOS Nº 63/2011</t>
  </si>
  <si>
    <t>CONTRATO DE SERVICIOS MEDICOS Nº 64/2011</t>
  </si>
  <si>
    <t>CONTRATO DE SERVICIOS MEDICOS Nº 65/2011</t>
  </si>
  <si>
    <t>CONTRATO DE SERVICIOS MEDICOS Nº 66/2011</t>
  </si>
  <si>
    <t>CONTRATO DE SERVICIOS MEDICOS Nº 67/2011</t>
  </si>
  <si>
    <t>CONTRATO DE SERVICIOS MEDICOS Nº 68/2011</t>
  </si>
  <si>
    <t>CONTRATO DE SERVICIOS MEDICOS Nº 69/2011</t>
  </si>
  <si>
    <t>CONTRATO DE SERVICIOS MEDICOS Nº 70/2011</t>
  </si>
  <si>
    <t>CONTRATO DE SERVICIOS MEDICOS Nº 71/2011</t>
  </si>
  <si>
    <t>CONTRATO DE SERVICIOS MEDICOS Nº 72/2011</t>
  </si>
  <si>
    <t>CONTRATO DE SERVICIOS MEDICOS Nº 73/2011</t>
  </si>
  <si>
    <t>CONTRATO DE SERVICIOS MEDICOS Nº 74/2011</t>
  </si>
  <si>
    <t>CONTRATO DE SERVICIOS MEDICOS Nº 75/2011</t>
  </si>
  <si>
    <t>CONTRATO DE SERVICIOS MEDICOS Nº 76/2011</t>
  </si>
  <si>
    <t>CONTRATO DE SERVICIOS MEDICOS Nº 77/2011</t>
  </si>
  <si>
    <t>CONTRATO DE SERVICIOS MEDICOS Nº 78/2011</t>
  </si>
  <si>
    <t>CONTRATO DE SERVICIOS MEDICOS Nº 79/2011</t>
  </si>
  <si>
    <t>CONTRATO DE SERVICIOS MEDICOS Nº 54/2011</t>
  </si>
  <si>
    <t>CONTRATO DE SERVICIOS MEDICOS Nº 59/2011</t>
  </si>
  <si>
    <t>CONTRATO DE SERVICIOS MEDICOS Nº 61/2011</t>
  </si>
  <si>
    <t>MANUEL UBERTO MEJIA PEÑA 1</t>
  </si>
  <si>
    <t>JOAQUIN ORELLANA CORTEZ 2</t>
  </si>
  <si>
    <t>ANA MARISOL DOMINGUEZ CACERES 3</t>
  </si>
  <si>
    <t>JORGE ALBERTO ALBAYEROS AZUCENA 4</t>
  </si>
  <si>
    <t>SONIA DEL CARMEN SANTOS DE ALVARENGA 5</t>
  </si>
  <si>
    <t>NELSON ISAIC MIRANDA MORATAYA 6</t>
  </si>
  <si>
    <t>ARTURO CARRANZA RIVAS 7</t>
  </si>
  <si>
    <t>EDGAR ARTURO PERDOMO FLORES 8</t>
  </si>
  <si>
    <t>JOSE MAURICIO ALFARO MONGE 9</t>
  </si>
  <si>
    <t>RONAL ALBERTO CASTELLANOS ALFARO 10</t>
  </si>
  <si>
    <t>GUILLERMO ARTURO CANALES TABLAS 11</t>
  </si>
  <si>
    <t>LUIS ALBERTO MORA LOPEZ 12</t>
  </si>
  <si>
    <t>EDWIN AMILCAR ARIAS MENDOZA 13</t>
  </si>
  <si>
    <t>JOSE ALFREDO MARTINEZ MARTINEZ 14</t>
  </si>
  <si>
    <t>ROBERTO CARLOS MONCADA ESCOBAR 15</t>
  </si>
  <si>
    <t>RUDOLF ERICO LAZO CASTANEDA 16</t>
  </si>
  <si>
    <t>MIRIAN IDALIA GOMEZ DE RIVERA 17</t>
  </si>
  <si>
    <t>ROLANDO DOMINGO PARADA H. 18</t>
  </si>
  <si>
    <t>VICTOR JACINTO COLOCHO PALACIOS 19</t>
  </si>
  <si>
    <t>FRANK MILTON LAZO LOPEZ 20</t>
  </si>
  <si>
    <t>WALTER OSWALDO ALMENDAREZ JUAREZ 21</t>
  </si>
  <si>
    <t>CONSUELO DE JESUS OSORIO DE MORA 22</t>
  </si>
  <si>
    <t>ROBERTO LOPEZ AGUILAR 23</t>
  </si>
  <si>
    <t>PABLO DAVID MIRALDA MARTINEZ 24</t>
  </si>
  <si>
    <t>HECTOR ARISTIDES ORREGO CASTELLANOS 25</t>
  </si>
  <si>
    <t>REINA GUADALUPE ERICKA LOPEZ TORRES 26</t>
  </si>
  <si>
    <t>JORGE MAURICIO RODRIGUEZ MARTINEZ 28</t>
  </si>
  <si>
    <t>ROBERTO ANTONIO ALAS MEJIA 29</t>
  </si>
  <si>
    <t>YURY VLADIMIR AGUILAR GUERRA 30</t>
  </si>
  <si>
    <t>PEDRO ANTONIO GUIDO PLATERO 31</t>
  </si>
  <si>
    <t>NELSON ANTONIO ROMERO CABALLERO 32</t>
  </si>
  <si>
    <t>CARLOS EDGARDO ESCOBAR QUINTANILLA 33</t>
  </si>
  <si>
    <t>MARIO ALEXANDER BERMUDEZ RODRIGUEZ 34</t>
  </si>
  <si>
    <t>HERNAN ALFREDO JACO HIDALGO 35</t>
  </si>
  <si>
    <t>JOSE ROBERTO PINEDA GALERO  36</t>
  </si>
  <si>
    <t>CESAR ENRIQUE SURA MAGAÑA 37</t>
  </si>
  <si>
    <t>MARIO JOSE FONSECA CASTILLO 38</t>
  </si>
  <si>
    <t>LUIS ERNESTO QUIÑONEZ MAGAÑA 39</t>
  </si>
  <si>
    <t>CARLOS ANDRES GARCIA GIRON 40</t>
  </si>
  <si>
    <t>DUNCAN BENJAMIN CUNZA ALFARO 41</t>
  </si>
  <si>
    <t>JOSE CARMELO BAUTISTA GUEVARA 42</t>
  </si>
  <si>
    <t>JOSE RAUL CRISTOBAL GONZALEZ REYES 43</t>
  </si>
  <si>
    <t>RICARDO ANTONIO PINEDA ALVAREZ 44</t>
  </si>
  <si>
    <t>JULIO QUAN MARTINEZ  45</t>
  </si>
  <si>
    <t>HUMBERTO ARTURO BENITEZ ALVAREZ 46</t>
  </si>
  <si>
    <t>CONTRATO DE SUMINISTRO Nº 06/2011</t>
  </si>
  <si>
    <t>ORDEN DE SUMINISTROS DE BIENES Y SERVICIOS Nº 06107</t>
  </si>
  <si>
    <t>CONTRATO DE SERVICIO Nº 100/2011</t>
  </si>
  <si>
    <t>CONTRATO DE SERVICIO Nº 87/2011</t>
  </si>
  <si>
    <t>ORDEN DE SUMINISTROS DE BIENES Y SERVICIOS Nº 06128</t>
  </si>
  <si>
    <t>ORDEN DE SUMINISTROS DE BIENES Y SERVICIOS Nº 06127</t>
  </si>
  <si>
    <t>ORDEN DE SUMINISTROS DE BIENES Y SERVICIOS Nº 06146</t>
  </si>
  <si>
    <t>ORDEN DE SUMINISTROS DE BIENES Y SERVICIOS Nº 06230</t>
  </si>
  <si>
    <t>ORDEN DE SUMINISTROS DE BIENES Y SERVICIOS Nº 06147</t>
  </si>
  <si>
    <t>CONTRATO DE SUMINISTRO Nº 106/2011</t>
  </si>
  <si>
    <t>CONTRATO DE SUMINISTRO Nº 118/2011</t>
  </si>
  <si>
    <t xml:space="preserve"> CONTRATO DE SUMINISTRO Nº 104/2011</t>
  </si>
  <si>
    <t xml:space="preserve"> CONTRATO DE SUMINISTRO Nº 103/2011</t>
  </si>
  <si>
    <t>CONTRATO DE OBRAS Nº 114/2011</t>
  </si>
  <si>
    <t>ORDEN DE SUMINISTROS DE BIENES Y SERVICIOS Nº 06235</t>
  </si>
  <si>
    <t>ORDEN DE SUMINISTROS DE BIENES Y SERVICIOS Nº 06234</t>
  </si>
  <si>
    <t>ORDEN DE SUMINISTROS DE BIENES Y SERVICIOS Nº 06272</t>
  </si>
  <si>
    <t>ORDEN DE SUMINISTROS DE BIENES Y SERVICIOS Nº 06270</t>
  </si>
  <si>
    <t>ORDEN DE SUMINISTROS DE BIENES Y SERVICIOS Nº 06269</t>
  </si>
  <si>
    <t>ORDEN DE SUMINISTROS DE BIENES Y SERVICIOS Nº 06268</t>
  </si>
  <si>
    <t>COLATINO DE R.L.</t>
  </si>
  <si>
    <t>ASOCIACION AGAPE DE EL SALVADOR</t>
  </si>
  <si>
    <t>RADIO CHALATENANGO, S.A. DE C.V.</t>
  </si>
  <si>
    <t>ANA BELLY GUERRA DEL CID</t>
  </si>
  <si>
    <t>MJ REMODELACIONES, S.A. DE C.V.</t>
  </si>
  <si>
    <t>TOROGOZ, S.A. DE C.V.</t>
  </si>
  <si>
    <t>BERTA ODETTE STERNHEIM DE ALFARO</t>
  </si>
  <si>
    <t>FREDY NOE GRANADOS RIVERA</t>
  </si>
  <si>
    <t>ARTENIO BALTAZAR ERAZO</t>
  </si>
  <si>
    <t>DATAPRINT DE EL SALVADOR, S.A. DE C.V.</t>
  </si>
  <si>
    <t>CARLOS ANTONIO ARAUJO GRIMALDI</t>
  </si>
  <si>
    <t>PAPELCO, S.A. DE C.V.</t>
  </si>
  <si>
    <t>CALCULADORAS Y TECLADOS, S.A. DE C.V.</t>
  </si>
  <si>
    <t>HOTELES Y DESARROLLOS, S.A. DE C.V.</t>
  </si>
  <si>
    <t>OMNI MUSIC, S.A. DE C.V.</t>
  </si>
  <si>
    <t>DELIBANQUETES, S.A. DE C.V.</t>
  </si>
  <si>
    <t>GBM DE EL SALVADOR, S.A. DE C.V.</t>
  </si>
  <si>
    <t>PRODUCTOS DE POLIURETANO, S.A. DE C.V.</t>
  </si>
  <si>
    <t>MARÍA GUILLERMINA AGUILAR JOVEL</t>
  </si>
  <si>
    <t>ASOCIACIÓN ÁGAPE DE EL SALVADOR</t>
  </si>
  <si>
    <t>TELEFÓNICA MÓVILES EL SALVADOR, S.A. DE C.V.</t>
  </si>
  <si>
    <t>MAGNO ALDEMAR GONZÁLEZ VÁSQUEZ</t>
  </si>
  <si>
    <t>TALLER DIDEA, S.A. DE C.V.</t>
  </si>
  <si>
    <t>SERVICIOS TÉCNICOS MÉDICOS, S.A. DE C.V.</t>
  </si>
  <si>
    <t>EDITORA EL MUNDO, S.A.</t>
  </si>
  <si>
    <t>JOSÉ ERNESTO LOZANO RIVERA</t>
  </si>
  <si>
    <t>NORA CONSUELO BELLOSO HENRÍQUEZ</t>
  </si>
  <si>
    <t>MARIO FRANCISCO SOSA AMBROGI</t>
  </si>
  <si>
    <t>ROBERTO LÓPEZ AGUILAR</t>
  </si>
  <si>
    <t>PABLO DAVID MIRALDA MARTÍNEZ</t>
  </si>
  <si>
    <t>NOÉ ALBERTO GUILLEN</t>
  </si>
  <si>
    <t>ROSA MARÍA MANCIA DE REYES</t>
  </si>
  <si>
    <t>MARÍA EUGENIA MURGA DE MORALES</t>
  </si>
  <si>
    <t>EDITORIAL ALTAMIRANO MADRIZ, S.A. DE C.V.</t>
  </si>
  <si>
    <t>DATA &amp; GRAPHICS, S.A. DE C.V.</t>
  </si>
  <si>
    <t>SERVICIOS TECNOLÓGICOS MÚLTIPLES, S.A. DE C.V.</t>
  </si>
  <si>
    <t>ALMACENES VIDRI, S.A. DE C.V.</t>
  </si>
  <si>
    <t>INNOVACIONES MÉDICAS, S.A. DE C.V.</t>
  </si>
  <si>
    <t>LIBRERÍA Y PAPELERÍA EL NUEVO SIGLO, S.A. DE C.V.</t>
  </si>
  <si>
    <t>JOSÉ NEMESIO PORTILLO</t>
  </si>
  <si>
    <t>TELESIS, S.A. DE C.V.</t>
  </si>
  <si>
    <t>SISTEMAS BIOMÉDICOS, S.A. DE C.V.</t>
  </si>
  <si>
    <t>JOSÉ EDGARDO HERNÁNDEZ PINEDA</t>
  </si>
  <si>
    <t>PATRICIA DEL CARMEN GARCÍA DE CORNEJO</t>
  </si>
  <si>
    <t>SEGUROS DEL PACIFICO, S.A.</t>
  </si>
  <si>
    <t>FARMACIAS UNO, S.A. DE C.V.</t>
  </si>
  <si>
    <t>PRORROGA</t>
  </si>
  <si>
    <t xml:space="preserve">CONTRATO </t>
  </si>
  <si>
    <t>SEGUROS E INVERSIONES, S.A.</t>
  </si>
  <si>
    <t>SANDRA RENEE STERNHEIM SELVA</t>
  </si>
  <si>
    <t>MONTOS</t>
  </si>
  <si>
    <t>ORDEN DE SUMINISTRO DE BIENES Y SERVICIOS O CONTRATO</t>
  </si>
  <si>
    <t>E</t>
  </si>
  <si>
    <t>MB</t>
  </si>
  <si>
    <t>B</t>
  </si>
  <si>
    <t>R</t>
  </si>
  <si>
    <t>X</t>
  </si>
  <si>
    <t>LG Nº 01/2011</t>
  </si>
  <si>
    <t>LG Nº 02/2011</t>
  </si>
  <si>
    <t>LG Nº 03/2011</t>
  </si>
  <si>
    <t>LG Nº 04/2011</t>
  </si>
  <si>
    <t>LG Nº 05/2011</t>
  </si>
  <si>
    <t>LG Nº 06/2011</t>
  </si>
  <si>
    <t>LG Nº 08/2011</t>
  </si>
  <si>
    <t>LG Nº 09/2011</t>
  </si>
  <si>
    <t>LG Nº 10/2011</t>
  </si>
  <si>
    <t>LG Nº 11/2011</t>
  </si>
  <si>
    <t>LG Nº 12/2011</t>
  </si>
  <si>
    <t>LG Nº 13/2011</t>
  </si>
  <si>
    <t>LG Nº 14/2011</t>
  </si>
  <si>
    <t>LG Nº 15/2011</t>
  </si>
  <si>
    <t>LG Nº 16/2011</t>
  </si>
  <si>
    <t>LG Nº 17/2011</t>
  </si>
  <si>
    <t>LG Nº 18/2011</t>
  </si>
  <si>
    <t>LG Nº 19/2011</t>
  </si>
  <si>
    <t>LG Nº 20/2011</t>
  </si>
  <si>
    <t>LG Nº 21/2011</t>
  </si>
  <si>
    <t>LG Nº 22/2011</t>
  </si>
  <si>
    <t>LG Nº 23/2011</t>
  </si>
  <si>
    <t>LG Nº 24/2011</t>
  </si>
  <si>
    <t>LG Nº 25/2011</t>
  </si>
  <si>
    <t>LG Nº 26/2011</t>
  </si>
  <si>
    <t>LG Nº 27/2011</t>
  </si>
  <si>
    <t>LG Nº 28/2011</t>
  </si>
  <si>
    <t>LG Nº 29/2011</t>
  </si>
  <si>
    <t>LG Nº 30/2011</t>
  </si>
  <si>
    <t>LG Nº 31/2011</t>
  </si>
  <si>
    <t>LG Nº 32/2011</t>
  </si>
  <si>
    <t>LG Nº 33/2011</t>
  </si>
  <si>
    <t>LG Nº 34/2011</t>
  </si>
  <si>
    <t>LG Nº 35/2011</t>
  </si>
  <si>
    <t>LG Nº 36/2011</t>
  </si>
  <si>
    <t>LG Nº 37/2011</t>
  </si>
  <si>
    <t>LG Nº 38/2011</t>
  </si>
  <si>
    <t>LG Nº 39/2011</t>
  </si>
  <si>
    <t>LG Nº 40/2011</t>
  </si>
  <si>
    <t>LG Nº 41/2011</t>
  </si>
  <si>
    <t>LG Nº 42/2011</t>
  </si>
  <si>
    <t>LG Nº 43/2011</t>
  </si>
  <si>
    <t>LG Nº 44/2011</t>
  </si>
  <si>
    <t>LG Nº 45/2011</t>
  </si>
  <si>
    <t>LG Nº 46/2011</t>
  </si>
  <si>
    <t>LG Nº 47/2011</t>
  </si>
  <si>
    <t>LG Nº 48/2011</t>
  </si>
  <si>
    <t>LG Nº 49/2011</t>
  </si>
  <si>
    <t>LG Nº 51/2011</t>
  </si>
  <si>
    <t>LG Nº 52/2011</t>
  </si>
  <si>
    <t>LG Nº 53/2011</t>
  </si>
  <si>
    <t>LG Nº 53-A/2011</t>
  </si>
  <si>
    <t>LG Nº 54/2011</t>
  </si>
  <si>
    <t>LG Nº 55/2011</t>
  </si>
  <si>
    <t>LG Nº 56/2011</t>
  </si>
  <si>
    <t>LG Nº 57/2011</t>
  </si>
  <si>
    <t>LG Nº 58/2011</t>
  </si>
  <si>
    <t>LG Nº 60/2011</t>
  </si>
  <si>
    <t>LG Nº 61/2011</t>
  </si>
  <si>
    <t>LG Nº 62/2011</t>
  </si>
  <si>
    <t>LG Nº 63/2011</t>
  </si>
  <si>
    <t>LG Nº 64/2011</t>
  </si>
  <si>
    <t>LG Nº 65/2011</t>
  </si>
  <si>
    <t>LG Nº 66/2011</t>
  </si>
  <si>
    <t>LG Nº 67/2011</t>
  </si>
  <si>
    <t>LG Nº 68/2011</t>
  </si>
  <si>
    <t>LG Nº 69/2011</t>
  </si>
  <si>
    <t>LG Nº 70/2011</t>
  </si>
  <si>
    <t>LG Nº 71/2011</t>
  </si>
  <si>
    <t>LG Nº 72/2011</t>
  </si>
  <si>
    <t>LG Nº 73/2011</t>
  </si>
  <si>
    <t>LG Nº 74/2011</t>
  </si>
  <si>
    <t>LG Nº 75/2011</t>
  </si>
  <si>
    <t>LG Nº 76/2011</t>
  </si>
  <si>
    <t>LG Nº 77/2011</t>
  </si>
  <si>
    <t>LG Nº 78/2011</t>
  </si>
  <si>
    <t>LG Nº 79/2011</t>
  </si>
  <si>
    <t>LG Nº 80/2011</t>
  </si>
  <si>
    <t>LG Nº 81/2011</t>
  </si>
  <si>
    <t>LG Nº 82/2011</t>
  </si>
  <si>
    <t>LG Nº 83/2011</t>
  </si>
  <si>
    <t>LG Nº 84/2011</t>
  </si>
  <si>
    <t>LG Nº 85/2011</t>
  </si>
  <si>
    <t>LG Nº 86/2011</t>
  </si>
  <si>
    <t>LG Nº 87/2011</t>
  </si>
  <si>
    <t>LG Nº 88/2011</t>
  </si>
  <si>
    <t>LG Nº 89/2011</t>
  </si>
  <si>
    <t>LG Nº 90/2011</t>
  </si>
  <si>
    <t>LG Nº 91/2011</t>
  </si>
  <si>
    <t>LG Nº 92/2011</t>
  </si>
  <si>
    <t>LG Nº 93/2011</t>
  </si>
  <si>
    <t>LG Nº 94/2011</t>
  </si>
  <si>
    <t>LG Nº 95/2011</t>
  </si>
  <si>
    <t>LG Nº 96/2011</t>
  </si>
  <si>
    <t>LG Nº 97/2011</t>
  </si>
  <si>
    <t>LG Nº 98/2011</t>
  </si>
  <si>
    <t>LG Nº 99/2011</t>
  </si>
  <si>
    <t>LG Nº 100/2011</t>
  </si>
  <si>
    <t>LG Nº 101/2011</t>
  </si>
  <si>
    <t>LG Nº 102/2011</t>
  </si>
  <si>
    <t>LG Nº 103/2011</t>
  </si>
  <si>
    <t>LG Nº 104/2011</t>
  </si>
  <si>
    <t>LG Nº 105/2011</t>
  </si>
  <si>
    <t>LG Nº 106/2011</t>
  </si>
  <si>
    <t>LG Nº 107/2011</t>
  </si>
  <si>
    <t>LG Nº 108/2011</t>
  </si>
  <si>
    <t>LG Nº 109/2011</t>
  </si>
  <si>
    <t>LG Nº 110/2011</t>
  </si>
  <si>
    <t>LG Nº 111/2011</t>
  </si>
  <si>
    <t>LG Nº 112/2011</t>
  </si>
  <si>
    <t>LG Nº 113/2011</t>
  </si>
  <si>
    <t>LG Nº 114/2011</t>
  </si>
  <si>
    <t>LG Nº 115/2011</t>
  </si>
  <si>
    <t>LG Nº 116/2011</t>
  </si>
  <si>
    <t>LG Nº 117/2011</t>
  </si>
  <si>
    <t>LG Nº 118/2011</t>
  </si>
  <si>
    <t>LG Nº 119/2011</t>
  </si>
  <si>
    <t>LG Nº 120/2011</t>
  </si>
  <si>
    <t>LG Nº 122/2011</t>
  </si>
  <si>
    <t>LG Nº 123/2011</t>
  </si>
  <si>
    <t>LG Nº 124/2011</t>
  </si>
  <si>
    <t>LG Nº 125/2011</t>
  </si>
  <si>
    <t>LG Nº 126/2011</t>
  </si>
  <si>
    <t>LG Nº 127/2011</t>
  </si>
  <si>
    <t>LG Nº 128/2011</t>
  </si>
  <si>
    <t>LG Nº 130/2011</t>
  </si>
  <si>
    <t>LG Nº 131/2011</t>
  </si>
  <si>
    <t>LG Nº 132/2011</t>
  </si>
  <si>
    <t>LG Nº 134/2011</t>
  </si>
  <si>
    <t>LG Nº 135/2011</t>
  </si>
  <si>
    <t>LG Nº 136/2011</t>
  </si>
  <si>
    <t>LG Nº 137/2011</t>
  </si>
  <si>
    <t>LG Nº 142/2011</t>
  </si>
  <si>
    <t>LG Nº 143/2011</t>
  </si>
  <si>
    <t>LG Nº 144/2011</t>
  </si>
  <si>
    <t>LG Nº 145/2011</t>
  </si>
  <si>
    <t>LG Nº 146/2011</t>
  </si>
  <si>
    <t>LG Nº 148/2011</t>
  </si>
  <si>
    <t>LG Nº 150/2011</t>
  </si>
  <si>
    <t>LG Nº 151/2011</t>
  </si>
  <si>
    <t>LG Nº 152/2011</t>
  </si>
  <si>
    <t>LG Nº 153/2011</t>
  </si>
  <si>
    <t>LG Nº 154/2011</t>
  </si>
  <si>
    <t>LG Nº 155/2011</t>
  </si>
  <si>
    <t>LP Nº 01/2011</t>
  </si>
  <si>
    <t>LP Nº 02/2011</t>
  </si>
  <si>
    <t>LP Nº 03/2011</t>
  </si>
  <si>
    <t>LP Nº 04/2011</t>
  </si>
  <si>
    <t>LP Nº 08/2011</t>
  </si>
  <si>
    <t>LP Nº 09/2011</t>
  </si>
  <si>
    <t>LP Nº 10/2011</t>
  </si>
  <si>
    <t>LP Nº 11/2011</t>
  </si>
  <si>
    <t>LP Nº 14/2011</t>
  </si>
  <si>
    <t>LP Nº 16/2011</t>
  </si>
  <si>
    <t>LP Nº 21/2011</t>
  </si>
  <si>
    <t>LP Nº 23/2011</t>
  </si>
  <si>
    <t>LP Nº 24/2011</t>
  </si>
  <si>
    <t>LP Nº 25/2011</t>
  </si>
  <si>
    <t>LP Nº 26/2011</t>
  </si>
  <si>
    <t>LPI Nº 02/2011</t>
  </si>
  <si>
    <t>LPI Nº 04/2011</t>
  </si>
  <si>
    <t>LPI Nº 06/2011</t>
  </si>
  <si>
    <t>LPI Nº 09/2011</t>
  </si>
  <si>
    <t>LPI Nº 11/2011</t>
  </si>
  <si>
    <t>LPI Nº 12/2011</t>
  </si>
  <si>
    <t>LPI Nº 13/2011</t>
  </si>
  <si>
    <t>LPI Nº 14/2011</t>
  </si>
  <si>
    <t>CPI Nº 02/2011</t>
  </si>
  <si>
    <t>CD Nº 01/2011</t>
  </si>
  <si>
    <t>CD Nº 02/2011</t>
  </si>
  <si>
    <t>CD Nº 03/2011</t>
  </si>
  <si>
    <t>CD Nº 04/2011</t>
  </si>
  <si>
    <t>CD Nº 05/2011</t>
  </si>
  <si>
    <t>CD Nº 06/2011</t>
  </si>
  <si>
    <t>CD Nº 07/2011</t>
  </si>
  <si>
    <t>CD Nº 08/2011</t>
  </si>
  <si>
    <t>CD Nº 09/2011</t>
  </si>
  <si>
    <t>CD Nº 10/2011</t>
  </si>
  <si>
    <t>CD Nº 11/2011</t>
  </si>
  <si>
    <t>CD Nº 12/2011</t>
  </si>
  <si>
    <t>REGISTROS DE CONTRATISTAS AL AÑO 2011</t>
  </si>
  <si>
    <t>LG Nº 01/2012</t>
  </si>
  <si>
    <t>LG Nº 02/2012</t>
  </si>
  <si>
    <t>LG Nº 03/2012</t>
  </si>
  <si>
    <t>LG Nº 04/2012</t>
  </si>
  <si>
    <t>LG Nº 05/2012</t>
  </si>
  <si>
    <t>LG Nº 06/2012</t>
  </si>
  <si>
    <t>LG Nº 07/2012</t>
  </si>
  <si>
    <t>LG Nº 08/2012</t>
  </si>
  <si>
    <t>P Nº 1/2012</t>
  </si>
  <si>
    <t>P Nº 2/2012</t>
  </si>
  <si>
    <t>P Nº 3/2012</t>
  </si>
  <si>
    <t>P Nº 4/2012</t>
  </si>
  <si>
    <t>LG Nº 09/2012</t>
  </si>
  <si>
    <t>LG Nº 10/2012</t>
  </si>
  <si>
    <t>LG Nº 11/2012</t>
  </si>
  <si>
    <t>LG Nº 12/2012</t>
  </si>
  <si>
    <t>LG Nº 13/2012</t>
  </si>
  <si>
    <t>LG Nº 14/2012</t>
  </si>
  <si>
    <t>LG Nº 15/2012</t>
  </si>
  <si>
    <t>LG Nº 16/2012</t>
  </si>
  <si>
    <t>LG Nº 17/2012</t>
  </si>
  <si>
    <t>LG Nº 18/2012</t>
  </si>
  <si>
    <t>LG Nº 19/2012</t>
  </si>
  <si>
    <t>LG Nº 20/2012</t>
  </si>
  <si>
    <t>LG Nº 21/2012</t>
  </si>
  <si>
    <t>LG Nº 22/2012</t>
  </si>
  <si>
    <t>LG Nº 23/2012</t>
  </si>
  <si>
    <t>LG Nº 24/2012</t>
  </si>
  <si>
    <t>LG Nº 25/2012</t>
  </si>
  <si>
    <t>LG Nº 26/2012</t>
  </si>
  <si>
    <t>LG Nº 27/2012</t>
  </si>
  <si>
    <t>LG Nº 28/2012</t>
  </si>
  <si>
    <t>LG Nº 29/2012</t>
  </si>
  <si>
    <t>LG Nº 30/2012</t>
  </si>
  <si>
    <t>LG Nº 31/2012</t>
  </si>
  <si>
    <t>LG Nº 32/2012</t>
  </si>
  <si>
    <t>LG Nº 33/2012</t>
  </si>
  <si>
    <t>LG Nº 34/2012</t>
  </si>
  <si>
    <t>LG Nº 35/2012</t>
  </si>
  <si>
    <t>LG Nº 36/2012</t>
  </si>
  <si>
    <t>LG Nº 37/2012</t>
  </si>
  <si>
    <t>LG Nº 38/2012</t>
  </si>
  <si>
    <t>LG Nº 39/2012</t>
  </si>
  <si>
    <t>LG Nº 40/2012</t>
  </si>
  <si>
    <t>LG Nº 41/2012</t>
  </si>
  <si>
    <t>LG Nº 42/2012</t>
  </si>
  <si>
    <t>LG Nº 43/2012</t>
  </si>
  <si>
    <t>LG Nº 44/2012</t>
  </si>
  <si>
    <t>LG Nº 45/2012</t>
  </si>
  <si>
    <t>LG Nº 46/2012</t>
  </si>
  <si>
    <t>LG Nº 47/2012</t>
  </si>
  <si>
    <t>LG Nº 48/2012</t>
  </si>
  <si>
    <t>LG Nº 49/2012</t>
  </si>
  <si>
    <t>LG Nº 50/2012</t>
  </si>
  <si>
    <t>LG Nº 51/2012</t>
  </si>
  <si>
    <t>LG Nº 53/2012</t>
  </si>
  <si>
    <t>LG Nº 54/2012</t>
  </si>
  <si>
    <t>LG Nº 55/2012</t>
  </si>
  <si>
    <t>LG Nº 57/2012</t>
  </si>
  <si>
    <t>LG Nº 59/2012</t>
  </si>
  <si>
    <t>LG Nº 60/2012</t>
  </si>
  <si>
    <t>LG Nº 61/2012</t>
  </si>
  <si>
    <t>LG Nº 62/2012</t>
  </si>
  <si>
    <t>LG Nº 63/2012</t>
  </si>
  <si>
    <t>LG Nº 64/2012</t>
  </si>
  <si>
    <t>LG Nº 65/2012</t>
  </si>
  <si>
    <t>LG Nº 66/2012</t>
  </si>
  <si>
    <t>LG Nº 67/2012</t>
  </si>
  <si>
    <t>LG Nº 68/2012</t>
  </si>
  <si>
    <t>LG Nº 69/2012</t>
  </si>
  <si>
    <t>LG Nº 70/2012</t>
  </si>
  <si>
    <t>LG Nº 71/2012</t>
  </si>
  <si>
    <t>LG Nº 72/2012</t>
  </si>
  <si>
    <t>LG Nº 73/2012</t>
  </si>
  <si>
    <t>LG Nº 74/2012</t>
  </si>
  <si>
    <t>LG Nº 75/2012</t>
  </si>
  <si>
    <t>LG Nº 77/2012</t>
  </si>
  <si>
    <t>LG Nº 78/2012</t>
  </si>
  <si>
    <t>LG Nº 76/2012</t>
  </si>
  <si>
    <t>LG Nº 79/2012</t>
  </si>
  <si>
    <t>LG Nº 80/2012</t>
  </si>
  <si>
    <t>LG Nº 82/2012</t>
  </si>
  <si>
    <t>LG Nº 83/2012</t>
  </si>
  <si>
    <t>LG Nº 84/2012</t>
  </si>
  <si>
    <t>LG Nº 85/2012</t>
  </si>
  <si>
    <t>LG Nº 86/2012</t>
  </si>
  <si>
    <t>LG Nº 87/2012</t>
  </si>
  <si>
    <t>LG Nº 88/2012</t>
  </si>
  <si>
    <t>LG Nº 89/2012</t>
  </si>
  <si>
    <t>LG Nº 90/2012</t>
  </si>
  <si>
    <t>LG Nº 91/2012</t>
  </si>
  <si>
    <t>LG Nº 92/2012</t>
  </si>
  <si>
    <t>LG Nº 93/2012</t>
  </si>
  <si>
    <t>LG Nº 94/2012</t>
  </si>
  <si>
    <t>LG Nº 95/2012</t>
  </si>
  <si>
    <t>LG Nº 96/2012</t>
  </si>
  <si>
    <t>LG Nº 97/2012</t>
  </si>
  <si>
    <t>LG Nº 98/2012</t>
  </si>
  <si>
    <t>LG Nº 99/2012</t>
  </si>
  <si>
    <t>LG Nº 100/2012</t>
  </si>
  <si>
    <t>LG Nº 101/2012</t>
  </si>
  <si>
    <t>LG Nº 102/2012</t>
  </si>
  <si>
    <t>LG Nº 103/2012</t>
  </si>
  <si>
    <t>LG Nº 104/2012</t>
  </si>
  <si>
    <t>LG Nº 105/2012</t>
  </si>
  <si>
    <t>LG Nº 106/2012</t>
  </si>
  <si>
    <t>LG Nº 107/2012</t>
  </si>
  <si>
    <t>LG Nº 108/2012</t>
  </si>
  <si>
    <t>LG Nº 109/2012</t>
  </si>
  <si>
    <t>LG Nº 110/2012</t>
  </si>
  <si>
    <t>LG Nº 111/2012</t>
  </si>
  <si>
    <t>LG Nº 112/2012</t>
  </si>
  <si>
    <t>LG Nº 113/2012</t>
  </si>
  <si>
    <t>LG Nº 114/2012</t>
  </si>
  <si>
    <t>LG Nº 115/2012</t>
  </si>
  <si>
    <t>LG Nº 117/2012</t>
  </si>
  <si>
    <t>LG Nº 118/2012</t>
  </si>
  <si>
    <t>LG Nº 119/2012</t>
  </si>
  <si>
    <t>LG Nº 120/2012</t>
  </si>
  <si>
    <t>LG Nº 121/2012</t>
  </si>
  <si>
    <t>LG Nº 122/2012</t>
  </si>
  <si>
    <t>LG Nº 123/2012</t>
  </si>
  <si>
    <t>LG Nº 124/2012</t>
  </si>
  <si>
    <t>LG Nº 125/2012</t>
  </si>
  <si>
    <t>LG Nº 126/2012</t>
  </si>
  <si>
    <t>LG Nº 127/2012</t>
  </si>
  <si>
    <t>LG Nº 128/2012</t>
  </si>
  <si>
    <t>LG Nº 129/2012</t>
  </si>
  <si>
    <t>LG Nº 130/2012</t>
  </si>
  <si>
    <t>LG Nº 131/2012</t>
  </si>
  <si>
    <t>LG Nº 132/2012</t>
  </si>
  <si>
    <t>LG Nº 133/2012</t>
  </si>
  <si>
    <t>LG Nº 134/2012</t>
  </si>
  <si>
    <t>LG Nº 135/2012</t>
  </si>
  <si>
    <t>LG Nº 136/2012</t>
  </si>
  <si>
    <t>LG Nº 137/2012</t>
  </si>
  <si>
    <t>LG Nº 138/2012</t>
  </si>
  <si>
    <t>LG Nº 139/2012</t>
  </si>
  <si>
    <t>LG Nº 140/2012</t>
  </si>
  <si>
    <t>LG Nº 141/2012</t>
  </si>
  <si>
    <t>LG Nº 142/2012</t>
  </si>
  <si>
    <t>LG Nº 143/2012</t>
  </si>
  <si>
    <t>LG Nº 144/2012</t>
  </si>
  <si>
    <t>LG Nº 145-2012</t>
  </si>
  <si>
    <t>LG Nº 146/2012</t>
  </si>
  <si>
    <t>LG Nº 147/2012</t>
  </si>
  <si>
    <t>LG Nº 148/2012</t>
  </si>
  <si>
    <t>LG Nº 149/2012</t>
  </si>
  <si>
    <t>LG Nº 150/2012</t>
  </si>
  <si>
    <t>LG Nº 151/2012</t>
  </si>
  <si>
    <t>LG Nº 152/2012</t>
  </si>
  <si>
    <t>LG Nº 153/2012</t>
  </si>
  <si>
    <t>LG Nº 154/2012</t>
  </si>
  <si>
    <t>LG Nº 155/2012</t>
  </si>
  <si>
    <t>LG Nº 156/2012</t>
  </si>
  <si>
    <t>LG Nº 157/2012</t>
  </si>
  <si>
    <t>LG Nº 158/2012</t>
  </si>
  <si>
    <t>LG Nº 159/2012</t>
  </si>
  <si>
    <t>LP Nº 01/2012</t>
  </si>
  <si>
    <t>LP Nº 02/2012</t>
  </si>
  <si>
    <t>LP Nº 05/2012</t>
  </si>
  <si>
    <t>LP Nº 06/2012</t>
  </si>
  <si>
    <t>LP Nº 07/2012</t>
  </si>
  <si>
    <t>CD Nº 01/2012</t>
  </si>
  <si>
    <t>CD Nº 02/2012</t>
  </si>
  <si>
    <t>REGISTROS DE CONTRATISTAS AL AÑO 2012</t>
  </si>
  <si>
    <t>P Nº 04/2013</t>
  </si>
  <si>
    <t>P Nº 01/2013</t>
  </si>
  <si>
    <t>P Nº 02/2013</t>
  </si>
  <si>
    <t>P Nº 03/2013</t>
  </si>
  <si>
    <t>LG Nº 01/2013</t>
  </si>
  <si>
    <t>LG Nº 02/2013</t>
  </si>
  <si>
    <t>LG Nº 03/2013</t>
  </si>
  <si>
    <t>LG Nº 04/2013</t>
  </si>
  <si>
    <t>LG Nº 05/2013</t>
  </si>
  <si>
    <t>LG Nº 06/2013</t>
  </si>
  <si>
    <t>LG Nº 07/2013</t>
  </si>
  <si>
    <t>LG Nº 08/2013</t>
  </si>
  <si>
    <t>LG Nº 09/2013</t>
  </si>
  <si>
    <t>LG Nº 10/2013</t>
  </si>
  <si>
    <t>LG Nº 11/2013</t>
  </si>
  <si>
    <t>LG Nº 12/2013</t>
  </si>
  <si>
    <t>LG Nº 13/2013</t>
  </si>
  <si>
    <t>LG Nº 14/2013</t>
  </si>
  <si>
    <t>LG Nº 15/2013</t>
  </si>
  <si>
    <t>LG Nº 16/2013</t>
  </si>
  <si>
    <t>LG Nº 17/2013</t>
  </si>
  <si>
    <t>LG Nº 18/2013</t>
  </si>
  <si>
    <t>LG Nº 19/2013</t>
  </si>
  <si>
    <t>LG Nº 20/2013</t>
  </si>
  <si>
    <t>LG Nº 21/2013</t>
  </si>
  <si>
    <t>LG Nº 23/2013</t>
  </si>
  <si>
    <t>LG Nº 24/2013</t>
  </si>
  <si>
    <t>LG Nº 25/2013</t>
  </si>
  <si>
    <t>LG Nº 26/2013</t>
  </si>
  <si>
    <t>LG Nº 27/2013</t>
  </si>
  <si>
    <t>LG Nº 28/2013</t>
  </si>
  <si>
    <t>LG Nº 29/2013</t>
  </si>
  <si>
    <t>LG Nº 30/2013</t>
  </si>
  <si>
    <t>LG Nº 31/2013</t>
  </si>
  <si>
    <t>LG Nº 32/2013</t>
  </si>
  <si>
    <t>LG Nº 33/2013</t>
  </si>
  <si>
    <t>LG Nº 34/2013</t>
  </si>
  <si>
    <t>LG Nº 35/2013</t>
  </si>
  <si>
    <t>LG Nº 36/2013</t>
  </si>
  <si>
    <t>LG Nº 37/2013</t>
  </si>
  <si>
    <t>LG Nº 38/2013</t>
  </si>
  <si>
    <t>LG Nº 39/2013</t>
  </si>
  <si>
    <t>LG Nº 40/2013</t>
  </si>
  <si>
    <t>LG Nº 41/2013</t>
  </si>
  <si>
    <t>LG Nº 42/2013</t>
  </si>
  <si>
    <t>LG Nº 43/2013</t>
  </si>
  <si>
    <t>LG Nº 44/2013</t>
  </si>
  <si>
    <t>LG Nº 45/2013</t>
  </si>
  <si>
    <t>LG Nº 46/2013</t>
  </si>
  <si>
    <t>LG Nº 47/2013</t>
  </si>
  <si>
    <t>LG Nº 48/2013</t>
  </si>
  <si>
    <t>LG Nº 49/2013</t>
  </si>
  <si>
    <t>LG Nº 50/2013</t>
  </si>
  <si>
    <t>LG Nº 51/2013</t>
  </si>
  <si>
    <t>LG Nº 53/2013</t>
  </si>
  <si>
    <t>LG Nº 54/2013</t>
  </si>
  <si>
    <t>LG Nº 55/2013</t>
  </si>
  <si>
    <t>LG Nº 56/2013</t>
  </si>
  <si>
    <t>LG Nº 57/2013</t>
  </si>
  <si>
    <t>LG Nº 58/2013</t>
  </si>
  <si>
    <t>LG Nº 59/2013</t>
  </si>
  <si>
    <t>LG Nº 60/2013</t>
  </si>
  <si>
    <t>LG Nº 61/2013</t>
  </si>
  <si>
    <t>LG Nº 62/2013</t>
  </si>
  <si>
    <t>LG Nº 63/2013</t>
  </si>
  <si>
    <t>LG Nº 64/2013</t>
  </si>
  <si>
    <t>LG Nº 65/2013</t>
  </si>
  <si>
    <t>LG Nº 66/2013</t>
  </si>
  <si>
    <t>LG Nº 67/2013</t>
  </si>
  <si>
    <t>LG Nº 68/2013</t>
  </si>
  <si>
    <t>LG Nº 69/2013</t>
  </si>
  <si>
    <t>LG Nº 70/2013</t>
  </si>
  <si>
    <t>LG Nº 71/2013</t>
  </si>
  <si>
    <t>LG Nº 72/2013</t>
  </si>
  <si>
    <t>LG Nº 73/2013</t>
  </si>
  <si>
    <t>LG Nº 74/2013</t>
  </si>
  <si>
    <t>LG Nº 75/2013</t>
  </si>
  <si>
    <t>LG Nº 76/2013</t>
  </si>
  <si>
    <t>LG Nº 77/2013</t>
  </si>
  <si>
    <t>LG Nº 78/2013</t>
  </si>
  <si>
    <t>LG Nº 79/2013</t>
  </si>
  <si>
    <t>LG Nº 80/2013</t>
  </si>
  <si>
    <t>LG Nº 81/2013</t>
  </si>
  <si>
    <t>LG Nº 82/2013</t>
  </si>
  <si>
    <t>LG Nº 83/2013</t>
  </si>
  <si>
    <t>LG Nº 84/2013</t>
  </si>
  <si>
    <t>LG Nº 85/2013</t>
  </si>
  <si>
    <t>LG Nº 86/2013</t>
  </si>
  <si>
    <t>LG Nº 87/2013</t>
  </si>
  <si>
    <t>LG Nº 88/2013</t>
  </si>
  <si>
    <t>LG Nº 89/2013</t>
  </si>
  <si>
    <t>LG Nº 90/2013</t>
  </si>
  <si>
    <t>LG Nº 91/2013</t>
  </si>
  <si>
    <t>LG Nº 92/2013</t>
  </si>
  <si>
    <t>LG Nº 93/2013</t>
  </si>
  <si>
    <t>LG Nº 94/2013</t>
  </si>
  <si>
    <t>LG Nº 95/2013</t>
  </si>
  <si>
    <t>LG Nº 96/2013</t>
  </si>
  <si>
    <t>LG Nº 97/2013</t>
  </si>
  <si>
    <t>LG Nº 98/2013</t>
  </si>
  <si>
    <t>LG Nº 99/2013</t>
  </si>
  <si>
    <t>LG Nº 100/2013</t>
  </si>
  <si>
    <t>LG Nº 102/2013</t>
  </si>
  <si>
    <t>LG Nº 103/2013</t>
  </si>
  <si>
    <t>LG Nº 104/2013</t>
  </si>
  <si>
    <t>LG Nº 105/2013</t>
  </si>
  <si>
    <t>LG Nº 106/2013</t>
  </si>
  <si>
    <t>LG Nº 107/2013</t>
  </si>
  <si>
    <t>LG Nº 108/2013</t>
  </si>
  <si>
    <t>LG Nº 109/2013</t>
  </si>
  <si>
    <t>LG Nº 110/2013</t>
  </si>
  <si>
    <t>LG Nº 111/2013</t>
  </si>
  <si>
    <t>LG Nº 112/2013</t>
  </si>
  <si>
    <t>LG Nº 113/2013</t>
  </si>
  <si>
    <t>LG Nº 114/2013</t>
  </si>
  <si>
    <t>LG Nº 115/2013</t>
  </si>
  <si>
    <t>LG Nº 116/2013</t>
  </si>
  <si>
    <t>LG Nº 117/2013</t>
  </si>
  <si>
    <t>LG Nº 118/2013</t>
  </si>
  <si>
    <t>LG Nº 119/2013</t>
  </si>
  <si>
    <t>LG Nº 120/2013</t>
  </si>
  <si>
    <t>LG Nº 121/2013</t>
  </si>
  <si>
    <t>LG Nº 122/2013</t>
  </si>
  <si>
    <t>LG Nº 123/2013</t>
  </si>
  <si>
    <t>LG Nº 124/2013</t>
  </si>
  <si>
    <t>LG Nº 125/2013</t>
  </si>
  <si>
    <t>LG Nº 126/2013</t>
  </si>
  <si>
    <t>LG Nº 127/2013</t>
  </si>
  <si>
    <t>LG Nº 128/2013</t>
  </si>
  <si>
    <t>LG Nº 129/2013</t>
  </si>
  <si>
    <t>LG Nº 130/2013</t>
  </si>
  <si>
    <t>LG Nº 131/2013</t>
  </si>
  <si>
    <t>LG Nº 132/2013</t>
  </si>
  <si>
    <t>LG Nº 133/2013</t>
  </si>
  <si>
    <t>LG Nº 134/2013</t>
  </si>
  <si>
    <t>LG Nº 135/2013</t>
  </si>
  <si>
    <t>LG Nº 136/2013</t>
  </si>
  <si>
    <t>LG Nº 138/2013</t>
  </si>
  <si>
    <t>LG Nº 139/2013</t>
  </si>
  <si>
    <t>LG Nº 140/2013</t>
  </si>
  <si>
    <t>LG Nº 141/2013</t>
  </si>
  <si>
    <t>LG Nº 142/2013</t>
  </si>
  <si>
    <t>LG Nº 143/2013</t>
  </si>
  <si>
    <t>LG Nº 144/2013</t>
  </si>
  <si>
    <t>LG Nº 145/2013</t>
  </si>
  <si>
    <t>LG Nº 146/2013</t>
  </si>
  <si>
    <t>LG Nº 147/2013</t>
  </si>
  <si>
    <t>LG Nº 149/2013</t>
  </si>
  <si>
    <t>LG Nº 150/2013</t>
  </si>
  <si>
    <t>LG Nº 151/2013</t>
  </si>
  <si>
    <t>LG Nº 152/2013</t>
  </si>
  <si>
    <t>LG Nº 153/2013</t>
  </si>
  <si>
    <t>LG Nº 154/2013</t>
  </si>
  <si>
    <t>LG Nº 155/2013</t>
  </si>
  <si>
    <t>LG Nº 156/2013</t>
  </si>
  <si>
    <t>LG Nº 157/2013</t>
  </si>
  <si>
    <t>LG Nº 158/2013</t>
  </si>
  <si>
    <t>LG Nº 159/2013</t>
  </si>
  <si>
    <t>LG Nº 160/2013</t>
  </si>
  <si>
    <t>LG Nº 161/2013</t>
  </si>
  <si>
    <t>LG Nº 162/2013</t>
  </si>
  <si>
    <t>LG Nº 163/2013</t>
  </si>
  <si>
    <t>LG Nº 164/2013</t>
  </si>
  <si>
    <t>LG Nº 165/2013</t>
  </si>
  <si>
    <t>LG Nº 166/2013</t>
  </si>
  <si>
    <t>LG Nº 167/2013</t>
  </si>
  <si>
    <t>LG Nº 168/2013</t>
  </si>
  <si>
    <t>LG Nº 169/2013</t>
  </si>
  <si>
    <t>LG Nº 170/2013</t>
  </si>
  <si>
    <t>LG Nº 171/2013</t>
  </si>
  <si>
    <t>LG Nº 172/2013</t>
  </si>
  <si>
    <t>LG Nº 173/2013</t>
  </si>
  <si>
    <t>LG Nº 174/2013</t>
  </si>
  <si>
    <t>LG Nº 175/2013</t>
  </si>
  <si>
    <t>LG Nº 176/2013</t>
  </si>
  <si>
    <t>LG Nº 177/2013</t>
  </si>
  <si>
    <t>LG Nº 178/2013</t>
  </si>
  <si>
    <t>LG Nº 179/2013</t>
  </si>
  <si>
    <t>LG Nº 180/2013</t>
  </si>
  <si>
    <t>LG Nº 181/2013</t>
  </si>
  <si>
    <t>LG Nº 182/2013</t>
  </si>
  <si>
    <t>LG Nº 183/2013</t>
  </si>
  <si>
    <t>LG Nº 184/2013</t>
  </si>
  <si>
    <t>LG Nº 185/2013</t>
  </si>
  <si>
    <t>LG Nº 186/2013</t>
  </si>
  <si>
    <t>LG Nº 187/2013</t>
  </si>
  <si>
    <t>LG Nº 188/2013</t>
  </si>
  <si>
    <t>LG Nº 189/2013</t>
  </si>
  <si>
    <t>LG Nº 190/2013</t>
  </si>
  <si>
    <t>LG Nº 191/2013</t>
  </si>
  <si>
    <t>LG Nº 192/2013</t>
  </si>
  <si>
    <t>LG Nº 193/2013</t>
  </si>
  <si>
    <t>LG Nº 194/2013</t>
  </si>
  <si>
    <t>LG Nº 195/2013</t>
  </si>
  <si>
    <t>LG Nº 196/2013</t>
  </si>
  <si>
    <t>LG Nº 197/2013</t>
  </si>
  <si>
    <t>LG Nº 198/2013</t>
  </si>
  <si>
    <t>LG Nº 199/2013</t>
  </si>
  <si>
    <t>LG Nº 200/2013</t>
  </si>
  <si>
    <t>LG Nº 201/2013</t>
  </si>
  <si>
    <t>LG Nº 202/2013</t>
  </si>
  <si>
    <t>LG Nº 203/2013</t>
  </si>
  <si>
    <t>LG Nº 204/2013</t>
  </si>
  <si>
    <t>LG Nº 205/2013</t>
  </si>
  <si>
    <t>LG Nº 206/2013</t>
  </si>
  <si>
    <t>LG Nº 207/2013</t>
  </si>
  <si>
    <t>LG Nº 208/2013</t>
  </si>
  <si>
    <t>LG Nº 209/2013</t>
  </si>
  <si>
    <t>LG Nº 210/2013</t>
  </si>
  <si>
    <t>LG Nº 211/2013</t>
  </si>
  <si>
    <t>LG Nº 212/2013</t>
  </si>
  <si>
    <t>LG Nº 213/2013</t>
  </si>
  <si>
    <t>LG Nº 214/2013</t>
  </si>
  <si>
    <t>LP Nº 01/2013</t>
  </si>
  <si>
    <t>LP Nº 02/2013</t>
  </si>
  <si>
    <t>LP Nº 03/2013</t>
  </si>
  <si>
    <t>LP Nº 05/2013</t>
  </si>
  <si>
    <t>LP Nº 06/2013</t>
  </si>
  <si>
    <t>LP Nº 07/2013</t>
  </si>
  <si>
    <t>LP Nº 09/2013</t>
  </si>
  <si>
    <t>LP Nº 12/2013</t>
  </si>
  <si>
    <t>LP Nº 13/2013</t>
  </si>
  <si>
    <t>LP Nº 14/2013</t>
  </si>
  <si>
    <t>LP Nº 15/2013</t>
  </si>
  <si>
    <t>LP Nº 16/2013</t>
  </si>
  <si>
    <t>CD Nº 01/2013</t>
  </si>
  <si>
    <t>CD Nº 02/2013</t>
  </si>
  <si>
    <t>CD Nº 03/2013</t>
  </si>
  <si>
    <t>CD Nº 04/2013</t>
  </si>
  <si>
    <t>CD Nº 05/2013</t>
  </si>
  <si>
    <t>CD Nº 06/2013</t>
  </si>
  <si>
    <t>CÓDIGO DEL PROCESO DE COMPRA</t>
  </si>
  <si>
    <t>NOMBRE DEL CONTRATISTA</t>
  </si>
  <si>
    <t>OBJETO DEL CONTRATO U ORDEN DE COMPRA</t>
  </si>
  <si>
    <t>FECHA O PERÍODO DE LA CONTRATACIÓN</t>
  </si>
  <si>
    <t>CUMPLIÓ CON LA ENTREGA DEL BIEN/SERVICIO EN EL TIEMPO PACTADO</t>
  </si>
  <si>
    <t>CUMPLIÓ CON LAS ESPECIFICACIONES DEL BIEN/SERVICIO PACTADO</t>
  </si>
  <si>
    <t>CALIFICACIÓN FINAL</t>
  </si>
  <si>
    <t>OBSERVACIONES</t>
  </si>
  <si>
    <t>SI</t>
  </si>
  <si>
    <t>NO</t>
  </si>
  <si>
    <t xml:space="preserve">SI </t>
  </si>
  <si>
    <t>CONTRATAR EL SERVICIO DE PUBLICACION ESCRITA EN UN PERIODICO, CON EL FIN DE REQUERIR CURRICULUM VITAE PARA CUBRIR UNA PLAZA.</t>
  </si>
  <si>
    <t>CONTRATAR LOS SERVICIOS TECNICOS PARA EL LEVANTAMIENTO, REGISTRO Y ACTUALIZACION DE DATOS Y DOCUMENTOS RELACIONADOS A LA EMISION DE CREDITOS DE BENEFICIARIOS DE FOPROLYD</t>
  </si>
  <si>
    <t>CONTRATAR EL SERVICIO DE CONSULTORÍA PARA LA ELABORACIÓN DEL DISEÑO, PRESUPUESTO Y ESPECIFICIONES TÉCNICAS DE LAS ADECUACIONES AL INMUEBLE UBICADO SOBRE LA ALAMEDA JUAN PABLO SEGUNDO, ALEDAÑO AL EDIFICIO MULTIFUNCIONAL DE FOPROLYD, PARA INSTALAR EL TALLER DE PRÓTESIS ANIBAL SALINAS.</t>
  </si>
  <si>
    <t>CONTRATAR EL SERVICIO DE FINALIZACIÓN DE OBRAS PENDIENTES DE EJECUTAR EN LA INFRAESTRUCTURA MULTIFUNCIONAL PARA LA ATENCIÓN INTEGRAL DE LAS PERSONAS DISCAPACITADAS A CONSECUENCIA DEL CONFLICTO ARMADO EN EL SALVADOR.</t>
  </si>
  <si>
    <t>MES/   PERIODO</t>
  </si>
  <si>
    <t>ARACELI DE JESÚS CASTANEDA CASTRO DE GUTIÉRREZ</t>
  </si>
  <si>
    <t>GUADALUPE DEL CARMEN DÍAZ RODRÍGUEZ</t>
  </si>
  <si>
    <t>DUTRIZ HERMANO, S.A. DE C.V.</t>
  </si>
  <si>
    <t>BMM &amp; ASOCIADOS, S.A. DE C.V.</t>
  </si>
  <si>
    <t>DERIVADOS DE PAPEL Y CARTÓN DE CENTROAMÉRICA, S.A. DE C.V.</t>
  </si>
  <si>
    <t>FUNDACIÓN PADRE ARRUPE DE EL SALVADOR</t>
  </si>
  <si>
    <t>IVÁN DIMITRY MENA</t>
  </si>
  <si>
    <t>EDGAR ARTURO PERDOMO FLORES</t>
  </si>
  <si>
    <t>CARLOS ERNESTO ELÍAS AVALOS</t>
  </si>
  <si>
    <t>MARÍA GUILLERMINA AGUILAR JOVEL (PURIFASA)</t>
  </si>
  <si>
    <t>DISTRIBUIDORA ZABLAH, S.A. DE C.V. (DISZA, S.A. DE C.V.)</t>
  </si>
  <si>
    <t>DISTRIBUIDORA AXBEN, S.A. DE C.V.</t>
  </si>
  <si>
    <t>VÍCTOR MANUEL CAMPOS RAMÍREZ</t>
  </si>
  <si>
    <t>CLAUDIA ARELY MEJÍA PÉREZ</t>
  </si>
  <si>
    <t>MAYA CLEANING, S.A. DE C.V.</t>
  </si>
  <si>
    <t>NADIA JENNIFFER QUINTEROS FAJARDO</t>
  </si>
  <si>
    <t>JULISSA NOHEMY LÓPEZ RODRÍGUEZ</t>
  </si>
  <si>
    <t>JOSÉ DIMAS SANDOVAL</t>
  </si>
  <si>
    <t>JULIÁN PINEDA</t>
  </si>
  <si>
    <t>GERMAN EMILIO NIETO</t>
  </si>
  <si>
    <t>VICENTE RAFAEL</t>
  </si>
  <si>
    <t>FRANCISCO MAURICIO HENRÍQUEZ MIRA</t>
  </si>
  <si>
    <t>CARLOS JIMÉNEZ CARRANZA</t>
  </si>
  <si>
    <t>CARLOS HUMBERTO GARCÍA FRANCO</t>
  </si>
  <si>
    <t>VÍCTOR MANUEL RIVAS CASTILLO</t>
  </si>
  <si>
    <t>NOÉ HERNÁNDEZ RIVERA</t>
  </si>
  <si>
    <t>MARTO ABELIO VÁSQUEZ ARGUETA</t>
  </si>
  <si>
    <t>SANTOS BALERÍO RAMÍREZ SANTOS</t>
  </si>
  <si>
    <t>ISAÍAS ARANDA GÓMEZ</t>
  </si>
  <si>
    <t>MULTILINE. S.A. DE C.V.</t>
  </si>
  <si>
    <t>GRUPO RENDEROS, S.A. DE C.V.</t>
  </si>
  <si>
    <t>JOSÉ SIMÓN PACHECO DÍAZ</t>
  </si>
  <si>
    <t>HÉCTOR RAFAEL RAMÍREZ CÓRDOVA</t>
  </si>
  <si>
    <t>TARGET SPORTS, S.A. DE C.V.</t>
  </si>
  <si>
    <t>GLOBAL MOTORS, S.A. DE C.V.</t>
  </si>
  <si>
    <t>R. NÚÑEZ, S.A. DE C.V.</t>
  </si>
  <si>
    <t>CENTRO DE SERVICIO DOÑO, S.A. DE C.V</t>
  </si>
  <si>
    <t>GRUPO ENTU-SIAMO, S.A. DE C.V.</t>
  </si>
  <si>
    <t>COMPAÑÍA DE TELECOMUNICACIONES DE EL SALVADOR, S.A. DE C.V.</t>
  </si>
  <si>
    <t>VILLALOBOS, S.A. DE C.V.</t>
  </si>
  <si>
    <t>MARIO JOSÉ FONSECA CASTILLO</t>
  </si>
  <si>
    <t>LUIS ERNESTO QUIÑÓNEZ MAGAÑA</t>
  </si>
  <si>
    <t>RAFAEL ANTONIO OLIVARES ACOSTA</t>
  </si>
  <si>
    <t>VÍCTOR OMAR RIVERA GUERRERO (CHALATENANGO)</t>
  </si>
  <si>
    <t>LAURA ELIZABETH CANALES PEÑA</t>
  </si>
  <si>
    <t>VÍCTOR JACINTO COLOCHO PALACIOS</t>
  </si>
  <si>
    <t>MARITZA GUADALUPE MELGAR DE GUARDADO</t>
  </si>
  <si>
    <t>CONSUELO DE JESÚS OSORIO DE MORA</t>
  </si>
  <si>
    <t>MAURICIO FRANCISCO ALONZO MELÉNDEZ (SAN MIGUEL)</t>
  </si>
  <si>
    <t>MARIO ALEXANDER BERMÚDEZ RODRÍGUEZ</t>
  </si>
  <si>
    <t>JESÚS OSWALDO GUTIÉRREZ HENRÍQUEZ (CHALATENANGO)</t>
  </si>
  <si>
    <t>OTTO JAIME MONTOYA TOBAR</t>
  </si>
  <si>
    <t>MARTA EVELYN MENA MÁRQUEZ</t>
  </si>
  <si>
    <t>ANDRÉS ALBERTO ZIMMERMANN MEJÍA</t>
  </si>
  <si>
    <t>MIGUEL BENJAMÍN TENZE TRABANINO</t>
  </si>
  <si>
    <t>JULIO CÉSAR HERNÁNDEZ MAGAÑA</t>
  </si>
  <si>
    <t>OSCAR MANUEL PALACIOS MURILLO</t>
  </si>
  <si>
    <t>DUNCAN BENJAMÍN CUNZA ALFARO</t>
  </si>
  <si>
    <t>OSCAR ANÍBAL IBÁÑEZ ANGULO (CHALATENANGO)</t>
  </si>
  <si>
    <t>REINA GUADALUPE ERICKA LÓPEZ TORRES</t>
  </si>
  <si>
    <t>HÉCTOR ARÍSTIDES ORREGO CASTELLANOS</t>
  </si>
  <si>
    <t>AMÍLCAR ANTONIO BARILLAS TORRES</t>
  </si>
  <si>
    <t>SERGIO ARNULFO VENTURA</t>
  </si>
  <si>
    <t>JOSÉ OMAR ALVARENGA GUEVARA</t>
  </si>
  <si>
    <t>FONDO DE ACTIVIDADES ESP. DE LA RADIO CADENA CUSCATLÁN</t>
  </si>
  <si>
    <t>CHAMAGUA MORATAYA, S.A. DE C.V.</t>
  </si>
  <si>
    <t xml:space="preserve">ASOC. DE RADIO Y PROGRAMAS PARTICIPATIVOS DE EL SALVADOR </t>
  </si>
  <si>
    <t>PROMOTORA DE COMUNICACIÓN, S.A. DE C.V.</t>
  </si>
  <si>
    <t>RADIO CADENA YSKL, S.A. DE C.V.</t>
  </si>
  <si>
    <t>Y.S.L.N. LA MONUMENTAL, S.A. DE C.V.</t>
  </si>
  <si>
    <t>EMISORAS UNIDAS, S.A. DE C.V.</t>
  </si>
  <si>
    <t>RADIO INDUSTRIAL M Y M, S.A. DE C.V.</t>
  </si>
  <si>
    <t>LA CASA DEL ACCESORIO, S.A. DE C.V.</t>
  </si>
  <si>
    <t>ROSALES+CASTANEDA INGENIEROS, S.A. DE C.V.</t>
  </si>
  <si>
    <t>R.R. DONELLEY DE EL SALVADOR, S.A. DE C.V.</t>
  </si>
  <si>
    <t>INFRA DE EL SALVADOR, S.A. DE C.V.</t>
  </si>
  <si>
    <t xml:space="preserve"> SIN EFECTO </t>
  </si>
  <si>
    <t>SINERGIA HUMANA, S.A. DE C.V.</t>
  </si>
  <si>
    <t xml:space="preserve">JOSÉ ERNESTO LOZANO </t>
  </si>
  <si>
    <t>JOSÉ ALBERTO GUERRERO BENGOA</t>
  </si>
  <si>
    <t>VARIEDADES GÉNESIS, S.A DE C.V.</t>
  </si>
  <si>
    <t>INNOVACIÓN DIGITAL, S.A. DE C.V.</t>
  </si>
  <si>
    <t>STB COMPUTER, S.A. DE C.V.</t>
  </si>
  <si>
    <t>HOSPIMEDIC,S.A. DE C.V.</t>
  </si>
  <si>
    <t xml:space="preserve">LIDIA MARTÍNEZ DE MARROQUÍN </t>
  </si>
  <si>
    <t>PROMOTORA DE LA ORGANIZACIÓN DE DISCAPACITADOS DE EL SALVADOR (PODES)</t>
  </si>
  <si>
    <t>DISTRIBUIDORA DE INSUMOS PARA LA SALUD, S.A. DE C.V.</t>
  </si>
  <si>
    <t>VALENCIA SOLÓRZANO, S.A. DE C.V.(VALESOLO, S.A. DE C.V.)</t>
  </si>
  <si>
    <t>BUSINESS CENTER, S.A. DE C.V.</t>
  </si>
  <si>
    <t>INDUSTRIAS FACELA, S.A. DE C.V.</t>
  </si>
  <si>
    <t>DISTRIBUIDORA AGELSA, S.A. DE C.V.</t>
  </si>
  <si>
    <t>MÚLTIPLES NEGOCIOS, S.A. DE C.V.</t>
  </si>
  <si>
    <t>TORREFACTORA DE CAFÉ SAN JOSÉ DE LA MAJADA, S.A. DE C.V.</t>
  </si>
  <si>
    <t>CONSUELO COTO DE CORDERO</t>
  </si>
  <si>
    <t>LUIS EDUARDO VAQUERO ANDRADE</t>
  </si>
  <si>
    <t>BUENA VISTA TECNOLOGÍAS, S,A. DE C.V.</t>
  </si>
  <si>
    <t>JESÚS ENRIQUE SÁNCHEZ MORENO</t>
  </si>
  <si>
    <t>INMUEBLES Y VALORES REYES, S,A. DE C,V.</t>
  </si>
  <si>
    <t>SISTEMA C&amp;C, S.A. DE C.V.</t>
  </si>
  <si>
    <t>RAF. S.A. DE C.V.</t>
  </si>
  <si>
    <t>CLAUDIA MIRNA POSADA SOTO</t>
  </si>
  <si>
    <t>SÚPER MUEBLES, S.A. DE C.V.</t>
  </si>
  <si>
    <t>COMERCIAL INDUSTRIAL OLINS, S.A. DE C.V.</t>
  </si>
  <si>
    <t>JOSÉ AMADEO ALFARO</t>
  </si>
  <si>
    <t>MAQUIBORDABBA, S.A. DE C.V.</t>
  </si>
  <si>
    <t>UNIFORMES DE EL SALVADOR, S.A. DE C.V.</t>
  </si>
  <si>
    <t xml:space="preserve">HERMELINDA DEL CARMEN VALDIVIESO OCHOA </t>
  </si>
  <si>
    <t>ASAL, S.A. DE C.V.</t>
  </si>
  <si>
    <t>FUMIGADORA Y FORMULADORA CAMPOS, S.A. DE C.V.</t>
  </si>
  <si>
    <t>CARLOS EDUARDO SANDOVAL CHÁVEZ</t>
  </si>
  <si>
    <t>PRODUCTOS INDUSTRIALES, S.A. DE C.V.</t>
  </si>
  <si>
    <t>MARÍA ESTER AVILÉS ZALDÍVAR</t>
  </si>
  <si>
    <t>PABLO CÉSAR ARÉVALO CASTELLANO</t>
  </si>
  <si>
    <t>LEYDI CRISTINA AMAYA RAMOS</t>
  </si>
  <si>
    <t>DIVERSIFICACIÓN DE SERVICIOS, S.A. DE C.V.</t>
  </si>
  <si>
    <t>ENMANUEL, S.A. DE C.V.</t>
  </si>
  <si>
    <t>AYALA QUINTANILLA, S.A. DE C.V.</t>
  </si>
  <si>
    <t>MILLICOM CABLE EL SALVADOR, S.A. DE C.V.</t>
  </si>
  <si>
    <t>OD EL SALVADOR LIMITADA DE CAPITAL VARIABLE</t>
  </si>
  <si>
    <t>GRUPO SATÉLITE, S.A. DE C.V.</t>
  </si>
  <si>
    <t>MERCEDES VARELA CHAVARRÍA</t>
  </si>
  <si>
    <t>JULIO NEFTALÍ CAÑAS ZELAYA</t>
  </si>
  <si>
    <t>CARLOS PASTRANA PALOMO</t>
  </si>
  <si>
    <t>SERVICIOS AUTOMOTRIZ UNIDOS, S.A. DE C.V.</t>
  </si>
  <si>
    <t>UNIVERSIDAD CENTROAMERICANA JOSÉ SIMEÓN CAÑAS</t>
  </si>
  <si>
    <t>INVERSIONES MÉNDEZ FLORES, S.A. DE C.V.</t>
  </si>
  <si>
    <t>HÉCTOR MAURICIO HERNÁNDEZ CHACÓN</t>
  </si>
  <si>
    <t>KUA HUA, S.A. DE C.V.</t>
  </si>
  <si>
    <t>JOSÉ GIL MAJANO</t>
  </si>
  <si>
    <t>CENTRO DE CAPACITACIÓN Y ASISTENCIA PSICOLÓGICAS, S.A. DE C.V.</t>
  </si>
  <si>
    <t>PROVEEDORES DE INSUMOS DIVERSOS, S. A. DE C.V.</t>
  </si>
  <si>
    <t>HOME CENTER, S.A. DE C.V</t>
  </si>
  <si>
    <t>SOCIEDAD DE EMPRESARIOS DEL TRANSPORTE COLECTIVO DE SONSONATE, S.A. DE C.V.</t>
  </si>
  <si>
    <t>JOSÉ JULIO ESCOBAR MANCIA</t>
  </si>
  <si>
    <t>MJ REMODELACIONES, S.A, DE C.V.</t>
  </si>
  <si>
    <t>CENTRO FARMACEUTICO DE LA FUERZA ARMADA (CEFAFA)</t>
  </si>
  <si>
    <t>DE ENERO A MARZO 2012</t>
  </si>
  <si>
    <t>DE ENERO A DICIEMBRE 2012</t>
  </si>
  <si>
    <t>EL PERÍODO ES DE DOCE MESES LA ENTREGA DE CADA  PERIÓDICO</t>
  </si>
  <si>
    <t>EL PERÍODO ES DE DOCE MES A PARTIR DEL DÍA 18/02/2012</t>
  </si>
  <si>
    <t>PUBLICACIÓN PARA EL DÍA 23 DE ENERO DE 2012</t>
  </si>
  <si>
    <t>DE 10 MESES A PARTIR DE ABRIL DE DOS MIL DOCE Y FINALIZANDO EN EL MES DE ENERO DE DOS MIL TRECE</t>
  </si>
  <si>
    <t>EL PLAZO DEL CONTRATO ES DE 30 DÍAS HÁBILES DESPUÉS DE RECIBIDA LA ORDEN DE INICIO</t>
  </si>
  <si>
    <t>PUBLICACIÓN PARA EL DÍA 24 DE ENERO DE 2012</t>
  </si>
  <si>
    <t>EL TIEMPO DE ENTREGA: SEGÚN CONVENIO DE SEIS ENTREGAS PARCIALES DE 2,000 UNIDADES</t>
  </si>
  <si>
    <t>EL PERÍODO ES DE FEBRERO A DICIEMBRE DE 2012 O HASTA CUMPLIR CON EL SERVICIO RECOMENDADO</t>
  </si>
  <si>
    <t>EL PERÍODO ES DE MARZO A DICIEMBRE DE 2012 O HASTA CUMPLIR CON EL SERVICIO RECOMENDADO</t>
  </si>
  <si>
    <t xml:space="preserve">EL PERÍODO ES DE FEBRERO A DICIEMBRE DE 2012 </t>
  </si>
  <si>
    <t xml:space="preserve">EL PERÍODO  ES A PARTIR DEL 12 DE ABRIL DE 2012 AL 31 DE DICIEMBRE DE 2012 </t>
  </si>
  <si>
    <t>EL PERÍODO ES A PARTIR DEL 11 DE ABRIL AL 31 DE DICIEMBRE</t>
  </si>
  <si>
    <t>EL PERÍODO ES DE ENERO A DICIEMBRE DE 2012.</t>
  </si>
  <si>
    <t>DURANTE EL MES DE ABRIL DE 2012</t>
  </si>
  <si>
    <t>DE FEBRERO A DICIEMBRE DE 2012</t>
  </si>
  <si>
    <t>EL PERÍODO ES DE FEBRERO Y JUNIO DE 2012</t>
  </si>
  <si>
    <t xml:space="preserve">ENTREGAS PARCIALES </t>
  </si>
  <si>
    <t>DEL 30 DE MARZO AL 31 DE DICIEMBRE DE 2012 O HASTA AGOTARSE LOS MONTOS ADJUDICADOS</t>
  </si>
  <si>
    <t>PUBLICACIÓN PARA EL DÍA 13 DE FEBRERO DE 2012</t>
  </si>
  <si>
    <t>EL PERÍODO ES DE SIETE MESES CONTADOS A PARTIR DEL 23 DE ABRIL HASTA EL 07 DE NOVIEMBRE DE 2012</t>
  </si>
  <si>
    <t>EL PERÍODO ES DE FEBRERO A ABRIL DE 2012</t>
  </si>
  <si>
    <t xml:space="preserve"> PUBLICACIÓN PARA EL DÍA 27 DE FEBRERO DE 2012 </t>
  </si>
  <si>
    <t>EL PERÍODO ES DEL MES DE MARZO DE 2012</t>
  </si>
  <si>
    <t>PERÍODO DEL MES DE MARZO</t>
  </si>
  <si>
    <t>PUBLICACIÓN PARA EL DÍA 05 DE MARZO DE 2012</t>
  </si>
  <si>
    <t>EL PERÍODO ES DEL 10 DE ABRIL DE 2012 HASTA EL 31 DE DICIEMBRE DE 2012</t>
  </si>
  <si>
    <t>EL PERÍODO ES DE MARZO A DICIEMBRE DE 2012</t>
  </si>
  <si>
    <t>EL PERÍODO ES DEL 23/03/2012 AL 13/04/2012</t>
  </si>
  <si>
    <t>EL PERÍODO ES DEL 20/04/2012 AL 05/05/2012</t>
  </si>
  <si>
    <t>PUBLICACIÓN PARA EL DÍA 10 DE MARZO DE 2012</t>
  </si>
  <si>
    <t>EL PERÍODO ES DEL 09 DE MAYO AL 21 DE MAYO DE 2012</t>
  </si>
  <si>
    <t>LA ENTREGA ES EL 05 DE ABRIL DE 2012</t>
  </si>
  <si>
    <t xml:space="preserve">EL PERÍODO DEL 15 DE MAYO DE 2012 AL 31 DE DICIEMBRE DE 2012 </t>
  </si>
  <si>
    <t>EL PERÍODO DEL 14 DE MAYO DE 2012 AL 31 DE DICIEMBRE DE 2012</t>
  </si>
  <si>
    <t>EL PERÍODO ES PARA EL MES DE ABRIL DE 2012</t>
  </si>
  <si>
    <t>ES DE DOCE MESES A PARTIR DEL 17 DE ABRIL DE 2012</t>
  </si>
  <si>
    <t xml:space="preserve">EL PERÍODO ES DE MAYO A DICIEMBRE DE 2012 </t>
  </si>
  <si>
    <t xml:space="preserve"> EL PERÍODO ES A PARTIR DEL 30 DE MAYO DE 2012 HASTA EL 31 DE DICIEMBRE </t>
  </si>
  <si>
    <t>LA ENTREGA ES EN OCHO DÍAS HÁBILES DESPUÉS DE APROBADO EL ARTE</t>
  </si>
  <si>
    <t>EL PERÍODO ES DE MARZO A ABRIL DE 2012</t>
  </si>
  <si>
    <t xml:space="preserve">PARA EL PERÍODO DEL AÑO 2012 </t>
  </si>
  <si>
    <t>EL PERÍODO ES DEL 1 AL 5 DE ABRIL DE 2012</t>
  </si>
  <si>
    <t>PUBLICACIÓN PARA EL DÍA 01 DE ABRIL DE 2012</t>
  </si>
  <si>
    <t>PUBLICACIÓN DEL DÍA 26 DE MARZO DE 2012</t>
  </si>
  <si>
    <t>EN EL MES DE MAYO DE 2012</t>
  </si>
  <si>
    <t>DEL 13 AL 16 DE ABRIL DE 2012</t>
  </si>
  <si>
    <t>DEL 02 DE MAYO AL 01 DE JUNIO DE 2012</t>
  </si>
  <si>
    <t>DEL 25 DE MAYO AL 07 DE JUNIO DE 2012</t>
  </si>
  <si>
    <t>DEL 23 AL 30 DE MAYO DE 2012</t>
  </si>
  <si>
    <t>DEL 04 DE MAYO AL 31 DE DICIEMBRE DE 2012</t>
  </si>
  <si>
    <t>DEL 27 DE ABRIL AL 11 DE MAYO DE 2012</t>
  </si>
  <si>
    <t>DEL 05 JUNIO AL 20 JULIO DE 2012</t>
  </si>
  <si>
    <t>DEL 15 AL 22 DE MAYO DE 2012</t>
  </si>
  <si>
    <t>DEL 27 DE ABRIL AL 02 DE JULIO DE 2012</t>
  </si>
  <si>
    <t>PUBLICACIÓN PARA EL DÍA 18 DE ABRIL DE 2012</t>
  </si>
  <si>
    <t>DEL 17 DE MAYO AL 28 DE JUNIO DE 2012</t>
  </si>
  <si>
    <t>PUBLICACIÓN PARA EL DÍA 23 DE ABRIL DE 2012</t>
  </si>
  <si>
    <t>DEL 22 DE JUNIO AL 07 DE AGOSTO DE 2012</t>
  </si>
  <si>
    <t>DEL 19 DE JUNIO AL 01 DE AGOSTO DE 2012</t>
  </si>
  <si>
    <t>DEL 03 DE JULIO AL 18 DE AGOSTO DE 2012</t>
  </si>
  <si>
    <t>DEL 31 DE MAYO AL 12 DE JULIO DE 2012</t>
  </si>
  <si>
    <t>DEL 04 DE JUNIO AL 30 DE AGOSTO DE 2012</t>
  </si>
  <si>
    <t>DEL 12 DE JUNIO AL 16 DE JULIO DE 2012</t>
  </si>
  <si>
    <t>DE JUNIO A DICIEMBRE DE 2012</t>
  </si>
  <si>
    <t>DEL 13 AL 20 DE JUNIO DE 2012</t>
  </si>
  <si>
    <t>DEL 26 DE JUNIO AL 03 DE JULIO DE 2012</t>
  </si>
  <si>
    <t>PUBLICACIÓN PARA EL DÍA 21 DE MAYO DE 2012</t>
  </si>
  <si>
    <t>DEL 28 DE AGOSTO AL 10 DE SEPTIEMBRE DE 2012</t>
  </si>
  <si>
    <t>PUBLICACIÓN PARA EL DÍA 01 DE JUNIO DE 2012</t>
  </si>
  <si>
    <t>DEL 15 DE JUNIO AL 31 DE JULIO DE 2012.</t>
  </si>
  <si>
    <t>DEL 25 DE JUNIO AL 31 DE AGOSTO DE 2012</t>
  </si>
  <si>
    <t>DEL 25 AL 30 DE JUNIO DE 2012</t>
  </si>
  <si>
    <t>DEL 26 DE JUNIO AL 02 DE JULIO DE 2012</t>
  </si>
  <si>
    <t>PUBLICACIÓN PARA EL DÍA 22 DE JUNIO DE 2012</t>
  </si>
  <si>
    <t>DEL 01 DE NOVIEMBRE AL 01 DE DICIEMBRE DE 2012</t>
  </si>
  <si>
    <t>DEL 17 AL 19 DE OCTUBRE DE 2012</t>
  </si>
  <si>
    <t>DEL 17 AL 28 DE OCTUBRE DE 2012</t>
  </si>
  <si>
    <t>DEL 01 DE NOVIEMBRE AL 25 DE ENERO DE 2013</t>
  </si>
  <si>
    <t>DEL 29 DE JUNIO AL 03 DE JULIO DE 2012</t>
  </si>
  <si>
    <t>DEL 10 AL 17 DE JULIO DE 2012</t>
  </si>
  <si>
    <t>PARA EL DÍA 27 DE JUNIO DE 2012</t>
  </si>
  <si>
    <t>DEL 27 DE JULIO AL 13 DE AGOSTO DE 2012</t>
  </si>
  <si>
    <t>DEL DÍA 10 AL 31 DE JULIO DE 2012</t>
  </si>
  <si>
    <t>PUBLICACIÓN PARA EL  DÍA 02 DE JULIO DE 2012</t>
  </si>
  <si>
    <t xml:space="preserve"> DEL 13 AL 31 DE JULIO DE 2012.</t>
  </si>
  <si>
    <t>PUBLICACIÓN PARA EL DÍA 09 DE JULIO DE 2012</t>
  </si>
  <si>
    <t>DEL 24 DE OCTUBRE AL 23 DE NOVIEMBRE DE 2012</t>
  </si>
  <si>
    <t>DEL 26 DE SEPTIEMBRE AL 06 DE NOVIEMBRE DE 2012</t>
  </si>
  <si>
    <t>DEL 28 DE SEPTIEMBRE AL 30 DE OCTUBRE DE 2012</t>
  </si>
  <si>
    <t>DEL 28 DE SEPTIEMBRE AL 27 DE OCTUBRE DE 2012</t>
  </si>
  <si>
    <t>DEL 09 AL 17 DE OCTUBRE DE 2012</t>
  </si>
  <si>
    <t>DEL 20 DE SEPTIEMBRE AL 21 NOVIEMBRE DE 2012</t>
  </si>
  <si>
    <t>DEL 20 DE SEPTIEMBRE AL 13 DE NOVIEMBRE DE 2012</t>
  </si>
  <si>
    <t>DEL 20 DE SEPTIEMBRE AL 17 DE OCTUBRE DE 2012</t>
  </si>
  <si>
    <t>DEL 25 AL 31 DE JULIO DE 2012</t>
  </si>
  <si>
    <t>DEL 09 AL 16 DE AGOSTO DE 2012</t>
  </si>
  <si>
    <t>DEL 03 AL 05 DE SEPTIEMBRE DE 2012</t>
  </si>
  <si>
    <t>DEL 30 DE AGOSTO AL 30 DE NOVIEMBRE DE 2012</t>
  </si>
  <si>
    <t>DEL 30 DE AGOSTO AL 30 DE SEPTIEMBRE DE 2012</t>
  </si>
  <si>
    <t xml:space="preserve">DEL 05 AL 10 DE SEPTIEMBRE </t>
  </si>
  <si>
    <t>DEL 30 DE AGOSTO AL 31 DE DICIEMBRE DE 2012</t>
  </si>
  <si>
    <t>DEL 30 DE AGOSTO AL 02 DE NOVIEMBRE DE 2012</t>
  </si>
  <si>
    <t>DEL 22 AL 27 DE AGOSTO DE 2012</t>
  </si>
  <si>
    <t>DEL 20 AL 22 DE AGOSTO DE 2012</t>
  </si>
  <si>
    <t>DEL 31 DE AGOSTO AL 03 DE SEPTIEMBRE DE 2012</t>
  </si>
  <si>
    <t>DEL 15 DE OCTUBRE DE 2012 AL 13 DE ENERO DE 2013</t>
  </si>
  <si>
    <t>DEL 20 AL 25 AGOSTO DE 2012</t>
  </si>
  <si>
    <t>DEL 28 DE SEPTIEMBRE AL 19 DE OCTUBRE DE 2012</t>
  </si>
  <si>
    <t>DE SEPTIEMBRE A DICIEMBRE 2012</t>
  </si>
  <si>
    <t>DEL 23 AL 30 DE AGOSTO DE 2012</t>
  </si>
  <si>
    <t>DEL 11 DE OCTUBRE DE 2012 AL 31 DE DICIEMBRE DE 2012</t>
  </si>
  <si>
    <t>30 DÍAS DESDE LA ULTIMA CONSULTA DONDE FINALIZA EL DISEÑO DE LA PRÓTESIS</t>
  </si>
  <si>
    <t>DEL 06 AL 10 DE SEPTIEMBRE DE 2012</t>
  </si>
  <si>
    <t>DEL 06 AL 12 DE SEPTIEMBRE DE 2012</t>
  </si>
  <si>
    <t>DEL 28 AL 29 DE AGOSTO DE 2012</t>
  </si>
  <si>
    <t>DEL 27 DE SEPTIEMBRE AL 24 DE OCTUBRE DE 2012</t>
  </si>
  <si>
    <t>DEL 27 DE SEPTIEMBRE AL 08 DE OCTUBRE DE 2012</t>
  </si>
  <si>
    <t>DEL 17 AL 23 DE OCTUBRE DE 2012</t>
  </si>
  <si>
    <t>DE OCTUBRE A DICIEMBRE DE 2012</t>
  </si>
  <si>
    <t>DEL 12 DE OCTUBRE DE 2012 AL 12 DE OCTUBRE DE 2013</t>
  </si>
  <si>
    <t>DEL 27 AL 28 DE SEPTIEMBRE DE 2012</t>
  </si>
  <si>
    <t>DEL 20 AL 21 DE SEPTIEMBRE DE 2012</t>
  </si>
  <si>
    <t>DEL 21 AL 24 DE SEPTIEMBRE DE 2012</t>
  </si>
  <si>
    <t>DEL 29 AL 30 DE OCTUBRE DE 2012</t>
  </si>
  <si>
    <t>DEL 11 DE DICIEMBRE DE 2012  AL 28 DE FEBRERO DE 2013</t>
  </si>
  <si>
    <t>DEL 15 AL 30 DE NOVIEMBRE DE 2012</t>
  </si>
  <si>
    <t>DEL 12AL 13 DE OCTUBRE DE 2012</t>
  </si>
  <si>
    <t>DEL 23 DE OCTUBRE  AL 05 DE NOVIEMBRE DE 2012</t>
  </si>
  <si>
    <t>DEL 12 AL 15 DE OCTUBRE DE 2012</t>
  </si>
  <si>
    <t>DEL 26 DE OCTUBRE AL  16 DE NOVIEMBRE DE 2012</t>
  </si>
  <si>
    <t>EL PRESENTE CONTRATO SERÁ DESARROLLADO EN UN PLAZO DE NOVENTA DÍAS CALENDARIOS CONTADOS A PARTIR DE LA FECHA DE RECIBIDO  POR ESCRITO LA ORDEN DE INICIO.</t>
  </si>
  <si>
    <t>EL PRESENTE CONTRATO ES A PARTIR DE 17 DE NOVIEMBRE AL 31 DE DICIEMBRE DE 2012 O HASTA AGOTARSE LOS MONTOS ADJUDICADOS.</t>
  </si>
  <si>
    <t>DEL 01 AL 05 DE NOVIEMBRE DE 2012</t>
  </si>
  <si>
    <t>DEL 01 DE NOVIEMBRE AL 15 DE DICIEMBRE DE 2012</t>
  </si>
  <si>
    <t>DEL 26 DE NOVIEMBRE AL 11 DE DICIEMBRE DE 2012</t>
  </si>
  <si>
    <t>DEL 06 AL 12 DE NOVIEMBRE DE 2012</t>
  </si>
  <si>
    <t>DEL 29 DE NOVIEMBRE AL 15 DE DICIEMBRE DE 2012</t>
  </si>
  <si>
    <t>DEL 12 DE NOVIEMBRE AL 31 DE DICIEMBRE DE 2012</t>
  </si>
  <si>
    <t>DEL 23 AL 30 DE NOVIEMBRES DE 2012</t>
  </si>
  <si>
    <t>DEL 26 DE NOVIEMBRE AL 06 DE DICIEMBRE DE 2012</t>
  </si>
  <si>
    <t>DEL 26 AL 28 DE NOVIEMBRE DE 2012</t>
  </si>
  <si>
    <t>DEL 26 DE NOVIEMBRE AL 17 DE DICIEMBRE DE 2012</t>
  </si>
  <si>
    <t>DEL 26 AL 30 DE NOVIEMBRE DE 2012</t>
  </si>
  <si>
    <t>DEL 22 DE NOVIEMBRE DE 2012 AL 11 DE ENERO DE 2013</t>
  </si>
  <si>
    <t>DEL 05 AL 07 DE DICIEMBRE DE 2012</t>
  </si>
  <si>
    <t>DEL 05 AL 20 DE DICIEMBRE DE 2012</t>
  </si>
  <si>
    <t>DEL 19 DE DICIEMBRE DE 2012 AL 07 DE ENERO DE 2013</t>
  </si>
  <si>
    <t>DEL 03 AL 10 DE DICIEMBRE DE 2012</t>
  </si>
  <si>
    <t>DEL 5 AL 18 DE DICIEMBRE DE 2012</t>
  </si>
  <si>
    <t>DEL 5 AL 11 DE DICIEMBRE DE 2012</t>
  </si>
  <si>
    <t>DEL 03 AL 11 DE DICIEMBRE DE 2012</t>
  </si>
  <si>
    <t>DEL 04 AL 05 DE DICIEMBRE DE 2012</t>
  </si>
  <si>
    <t>DEL 19 AL 21 DE DICIEMBRE DE 2012</t>
  </si>
  <si>
    <t>DEL 19 DE DICIEMBRE DE 2012 HASTA EL 14 DE ENERO DE 2013</t>
  </si>
  <si>
    <t>DEL 05 AL 15 DE DICIEMBRE DE 2012</t>
  </si>
  <si>
    <t>DEL 11  AL 21 DE DICIEMBRE DE 2012</t>
  </si>
  <si>
    <t>DEL 11 AL 17 DE DICIEMBRE DE 2012</t>
  </si>
  <si>
    <t>DEL 13 DE DICIEMBRE AL 02 DE ENERO DE 2013</t>
  </si>
  <si>
    <t>DEL 13 AL 19 DE DICIEMBRE DE 2012</t>
  </si>
  <si>
    <t>DEL 14 DE DICIEMBRE DE 2012 AL 3 DE ENERO DE 2013</t>
  </si>
  <si>
    <t>DEL 14 AL 19 DE DICIEMBRE DE 2012</t>
  </si>
  <si>
    <t>DEL 14 AL 21 DE DICIEMBRE DE 2012</t>
  </si>
  <si>
    <t>DEL 14 DE DICIEMBRE DE 2012 AL 4 DE ENERO DE 2013</t>
  </si>
  <si>
    <t>DEL 14 DE DICIEMBRE DE 2012 AL 14 DE ENERO DE 2013</t>
  </si>
  <si>
    <t>DEL 17 DE DICIEMBRE AL 09 DE ENERO DE 2013</t>
  </si>
  <si>
    <t>DEL 11 AL 12 DE DICIEMBRE DE 2012</t>
  </si>
  <si>
    <t>DEL 19 DE DICIEMBRE DE 2012 AL 18 DE ENERO DE 2013</t>
  </si>
  <si>
    <t>DEL 19 DE DICIEMBRE DE 2012 AL 04 DE ENERO DE 2013</t>
  </si>
  <si>
    <t>ADQUIRIR EL SUMINISTRO DE  6000 GARRAFAS DE AGUA PURIFICADA DE 5 GALONES CADA UNA, PARA ATENDER LA POBLACION BENEFICIARIA, EMPLEADOS DE FOPROLYD Y MIEMBROS DE JUNTA DIRECTIVA.</t>
  </si>
  <si>
    <t>ADQUIRIR EL SUMINISTRO DE  EQUIPO Y COMPONENTES INFORMATICOS PARA FOPROLYD</t>
  </si>
  <si>
    <t>ADQUIRIR EL SUMINISTRO DE  MOBILIARIO, EQUIPO Y ACCESORIOS PARA SALA DE BELLEZA, EN EL MARCO DEL PROGRAMA DE REINSERCION SOCIAL Y PRODUCTIVA.</t>
  </si>
  <si>
    <t>ADQUIRIR EL SUMINISTRO DE  APARATOS DE AYUDA MECÁNICA Y AUXILIARES PARA BENEFICIARIOS DE FOPROLYD</t>
  </si>
  <si>
    <t>ADQUIRIR EL SUMINISTRO DE  EQUIPO, UTENSILIOS Y ACCESORIOS DE PANADERÍA PARA APOYOS PRODUCTIVOS A BENEFICIARIOS DE FOPROLYD</t>
  </si>
  <si>
    <t>CONTRATAR EL SERVICIO DE EXÁMENES DE GABINETE EN LA ESPECIALIDAD DE NEUROLOGÍA PARA REALIZAR ELECTROENCEFALOGRAMAS A BENEFICIARIOS Y SOLICITANTES DE FOPROLYD.</t>
  </si>
  <si>
    <t>CONTRATAR EL SERVICIO DE PUBLICACIÓN ESCRITA EN PERIÓDICO DE CIRCULACIÓN NACIONAL AVISO DE RESULTADOS.</t>
  </si>
  <si>
    <t>CONTRATAR EL SERVICIO DE PRODUCCIÓN Y TRANSMISIÓN DEL PROGRAMA RADIAL INSTITUCIONAL.</t>
  </si>
  <si>
    <t>CONTRATAR EL SERVICIO DE 150 CUÑAS RADIALES PARA EL PERIODO DE ABRIL.</t>
  </si>
  <si>
    <t>CONTRATAR EL SERVICIO DE PUBLICACIÓN ESCRITA EN DOS PERIÓDICOS A EFECTO DE COMUNICAR A BENEFICIARIOS PENSIONADO.</t>
  </si>
  <si>
    <t>CONTRATAR EL SERVICIO DE PUBLICACIÓN ESCRITA EN DOS PERIÓDICOS, CON EL FIN DE REQUERIR CURRICULUM VITAE, PARA REALIZAR EL PROCESO DE SELECCIÓN Y CONTRATACIÓN DE PERSONAL.</t>
  </si>
  <si>
    <t>CONTRATAR EL SERVICIO DE  ADECUACIONES EN LA OFICINA DE LA UNIDAD DE ACCESO A LA INFORMACIÓN PÚBLICA.</t>
  </si>
  <si>
    <t>CONTRATAR EL SERVICIO DE PUBLICACIÓN ESCRITA EN UN PERIÓDICO DE CIRCULACIÓN NACIONAL, AVISO DE CONVOCATORIA DE PROCESOS LICITATORIOS</t>
  </si>
  <si>
    <t>CONTRATAR EL SERVICIO DE IMPRESIÓN DE 4,000 BOLETINES INFORMATIVOS PARA LA OFICINA REGIONAL DE FOPROLYD EN CHALATENANGO.</t>
  </si>
  <si>
    <t>CONTRATAR EL SERVICIO DE EVALUACIONES PSICOLÓGICAS INDIVIDUALES.</t>
  </si>
  <si>
    <t>CONTRATAR EL SERVICIO DE CONSTRUCCIÓN DE UNA PLATAFORMA  DESMONTABLE EN OFICINA REGIONAL DE SAN MIGUEL.</t>
  </si>
  <si>
    <t>CONTRATAR EL SERVICIO DE PUBLICACIÓN ESCRITA EN PERIÓDICO DE CIRCULACIÓN NACIONAL AVISO DE RESULTADOS DE PROCESOS LICITATORIOS</t>
  </si>
  <si>
    <t>DISTRIBUIDORA DE AUTOMÓVILES, S.A. DE C.V.</t>
  </si>
  <si>
    <t>NELSON EDUARDO MELGAR CÁRCAMO</t>
  </si>
  <si>
    <t>CONTRATO DE SERVICIO N° 01/2012</t>
  </si>
  <si>
    <t>CONTRATO DE SERVICIO N° 02/2012</t>
  </si>
  <si>
    <t>CONTRATO DE SERVICIO N° 03/2012</t>
  </si>
  <si>
    <t>CONTRATO DE SUMINISTRO N° 14/2012</t>
  </si>
  <si>
    <t>CONTRATO DE SUMINISTRO N° 15/2012</t>
  </si>
  <si>
    <t>CONTRATO DE SUMINISTRO N° 16/2012</t>
  </si>
  <si>
    <t>CONTRATO DE SUMINISTRO N° 17/2012</t>
  </si>
  <si>
    <t>CONTRATO DE SUMINISTRO N° 18/2012</t>
  </si>
  <si>
    <t>CONTRATO DE OBRA NO 28/2012</t>
  </si>
  <si>
    <t>A PARTIR DE LAS DOCE HORAS  DEL DÍA 31 DE ENERO DE 2012  HASTA LAS DOCE HORAS DEL DÍA 31 DE ENERO DE 2013.</t>
  </si>
  <si>
    <t>A PARTIR  DEL DÍA 15 DE MARZO DE 2012  HASTA EL 31 DE DICIEMBRE DEL PRESENTE O HASTA AGOTARSE EL MONTO ADJUDICADO</t>
  </si>
  <si>
    <t>EL PLAZO ES DE 15 DÍAS A PARTIR DEL DÍA 31 DE MAYO DE 2012</t>
  </si>
  <si>
    <t>EL PLAZO DEL PRESENTE CONTRATO ES A PARTIR DEL DÍA 03 DE NOVIEMBRE DE 2012</t>
  </si>
  <si>
    <t>EL PLAZO DEL PRESENTE CONTRATO ES DEL 08 AL 18 DE OCTUBRE DE 2012</t>
  </si>
  <si>
    <t>EL PLAZO DEL PRESENTE CONTRATO ES A PARTIR DEL DÍA 05 AL 12 DE OCTUBRE DE 2012.</t>
  </si>
  <si>
    <t>EL PRESENTE CONTRATO ES A PARTIR DEL 02 AL 15 DE OCTUBRE DE 2012</t>
  </si>
  <si>
    <t>EL PRESENTE CONTRATO ES A PARTIR DESDE EL MOMENTO EN QUE SE RECIBA LA ORDEN DE INCIO MAS SESENTA DÍAS</t>
  </si>
  <si>
    <t>HIDRO OIL, S.A. DE C. V.</t>
  </si>
  <si>
    <t>PROTEOR HANDICAP TECNOLOGIE</t>
  </si>
  <si>
    <t>MARIO EUGENIO GUEVARA MARTÍNEZ</t>
  </si>
  <si>
    <t>CONTRATO DE SUMINISTRO E INSTALACIÓN  NO 03/2013</t>
  </si>
  <si>
    <t>CONTRATO DE SUMINISTRO E INSTALACIÓN  NO 04/2013</t>
  </si>
  <si>
    <t>17 DE MAYO DE 2012</t>
  </si>
  <si>
    <t>DEL 17 DE MAYO AL 31 DE DICIEMBRE DE 2012 O HASTA AGOTARSE EL MONTO ADJUDICADO</t>
  </si>
  <si>
    <t>19 DE JULIO DE 2012</t>
  </si>
  <si>
    <t>DEL 19  AL  25 DE JULIO DE 2012</t>
  </si>
  <si>
    <t>13 DE DICIEMBRE DE 2012</t>
  </si>
  <si>
    <t>ES A PARTIR DE LA FECHA DE VALIDEZ DEL CREDITO ES DECIR DENTRO DE 141 DÍAS</t>
  </si>
  <si>
    <t>DEL 17 DE DICIEMBRE DE 2012 A 16 DE ENERO DE 2013</t>
  </si>
  <si>
    <t>DEL 17 AL 21 DE DICIEMBRE DE 2012</t>
  </si>
  <si>
    <t>DEL 24 DE ENERO AL 08 DE ABRIL DE 2013</t>
  </si>
  <si>
    <t>DEL 24 DE ENERO AL 08 DE ABRIL DE 2014</t>
  </si>
  <si>
    <t>ADQUIRIR EL SUMINISTRO DE  EQUIPO, UTENSILIOS Y ACCESORIOS DE PANADERÍA, PARA BENEFICIARIOS DE FOPROLYD, EN EL MARCO DEL PROGRAMA DE REINSERCIÓN SOCIAL Y PRODUCTIVA.</t>
  </si>
  <si>
    <t>ORDEN DE ADQUIRIR EL SUMINISTRO DE  BIENES Y SERVICIOS N° 06396</t>
  </si>
  <si>
    <t>ORDEN DE ADQUIRIR EL SUMINISTRO DE  BIENES Y SERVICIOS N° 06481</t>
  </si>
  <si>
    <t>ORDEN DE ADQUIRIR EL SUMINISTRO DE  BIENES Y SERVICIOS N° 6583-6584</t>
  </si>
  <si>
    <t>ORDEN DE ADQUIRIR EL SUMINISTRO DE  BIENES Y SERVICIOS N° 6582</t>
  </si>
  <si>
    <t>ADQUIRIR EL SUMINISTRO DE  BOLETINES EXTERNOS INSTITUCIONALES.</t>
  </si>
  <si>
    <t>GUADALUPE DEL CARMEN DÍAS RODRÍGUEZ</t>
  </si>
  <si>
    <t>JOSÉ SIMÓN PACHECO DÍAS</t>
  </si>
  <si>
    <t>SEGUROS DEL PACÍFICO, S.A.</t>
  </si>
  <si>
    <t>LIDIA MARTÍNEZ DE MARROQUÍN</t>
  </si>
  <si>
    <t>OXIGENO Y GASES DE EL SALVADOR, S.A, DE C.V.</t>
  </si>
  <si>
    <t>DROGUERÍA BUENOS AIRES, S.A. DE C.V.</t>
  </si>
  <si>
    <t>JOSÉ LEONEL MONTERROSA CARRANZA</t>
  </si>
  <si>
    <t>S &amp; S CONSULTORES EN DESARROLLO HUMANO, S.A. DE C.V.</t>
  </si>
  <si>
    <t>VELÁSQUEZ GRANADOS Y CÍA.</t>
  </si>
  <si>
    <t>LIGIA MARÍA ALFARO CRUZ</t>
  </si>
  <si>
    <t>CARLOS ANTONIO CISNEROS MADRID</t>
  </si>
  <si>
    <t>TELEMÓVIL EL SALVADOR, S.A.</t>
  </si>
  <si>
    <t>ELECTROLAB MEDIC, S.A, DE C.V.</t>
  </si>
  <si>
    <t>COMUNICACIONES IBM EL SALVADOR, S.A. DE C.V.</t>
  </si>
  <si>
    <t>FRANCISCO ANTONIO CERNA HERNÁNDEZ</t>
  </si>
  <si>
    <t>ASOCIACIÓN DE RADIOS Y PROGRAMAS PARTICIPATIVOS DE EL SALVADOR(ARPAS)</t>
  </si>
  <si>
    <t>FONDO DE ACTIVIDADES ESPECIALES DE LA RADIO CADENA CUSCATLÁN</t>
  </si>
  <si>
    <t>EL LANCERO, S.A, DE C.V.</t>
  </si>
  <si>
    <t>SERVINTEGRA, S.A. DE C.V.</t>
  </si>
  <si>
    <t>PROQUINSA, S.A. DE C.V.</t>
  </si>
  <si>
    <t>QUALITY GRAINS, S.A. DE C.V.</t>
  </si>
  <si>
    <t>GRUPO ENTU-SIASMO, S.A. DE C.V.</t>
  </si>
  <si>
    <t>ROBERTO ARTURO RODRÍGUEZ DÍAZ</t>
  </si>
  <si>
    <t>LUIS GERARDO CAMPOS MARTÍNEZ</t>
  </si>
  <si>
    <t>HERMELINDA DEL CARMEN VALDIVIESO</t>
  </si>
  <si>
    <t>ARSEGUI DE EL SALVADOR, S.A. DE C.V.</t>
  </si>
  <si>
    <t>YSLR LA ROMÁNTICA, S.A. DE C.V</t>
  </si>
  <si>
    <t>RADIO INDUSTRIA M Y M, S.A. DE C.V.</t>
  </si>
  <si>
    <t>STEREO NOVENTA Y CUATRO PUNTO UNO F. M., S.A. DE C.V.</t>
  </si>
  <si>
    <t>RADIO CHALATENGO, S.A. DE C.V.</t>
  </si>
  <si>
    <t>IMPRESORA EL SISTEMA, S.A. DE C.V.</t>
  </si>
  <si>
    <t>CLEAN AIR, S.A. DE C.V.</t>
  </si>
  <si>
    <t>JESÚS EDUARDO ORELLANA CHÁVEZ</t>
  </si>
  <si>
    <t>TELECOMODA, S.A. DE C.V.</t>
  </si>
  <si>
    <t>CENTURY TECH GROUP, S.A. DE C.V.</t>
  </si>
  <si>
    <t>CENTRO DE CAPACITACIÓN Y ASISTENCIA PSICOLÓGICA, S.A. DE C.V.</t>
  </si>
  <si>
    <t>ELEVADORES DE CENTROAMÉRICA, S.A. DE C.V.</t>
  </si>
  <si>
    <t>CENTRO AUDIOLÓGICO MEDICO, S.A. DE C.V.</t>
  </si>
  <si>
    <t>SAVAL, S.A. DE C.V.</t>
  </si>
  <si>
    <t>JUAN ANTONIO RAMÍREZ</t>
  </si>
  <si>
    <t>ORGANIZACIÓN SISMA, S.A. DE C.V</t>
  </si>
  <si>
    <t>PROVEEDORES DE INSUMOS DIVERSOS, S.A. DE C.V.</t>
  </si>
  <si>
    <t>ROBERTO JOSÉ FROT LARRAÑAGA</t>
  </si>
  <si>
    <t>ELMER ORLANDO VILLALOBOS PORTILLO</t>
  </si>
  <si>
    <t>DESARROLLO DE SOLUCIONES INTEGRALES, S.A. DE C.V.</t>
  </si>
  <si>
    <t>INDUSTRIAS GRAFICAS VIMTAZA, S.A. DE C.V.</t>
  </si>
  <si>
    <t>FÉLIX ADÁN RIVAS UMAÑA</t>
  </si>
  <si>
    <t>GRUPO GAVIOTA DE CENTROAMÉRICA, S.A. DE C.V.</t>
  </si>
  <si>
    <t>CASIMIRO LÓPEZ GIL</t>
  </si>
  <si>
    <t>ANTONIO VIDES ALEMÁN</t>
  </si>
  <si>
    <t>AGROCOMER, S.A. DE C.V.</t>
  </si>
  <si>
    <t>GLOBAL MOTORS, S,A. DE C.V.</t>
  </si>
  <si>
    <t>FRANCISCO REYES ROMERO</t>
  </si>
  <si>
    <t>MARÍA ESTER ORELLANA BONILLA</t>
  </si>
  <si>
    <t>VALESOLO, S.A. DE C.V.</t>
  </si>
  <si>
    <t>IMPRESOS MÚLTIPLES, S.A. DE C.V.</t>
  </si>
  <si>
    <t>OD EL SALVADOR LIMITADA DE C.V.</t>
  </si>
  <si>
    <t>JORGE ANTONIO ABARCA CORADO</t>
  </si>
  <si>
    <t>PATRONATO DEL CUERPO DE BOMBEROS DE EL SALVADOR.</t>
  </si>
  <si>
    <t>GRUPO CARSON, S.A. DE C.V.</t>
  </si>
  <si>
    <t>WINZER, CORPORACIÓN DE PRODUCTOS Y SERVICIOS, S.A. DE C.V.</t>
  </si>
  <si>
    <t>AGROSERVICIO EL SURCO, S.A. DE C.V.</t>
  </si>
  <si>
    <t xml:space="preserve"> BUENA VENTURA ARGUETA CHICA</t>
  </si>
  <si>
    <t>RODRIGO JESÚS QUEZADA</t>
  </si>
  <si>
    <t>JOSÉ ALFREDO RODRÍGUEZ</t>
  </si>
  <si>
    <t>MARCIAL PERDOMO RUIZ</t>
  </si>
  <si>
    <t>NOVOGIFTS, S.A. DE C.V.</t>
  </si>
  <si>
    <t>ANNA´S TRAVEL SERVICE, S.A. DE C.V.</t>
  </si>
  <si>
    <t>HOTEL GRECIA REAL, S.A. DE C.V.</t>
  </si>
  <si>
    <t xml:space="preserve"> JOSÉ PEDRO PALACIOS</t>
  </si>
  <si>
    <t>SERVICES AND REPRESENTATIONS, S.A. DE C.V.</t>
  </si>
  <si>
    <t>LA CASA DEL ACCESORIO, S.A DE C.V</t>
  </si>
  <si>
    <t>HOTELES, S.A. DE C.V</t>
  </si>
  <si>
    <t>M.A.R Y ASOCIADOS, S.A. DE C.V.</t>
  </si>
  <si>
    <t>OPERADORA DEL SUR, S.A. DE C.V.</t>
  </si>
  <si>
    <t>INTERVISIÓN DE EL SALVADOR, S.A. DE C.V.</t>
  </si>
  <si>
    <t>D´OFFICE, S.A. DE C.V.</t>
  </si>
  <si>
    <t>JEREMÍAS DE JESÚS ARTIGA DE PAZ</t>
  </si>
  <si>
    <t>WINZER, CORPORACION DE PRODUCTOS Y SERVICIOS, S.A. DE C.V.</t>
  </si>
  <si>
    <t>COMERCIALIZADORA BF INTERNACIONAL, S.A. DE C.V.</t>
  </si>
  <si>
    <t>AGROINDUSTRIAS GUMARSAL, S.A. DE C.V</t>
  </si>
  <si>
    <t>VIDRIO INDUSTRIAL, S. A. DE C. V.</t>
  </si>
  <si>
    <t>MEMORANDUM DRPYSM 1629/2013</t>
  </si>
  <si>
    <t>ACTIVE SYSTEMS SERVICES, S.A. DE C.V.</t>
  </si>
  <si>
    <t>JOSÉ ROBERTO ORTÍZ FLORES</t>
  </si>
  <si>
    <t>JARET NAUN MORÁN SORTO</t>
  </si>
  <si>
    <t>FORMULARIOS STANDARD, S.A. DE C.V.</t>
  </si>
  <si>
    <t>JUAN JOSÉ MEJÍA MENDOZA</t>
  </si>
  <si>
    <t>D´OFFICE, S.A. DE C.V</t>
  </si>
  <si>
    <t>CENTRAL AMERICA SAFETY COMPANY DE EL SALVADOR, S.A. DE C.V. (CASCO DE EL SALVADOR, S.A. DE C.V.)</t>
  </si>
  <si>
    <t>GENERAL SAFETY EL SALVADOR, S.A.</t>
  </si>
  <si>
    <t>ALBERTINA LUZ VELASCO DE PEREZ</t>
  </si>
  <si>
    <t>MEDIIMPLANTES EL SALVADOR, S.A. DE C.V.</t>
  </si>
  <si>
    <t>GRISELDA GUADALUPE SIMÓN HERNÁNDEZ</t>
  </si>
  <si>
    <t>FONDO DE ACTIVIDADES ESPECIALES M.O.P TRANSPORTE, VIVIENDA Y DESARROLLO URBANO</t>
  </si>
  <si>
    <t>CIRCULO MILITAR</t>
  </si>
  <si>
    <t>JUAN CARLOS CASTRO LANDAVERDE</t>
  </si>
  <si>
    <t>PRORROGA DE CONTRATO DE ARRENDAMIENTO N° 02/2012</t>
  </si>
  <si>
    <t>EL PERÍODO ES DE ENERO A DICIEMBRE DE 2013</t>
  </si>
  <si>
    <t>PRORROGA DE CONTRATO DE ARRENDAMIENTO N° 01/2012</t>
  </si>
  <si>
    <t>PRORROGA DE CONTRATO DE ARRENDAMIENTO N° 05/2012</t>
  </si>
  <si>
    <t>MODIFICACIÓN Y PRORROGA DEL CONTRATO DE SERVICIO N° 01/2012</t>
  </si>
  <si>
    <t>DEL  31 DE ENERO DE 2013 AL 31 DE ENERO DE 2014</t>
  </si>
  <si>
    <t>MODIFICACIÓN Y PRORROGA DEL CONTRATO DE SERVICIO N° 02/2012</t>
  </si>
  <si>
    <t>CONTRATO DE SERVICIOS N° 06/2013</t>
  </si>
  <si>
    <t>CONTRATO DE SUMINISTRO N° 14/2013 BIS</t>
  </si>
  <si>
    <t>EL PRESENTE CONTRATO ES A PARTIR DEL 22 DE MARZO AL 31 DE DICIEMBRE DE 2013 O HASTA AGOTARSE LOS MONTOS ADJUDICADOS</t>
  </si>
  <si>
    <t>CONTRATO DE SUMINISTRO N° 15/2013</t>
  </si>
  <si>
    <t>EL PRESENTE CONTRATO ES A PARTIR DEL 04 DE ABRIL AL 31 DE DICIEMBRE DE 2013 O HASTA AGOTARSE LOS MONTOS ADJUDICADOS</t>
  </si>
  <si>
    <t>DEL 14 DE FEBRERO AL  08 DE ABRIL DE 2013</t>
  </si>
  <si>
    <t>DEL 14 DE FEBRERO AL 29 DE ABRIL DE 2013</t>
  </si>
  <si>
    <t>DEL 22 AL 28 DE FEBRERO DE 2013</t>
  </si>
  <si>
    <t>CONTRATO DE SUMINISTRO N° 13/2013</t>
  </si>
  <si>
    <t xml:space="preserve">DEL 11 DE MARZO AL 11 DE ABRIL DE DOS MIL TRECE </t>
  </si>
  <si>
    <t>CONTRATO DE SUMINISTRO N° 07/2013</t>
  </si>
  <si>
    <t>DEL 11 DE FEBRERO AL 31 DE DICIEMBRE DE  DOS MIL TRECE Ó HASTA AGOTARSE EL MONTO ADJUDICADO</t>
  </si>
  <si>
    <t>CONTRATO DE SUMINISTRO N° 08/2013</t>
  </si>
  <si>
    <t>DEL 23 DE ENERO AL 07 DE FEBRERO DE 2013</t>
  </si>
  <si>
    <t>CONTRATO DE SERVICIO N° 11/2013</t>
  </si>
  <si>
    <t>DEL 26 DE FEBRERO DE 2013 HASTA AGOTARSE LOS MONTOS ADJUDICADOS</t>
  </si>
  <si>
    <t>CONTRATO DE SUMINISTRO N° 02/2013</t>
  </si>
  <si>
    <t>CONTRATO DE SUMINISTRO N° 01/2013</t>
  </si>
  <si>
    <t>DEL 05 AL 07 DE FEBRERO DE 2013</t>
  </si>
  <si>
    <t>DE ENERO A DICIEMBRE DE 2013</t>
  </si>
  <si>
    <t>CONTRATO DE SUMINISTRO N° 09/2013</t>
  </si>
  <si>
    <t>DEL 18 DE FEBRERO AL 31 DE DICIEMBRE O HASTA AGOTARSE EL MONTO ADJUDICADO</t>
  </si>
  <si>
    <t>CONTRATO DE SERVICIOS N° 10/2013</t>
  </si>
  <si>
    <t>CONTRATO DE SERVICIO N° 14/2013</t>
  </si>
  <si>
    <t>DEL 28 DE FEBRERO AL 31 DE DICIEMBRE DE DOS MIL TRECE Ó HASTA AGOTARSE EL MONTO ADJUDICADO.</t>
  </si>
  <si>
    <t>ESCRITURA PÚBLICA N° 22, LIBRO 6</t>
  </si>
  <si>
    <t>EL PRESENTE CONTRATO ES A PARTIR DE 08 DE ABRIL AL 18 DE JUNIO DE 2013</t>
  </si>
  <si>
    <t>DEL 28 DE ENERO AL 15 DE FEBRERO DE 2013</t>
  </si>
  <si>
    <t>CONTRATO DE SERVICIOS DE INTERNET 2013</t>
  </si>
  <si>
    <t>EL PERÍODO ES DE DOCE MESES A PARTIR DE LA FECHA DE INSTALACIÓN</t>
  </si>
  <si>
    <t>DEL 18 AL 21 DE ENERO DE 2013</t>
  </si>
  <si>
    <t>DEL 05 AL 11 DE FEBRERO DE 2013</t>
  </si>
  <si>
    <t>CONTRATO DE SUMINISTRO N° 21/2013</t>
  </si>
  <si>
    <t>DEL 10 DE ABRIL AL 31 DE DICIEMBRE O HASTA AGOTARSE EL MONTO ADJUDICADO</t>
  </si>
  <si>
    <t>CONTRATO DE SUMINISTRO N° 20/2013</t>
  </si>
  <si>
    <t>CONTRATO DE SERVICIOS N° 12/2013</t>
  </si>
  <si>
    <t>CONTRATO DE TELECOMUNICACIONES N° 431460</t>
  </si>
  <si>
    <t>DEL 19 DE FEBRERO DE 2013 AL 19 DE FEBRERO DE 2014</t>
  </si>
  <si>
    <t>DEL 25 AL 28 DE ENERO DE 2013</t>
  </si>
  <si>
    <t>DEL 08 AL 15 DE FEBRERO DE 2013</t>
  </si>
  <si>
    <t>DEL 08 AL 21 DE FEBRERO DE 2013</t>
  </si>
  <si>
    <t>DEL 08 AL 03 DE MAYO DE 2013</t>
  </si>
  <si>
    <t>DEL 08 AL 12 DE FEBRERO DE 2013</t>
  </si>
  <si>
    <t>DEL 08 AL 22 DE FEBRERO DE 2013</t>
  </si>
  <si>
    <t>DEL 08 AL 13 DE FEBRERO DE 2013</t>
  </si>
  <si>
    <t>DEL 05 AL 14 DE FEBRERO DE 2013</t>
  </si>
  <si>
    <t>CONTRATO DE SERVICIOS N° 19/2013</t>
  </si>
  <si>
    <t xml:space="preserve">DEL 22 DE MARZO AL 31 DE DICIEMBRE DE 2013 O HASTA AGOTARSE LOS MONTOS ADJUDICADOS </t>
  </si>
  <si>
    <t>DE MARZO A ENERO DE 2014</t>
  </si>
  <si>
    <t>DEL 01 AL 04 DE FEBRERO DE 2013</t>
  </si>
  <si>
    <t>DEL 20 AL 22 DE FEBRERO DE 2013</t>
  </si>
  <si>
    <t>DEL 06 DE MARZO AL 31 DE DICIEMBRE DE 2013 O HASTA AGOTARSE LOS MONTOS ADJUDICADOS</t>
  </si>
  <si>
    <t>DEL 18 AL 25 DE  FEBRERO DE 2013</t>
  </si>
  <si>
    <t>DEL 07 AL 11 DE MARZO DE 2013, SEGÚN PROGRAMACIÓN DE FOPROLYD</t>
  </si>
  <si>
    <t>DEL 07 AL 20 DE MARZO DE 2013</t>
  </si>
  <si>
    <t>DEL 15 AL 21 DE MARZO DE 2013</t>
  </si>
  <si>
    <t>DEL 15 DE MARZO AL 03 DE ABRIL DE 2013</t>
  </si>
  <si>
    <t>DEL 15 DE MARZO AL 05 DE ABRIL DE 2013</t>
  </si>
  <si>
    <t>DEL 21 DE MARZO AL 31 DE AGOSTO DE 2013</t>
  </si>
  <si>
    <t>DEL 18 AL 20 DE MARZO DE 2013</t>
  </si>
  <si>
    <t>DEL 18 DE MARZO AL  06 DE MAYO DE 2013</t>
  </si>
  <si>
    <t>DEL 06 AL 09 DE MARZO DE 2013</t>
  </si>
  <si>
    <t>DEL 11 AL 19 DE MARZO DE 2013</t>
  </si>
  <si>
    <t>DEL 21 DE MARZO AL 04 DE ABRIL DE 2013</t>
  </si>
  <si>
    <t>DEL 01 AL 04 DE MARZO DE 2013</t>
  </si>
  <si>
    <t xml:space="preserve">DEL 21 AL 22 DE MARZO DE 2013 </t>
  </si>
  <si>
    <t xml:space="preserve">DEL 21 DE MARZO DE 2013 AL 31 DE MAYO DE 2013 </t>
  </si>
  <si>
    <t>DEL 21 DE MARZO AL 25 DE ABRIL DE 2013</t>
  </si>
  <si>
    <t>DEL 24 DE MAYO AL 04 DE JULIO DE 2013</t>
  </si>
  <si>
    <t>CONTRATO DE SUMINISTRO N° 23/2013</t>
  </si>
  <si>
    <t>DEL 24 DE MAYO AL 23 DE JUNIO DE 2013</t>
  </si>
  <si>
    <t>CONTRATO DE SUMINISTRO N° 24/2013</t>
  </si>
  <si>
    <t>DEL 27 DE MAYO AL 26 DE JUNIO DE 2013</t>
  </si>
  <si>
    <t>DEL 13 DE MAYO AL  13 DE JUNIO DE 2013</t>
  </si>
  <si>
    <t>DEL 14 AL 22 DE MARZO DE 2013</t>
  </si>
  <si>
    <t>DEL 01 AL 05 DE ABRIL EN HORARIO DE TRANSMISIÓN DE 6:30 A.M., 7:30 AM, 12:15 PM Y 5:00 PM</t>
  </si>
  <si>
    <t>DEL 01 AL 05 DE ABRIL EN HORARIO DE TRANSMISIÓN DE 7:50 AM, 8:50 AM Y 6:20 PM</t>
  </si>
  <si>
    <t>DEL 01 AL 05 DE ABRIL EN HORARIOS DE TRANSMISIÓN DE  7:50 AM,  7:50 AM, 7:50 AM Y 5:20 PM</t>
  </si>
  <si>
    <t>DEL 01 AL 05 DE ABRIL EN HORARIOS DE TRANSMISIÓN DE 6:25 AM, 6:30 AM, 7:30 AM 8:55 AM, 3:55 PM, 5:00 PM, 5:30 PM, 6.25 PM, 6:30 PM Y 7:00 PM</t>
  </si>
  <si>
    <t>DEL 01 AL 05 DE ABRIL EN HORARIO DE TRANSMISIÓN DE 7:50 AM Y 5:20 PM</t>
  </si>
  <si>
    <t>DEL 01 AL 05 DE ABRIL EN HORARIO DE TRANSMISIÓN DE 7:20 AM Y 5:20 PM</t>
  </si>
  <si>
    <t>DEL 01 AL 05 DE ABRIL EN HORARIO DE TRANSMISIÓN DE 11:00 AM Y 5:00 PM</t>
  </si>
  <si>
    <t>DEL 01 AL 05 DE ABRIL EN HORARIO DE TRANSMISIÓN DE 6:30 AM, 10:30 AM Y 12:20 PM</t>
  </si>
  <si>
    <t>DEL 12 AL 22 DE MARZO DE 2013</t>
  </si>
  <si>
    <t>DEL 12 DE MARZO AL 01 DE ABRIL DE 2013</t>
  </si>
  <si>
    <t>DEL 21 DE MARZO AL 11 DE ABRIL DE 2013</t>
  </si>
  <si>
    <t>DEL 30 DE ABRIL AL 06 DE MAYO DE 2013</t>
  </si>
  <si>
    <t>DEL 30 DE ABRIL AL 06 DE MAYO DE 2014</t>
  </si>
  <si>
    <t>DEL 30 DE ABRIL AL 21 DE MAYO DE 2013</t>
  </si>
  <si>
    <t>CONTRATO DE SUMINISTRO N° 26/2013</t>
  </si>
  <si>
    <t>DEL 06 DE JUNIO AL 06 DE JULIO DE 2013</t>
  </si>
  <si>
    <t>DEL 21 DE MAYO AL 11 DE JUNIO DE 2013</t>
  </si>
  <si>
    <t>CONTRATO DE SUMINISTRO N° 27/2013</t>
  </si>
  <si>
    <t>DEL 04 AL 29 DE JUNIO DE 2013</t>
  </si>
  <si>
    <t>DEL 10 DE ABRIL DE 2013 AL 10 DE ABRIL DE 2014</t>
  </si>
  <si>
    <t>DEL 03 AL 18 DE ABRIL DE 2013</t>
  </si>
  <si>
    <t>DEL 15 AL 18 DE MARZO DE 2013</t>
  </si>
  <si>
    <t xml:space="preserve"> DEL 18 AL 19 DE MARZO DE 2013 </t>
  </si>
  <si>
    <t>DEL 26 DE ABRIL AL 02 DE MAYO DE 2012</t>
  </si>
  <si>
    <t>DEL 26 DE ABRIL AL 02 DE MAYO DE 2013</t>
  </si>
  <si>
    <t>DEL 20 AL 21 DE MARZO DE 2013</t>
  </si>
  <si>
    <t>DEL 02 AL 09 DE ABRIL DE 2013</t>
  </si>
  <si>
    <t>DEL 16 AL 19 DE ABRIL DE 2013</t>
  </si>
  <si>
    <t>DEL 10 DE ABRIL AL 10 DE MAYO DE 2013</t>
  </si>
  <si>
    <t>DEL 17 AL 24 DE ABRIL DE 2013</t>
  </si>
  <si>
    <t>CONTRATO DE SUMINISTRO N° 35/2013</t>
  </si>
  <si>
    <t>DEL 02 DE JULIO HASTA EL 31 DE DICIEMBRE DE 2013 O HASTA AGITARSE EL MONTO ADJUDICADO</t>
  </si>
  <si>
    <t>DEL 30 DE ABRIL AL 07 DE MAYO DE 2013</t>
  </si>
  <si>
    <t>DEL 30 DE ABRIL AL 14 DE MAYO DE 2013</t>
  </si>
  <si>
    <t>DEL 30 DE ABRIL AL 03 DE MAYO DE 2013</t>
  </si>
  <si>
    <t>DEL 30 DE ABRIL AL 31 DE MAYO DE 2013</t>
  </si>
  <si>
    <t>DEL 10 AL 15 DE ABRIL DE 2013</t>
  </si>
  <si>
    <t>DEL 15 DE ABRIL AL 15 DE JULIO DE 2013</t>
  </si>
  <si>
    <t>DEL 23 AL 30 DE ABRIL DE 2013</t>
  </si>
  <si>
    <t>CONTRATO DE SUMINISTRO N° 25/2013</t>
  </si>
  <si>
    <t>DEL 05 DE JUNIO AL 05 DE JULIO DE 2013</t>
  </si>
  <si>
    <t>CONTRATO DE SUMINISTRO N° 29/2013</t>
  </si>
  <si>
    <t>DEL 14 AL 27 DE JUNIO DE 2013</t>
  </si>
  <si>
    <t>DEL 06 AL 15 DE JUNIO DE 2013</t>
  </si>
  <si>
    <t>DEL 18 AL 27 DE JUNIO DE 2013</t>
  </si>
  <si>
    <t>DEL 18 DE JUNIO AL 15 DE JULIO DE 2013</t>
  </si>
  <si>
    <t>DEL 18 AL 20 DE JUNIO DE 2013</t>
  </si>
  <si>
    <t>DEL 06 AL 26 DE MAYO DE 2013</t>
  </si>
  <si>
    <t>DEL 02 AL 03 DE ABRIL DE 2013</t>
  </si>
  <si>
    <t>DEL 05 AL 08 DE ABRIL DE 2013</t>
  </si>
  <si>
    <t>DEL 26 AL 27 DE ABRIL DE 2013</t>
  </si>
  <si>
    <t>DEL 23 AL 25 DE ABRIL DE 2013</t>
  </si>
  <si>
    <t>DEL 26 DE ABRIL AL 07 DE MAYO DE 2013</t>
  </si>
  <si>
    <t>DEL 23 DE ABRIL AL 07 DE MAYO DE 2013</t>
  </si>
  <si>
    <t>DEL 16 AL 17 DE ABRIL DE 2013</t>
  </si>
  <si>
    <t>DEL 26 DE ABRIL AL 03 DE MAYO DE 2013</t>
  </si>
  <si>
    <t>DEL 03 DE MAYO AL 31 DE DICIEMBRE DE 2013</t>
  </si>
  <si>
    <t>DEL 13 DE MAYO AL 31 DE DICIEMBRE DE 2013</t>
  </si>
  <si>
    <t>DEL 23 AL 24 DE ABRIL DE 2013</t>
  </si>
  <si>
    <t>DEL 06 DE MAYO AL 06 DE JUNIO DE 2013</t>
  </si>
  <si>
    <t>EL 15 AL 17 DE MAYO DE 2013</t>
  </si>
  <si>
    <t>DEL 23 DE MAYO AL 31 DE DICIEMBRE DE 2013</t>
  </si>
  <si>
    <t>DEL 08 AL 20 DE MAYO DE 2013</t>
  </si>
  <si>
    <t>DEL 08 AL 13 DE MAYO DE 2013</t>
  </si>
  <si>
    <t>DEL 12 DE SEPTIEMBRE AL 30 DE SEPTIEMBRE DE 2013</t>
  </si>
  <si>
    <t>DEL 06 AL 19 DE JUNIO DE 2013</t>
  </si>
  <si>
    <t>DEL 06 AL 10 DE JUNIO DE 2013</t>
  </si>
  <si>
    <t>DEL 06 AL 11 DE JUNIO DE 2013</t>
  </si>
  <si>
    <t>CONTRATO DE SUMINISTRO N° 71/2013</t>
  </si>
  <si>
    <t>DEL 22 DE NOVIEMBRE DE 2013 AL 30 DE JUNIO DE 2014</t>
  </si>
  <si>
    <t>DEL 21 AL 28 DE MAYO DE 2013</t>
  </si>
  <si>
    <t>DEL 28 DE JUNIO AL 18 DE JULIO DE 2013</t>
  </si>
  <si>
    <t>DEL 24 DE SEPTIEMBRE AL 15 DE OCTUBRE DE 2013</t>
  </si>
  <si>
    <t>DEL 08 AL 09 DE MAYO DE 2013</t>
  </si>
  <si>
    <t>DEL 14 AL 20 DE MAYO DE 2013</t>
  </si>
  <si>
    <t>DEL 21 AL 27 DE MAYO DE 2013</t>
  </si>
  <si>
    <t>DEL 13 DE JUNIO AL 03 DE JULIO DE 2013</t>
  </si>
  <si>
    <t>DEL 14 AL 15 DE MAYO DE 2013</t>
  </si>
  <si>
    <t>CONTRATO DE SUMINISTRO N° 38/2013</t>
  </si>
  <si>
    <t>DEL 04 AL 17 DE JULIO DE 2013</t>
  </si>
  <si>
    <t>DEL 20 DE JUNIO AL  03 DE JUNIO DE 2013</t>
  </si>
  <si>
    <t>CONTRATO DE SUMINISTRO N° 39/2013</t>
  </si>
  <si>
    <t>DEL 21 AL 24 DE JUNIO DE 2013</t>
  </si>
  <si>
    <t>DEL 20 AL 21 DE MAYO DE 2013</t>
  </si>
  <si>
    <t>DEL 27 AL 28 DE MAYO DE 2013</t>
  </si>
  <si>
    <t>DEL 30 AL 31 DE MAYO DE 2013</t>
  </si>
  <si>
    <t>DEL 04 AL 05 DE JUNIO DE 2013</t>
  </si>
  <si>
    <t>CONTRATO DE SUMINISTRO N° 52/2013</t>
  </si>
  <si>
    <t>DEL 15 DE AGOSTO AL 16 DE OCTUBRE DE 2013</t>
  </si>
  <si>
    <t>CONTRATO DE SUMINISTRO N° 53/2013</t>
  </si>
  <si>
    <t>DEL 23 DE AGOSTO 24 DE OCTUBRE DE 2013</t>
  </si>
  <si>
    <t>CONTRATO DE SUMINISTRO N° 47/2013</t>
  </si>
  <si>
    <t>DEL 24 DE JULIO AL 20 DE AGOSTO DE 2013</t>
  </si>
  <si>
    <t>CONTRATO DE SERVICIO N° 45/2013</t>
  </si>
  <si>
    <t>DEL 30 DE JULIO AL 31 DE DICIEMBRE DE 2013</t>
  </si>
  <si>
    <t>CONTRATO DE SERVICIO N° 46/2013</t>
  </si>
  <si>
    <t>DEL 20 DE AGOSTO AL 31 DE DICIEMBRE DE 2013</t>
  </si>
  <si>
    <t>DEL 08 AL 19 DE JULIO DE 2013</t>
  </si>
  <si>
    <t>CONTRATO DE SERVICIO N° 44/2013</t>
  </si>
  <si>
    <t>DEL 03 DE JULIO AL 31 DE DICIEMBRE DE 2013 O HASTA AGOTARSE EL MONTO ADJUDICADO</t>
  </si>
  <si>
    <t>DEL 06 AL 07 DE JUNIO DE 2013</t>
  </si>
  <si>
    <t>DEL 01 AL 05 DE JULIO DE 2013</t>
  </si>
  <si>
    <t>DEL 27AL 28 DE JUNIO DE 2013</t>
  </si>
  <si>
    <t>DEL 05 AL 20 DE JULIO DE 2013</t>
  </si>
  <si>
    <t>DEL 02 DE JULIO HASTA EL 16 DE AGOSTO DE 2013</t>
  </si>
  <si>
    <t>DEL 02 AL 05 DE JULIO DE 2013</t>
  </si>
  <si>
    <t>DEL 01 AL 03 DE JULIO DE 2013</t>
  </si>
  <si>
    <t>DEL 20 AL 21 DE JUNIO DE 2013</t>
  </si>
  <si>
    <t>DEL 19 AL 23 DE JULIO DE 2013</t>
  </si>
  <si>
    <t>DEL 19 AL 26 DE JULIO DE 2013</t>
  </si>
  <si>
    <t>DEL 19 AL 22 DE JULIO DE 2013</t>
  </si>
  <si>
    <t>DEL 20 DE AGOSTO AL 09 DE SEPTIEMBRE DE 2013</t>
  </si>
  <si>
    <t>DEL 19 DE JULIO AL 10 DE SEPTIEMBRE DE 2013</t>
  </si>
  <si>
    <t>DEL 17 AL 19 DE JULIO DE 2013</t>
  </si>
  <si>
    <t>DEL 17 DE JULIO AL 31 DE DICIEMBRE DE 2013 O HASTA AGOTARSE EL MONTO ADJUDICADO</t>
  </si>
  <si>
    <t>DEL 11 DE JULIO AL 11 DE AGOSTO DE 2013</t>
  </si>
  <si>
    <t>DEL 01 AL 04 DE JULIO DE 2013</t>
  </si>
  <si>
    <t>DEL 04 AL 30 DE JULIO DE 2013</t>
  </si>
  <si>
    <t>DEL 31 DE JULIO AL 20 DE AGOSTO DE 2013</t>
  </si>
  <si>
    <t>DEL 20 AL 26 DE AGOSTO DE 2013</t>
  </si>
  <si>
    <t>DEL 31 DE JULIO AL 15 DE AGOSTO DE 2013</t>
  </si>
  <si>
    <t>DEL 19 AL 25 DE JULIO DE 2013</t>
  </si>
  <si>
    <t>DEL 08 AL 09 DE JULIO DE 2013</t>
  </si>
  <si>
    <t>DEL 17 DE JULIO AL 03 DE SEPTIEMBRE DE 2013</t>
  </si>
  <si>
    <t>CINCO DÍAS HÁBILES, A PARTIR QUE FOPROLYD INFORME</t>
  </si>
  <si>
    <t>CONTRATO DE SERVICIO N° 62/2013</t>
  </si>
  <si>
    <t>DEL 02 DE OCTUBRE AL 31 DE DICIEMBRE DE 2013</t>
  </si>
  <si>
    <t>DEL 17 AL 18 DE JULIO DE 2013</t>
  </si>
  <si>
    <t>DEL 26 DE AGOSTO AL 31 DE DICIEMBRE DE 2013</t>
  </si>
  <si>
    <t>DEL 08 AL 19 DE AGOSTO DE 2013</t>
  </si>
  <si>
    <t>DEL 30 DE JULIO AL 08 DE AGOSTO DE 2013</t>
  </si>
  <si>
    <t>DEL 09 AL 15 DE AGOSTO DE 2013</t>
  </si>
  <si>
    <t>DEL 21 DE AGOSTO 04 DE SEPTIEMBRE DE 2013</t>
  </si>
  <si>
    <t>DEL 15 AL 19 DE AGOSTO DE 2013</t>
  </si>
  <si>
    <t>DEL 31 AL 16 DE AGOSTO DE 2013</t>
  </si>
  <si>
    <t>DEL 26 DE AGOSTO AL 06 DE SEPTIEMBRE DE 2013</t>
  </si>
  <si>
    <t>DEL 26 AL 27 DE AGOSTO DE 2013</t>
  </si>
  <si>
    <t>DEL 28 DE AGOSTO AL 06 DE SEPTIEMBRE DE 2013</t>
  </si>
  <si>
    <t>DEL 31 DE JULIO AL 05 DE AGOSTO DE 2013</t>
  </si>
  <si>
    <t>DEL 27 DE AGOSTO DE 2013 AL 27 DE AGOSTO DE 2014</t>
  </si>
  <si>
    <t>DEL 05 DE SEPTIEMBRE AL 31 DE DICIEMBRE DE 2013</t>
  </si>
  <si>
    <t>DEL 16 AL 19 DE AGOSTO DE 2013</t>
  </si>
  <si>
    <t>DEL 30 DE AGOSTO AL 05 DE OCTUBRE DE 2013</t>
  </si>
  <si>
    <t>DEL 29 DE AGOSTO AL 04 DE SEPTIEMBRE DE 2013</t>
  </si>
  <si>
    <t>DEL 30 DE AGOSTO AL 02 DE SEPTIEMBRE DE 2013</t>
  </si>
  <si>
    <t>DEL 02 AL 10 DE SEPTIEMBRE DE 2013</t>
  </si>
  <si>
    <t>DEL 02 DE SEPTIEMBRE AL 11 DE OCTUBRE DE 2013</t>
  </si>
  <si>
    <t>DEL 21 AL 22 DE AGOSTO DE 2013</t>
  </si>
  <si>
    <t>CONTRATO DE SUMINISTRO N° 65/2013</t>
  </si>
  <si>
    <t>DEL 02 DE OCTUBRE AL 31 DE DICIEMBRE DE 2013 Ó HASTA AGOTARSE EL MONTO</t>
  </si>
  <si>
    <t>CONTRATO DE SUMINISTRO N° 66/2013</t>
  </si>
  <si>
    <t>DEL 16 AL 20 DE SEPTIEMBRE DE 2013</t>
  </si>
  <si>
    <t>DEL 12 AL 18 DE SEPTIEMBRE DE 2013</t>
  </si>
  <si>
    <t>DEL 13 AL 19 DE SEPTIEMBRE DE 2013</t>
  </si>
  <si>
    <t>DEL 12 DE SEPTIEMBRE AL 12 DE OCTUBRE DE 2013</t>
  </si>
  <si>
    <t>DEL 02 AL 06 DE SEPTIEMBRE DE 2013</t>
  </si>
  <si>
    <t>DEL 19 DE SEPTIEMBRE AL 03 DE OCTUBRE DE 2013</t>
  </si>
  <si>
    <t>DEL 19 AL 20 DE SEPTIEMBRE DE 2013</t>
  </si>
  <si>
    <t>DEL 04 DE OCTUBRE AL 14 DE NOVIEMBRE DE 2013</t>
  </si>
  <si>
    <t>DEL 04  DE OCTUBRE AL 8 DE NOVIEMBRE DE 2013</t>
  </si>
  <si>
    <t>DEL 01 AL 07 DE NOVIEMBRE DE 2013</t>
  </si>
  <si>
    <t>DEL 01 AL 12 DE NOVIEMBRE DE 2013</t>
  </si>
  <si>
    <t>DEL 01 AL 05 DE NOVIEMBRE DE 201</t>
  </si>
  <si>
    <t>DEL 01 AL 21 DE NOVIEMBRE DE 2013</t>
  </si>
  <si>
    <t>DEL 15 DE OCTUBRE AL 31 DE DICIEMBRE DE 2013</t>
  </si>
  <si>
    <t>DEL 01 AL 03 DE OCTUBRE DE 2013</t>
  </si>
  <si>
    <t>CONTRATO DE SUMINISTRO N°67/2013</t>
  </si>
  <si>
    <t>DEL 18 DE OCTUBRE AL 31 DE DICIEMBRE DE 2013, O HASTA AGOTARSE EL MONTO ADJUDICADO.</t>
  </si>
  <si>
    <t>DEL 16 AL 23 DE OCTUBRE DE 2013</t>
  </si>
  <si>
    <t>DEL 16 DE OCTUBRE AL 06 DE NOVIEMBRE DE 2013</t>
  </si>
  <si>
    <t>DEL 16 AL 18 DE OCTUBRE DE 2013</t>
  </si>
  <si>
    <t>DEL 16 AL 22 DE OCTUBRE DE 2013</t>
  </si>
  <si>
    <t>DEL 10 AL 14 DE OCTUBRE DE 2013</t>
  </si>
  <si>
    <t>DEL 10 AL 11 DE OCTUBRE DE 2013</t>
  </si>
  <si>
    <t>DEL 10 AL 16 DE OCTUBRE DE 2013</t>
  </si>
  <si>
    <t>DEL 15 AL 22 DE OCTUBRE DE 2013</t>
  </si>
  <si>
    <t>DEL 15 AL 17 DE OCTUBRE DE 2013</t>
  </si>
  <si>
    <t>DEL 04 AL 07 DE OCTUBRE DE 2013</t>
  </si>
  <si>
    <t>DEL 25 AL 31 DE OCTUBRE DE 2013</t>
  </si>
  <si>
    <t>DEL 25 DE OCTUBRE AL 05 DE NOVIEMBRE DE 2013</t>
  </si>
  <si>
    <t>CONTRATO DE SUMINISTRO N° 68/2013</t>
  </si>
  <si>
    <t>DEL 14 AL 27 DE NOVIEMBRE DE 2013</t>
  </si>
  <si>
    <t>CONTRATO DE SUMINISTRO N° 69/2013</t>
  </si>
  <si>
    <t>DEL 12 DE NOVIEMBRE DE 2013 AL 03 DE ENERO DE 2014</t>
  </si>
  <si>
    <t>DEL 04 AL 08 DE NOVIEMBRE DE 2013</t>
  </si>
  <si>
    <t>DEL 29 DE OCTUBRE AL 11 DE NOVIEMBRE DE 2013</t>
  </si>
  <si>
    <t>DEL 25 DE NOVIEMBRE AL 13 DE DICIEMBRE DE 2013</t>
  </si>
  <si>
    <t>CONTRATO DE SUMINISTRO N° 75/2013</t>
  </si>
  <si>
    <t>DEL 02 DE DICIEMBRE DE 2013 AL 02 DE ENERO DE 2014// A EXCEPCION DEL PROYECTOR QUE ES DEL 02 AL 04 DE DICIE,BRE DE 2013</t>
  </si>
  <si>
    <t>CONTRATO DE SUMINISTRO N° 74/2013</t>
  </si>
  <si>
    <t>DEL 02 AL 13 DE DICIEMBRE DE 2013</t>
  </si>
  <si>
    <t>CONTRATO DE SUMINISTRO N° 76/2013</t>
  </si>
  <si>
    <t>DEL 02 DE DICIEMBRE DE 2013 AL 02 DE ENERO DE 2014</t>
  </si>
  <si>
    <t>DEL 06 AL 27 DE NOVIEMBRE DE 2013</t>
  </si>
  <si>
    <t>DEL 21 DE OCTUBRE AL 23 DE DICIEMBRE DE 2013</t>
  </si>
  <si>
    <t>DEL 06 DE NVIEMBRE AL 31 DE DICEIMBRE O HASTA AGOTARSE EL MONTO CONTRATADO</t>
  </si>
  <si>
    <t>DEL 23 DE OCTUBRE AL 31 DE DICIEMBRE DE 2013 O HASTA AGOTARSE LOS MONTOS ADJUDICADOS</t>
  </si>
  <si>
    <t>DEL 07 AL 30 DE NOVIEMBRE DE 2013</t>
  </si>
  <si>
    <t>DEL 28 DE OCTUBRE AL 07 DE NOVIEMBRE DE 2013</t>
  </si>
  <si>
    <t>DEL 18 AL 21 DE OCTUBRE DE 2013</t>
  </si>
  <si>
    <t>CONTRATO DE SUMINISTRO N° 70/2013</t>
  </si>
  <si>
    <t>DEL 12 DE NOVIEMBRE AL 04 DE DICIEMBRE DE 2013</t>
  </si>
  <si>
    <t>DEL 05  AL 25 DE NOVIEMBRE DE 2013</t>
  </si>
  <si>
    <t>DEL 31 DE OCTUBRE AL 20 DE NOVIEMBRE DE 2013</t>
  </si>
  <si>
    <t>DEL 30 DE OCTUBRE AL 13 DE NOVIEMBRE DE 2013</t>
  </si>
  <si>
    <t>DEL 04 AL 13 DE NOVIEMBRE DE 2013</t>
  </si>
  <si>
    <t>DEL 13 AL 18 DE NOVIEMBRE DE 2013</t>
  </si>
  <si>
    <t>DEL 13 AL 20 DE NOVIEMBRE DE 2013</t>
  </si>
  <si>
    <t>DEL 13 AL 24 DE NOVIEMBRE DE 2013</t>
  </si>
  <si>
    <t>DEL 13 AL 19 DE NOVIEMBRE DE 2013</t>
  </si>
  <si>
    <t>DEL 15 AL 18 DE NOVIEMBRE DE 2013</t>
  </si>
  <si>
    <t>DEL 15 AL 30 DE NOVIEMBRE DE 2013</t>
  </si>
  <si>
    <t>DEL 15 AL 30 DE NOVIEMBRE DE 2014</t>
  </si>
  <si>
    <t>DEL 15 AL 19 DE NOVIEMBRE DE 2013</t>
  </si>
  <si>
    <t>DEL 28 DE OCTUBRE AL 31 DE DICIEMBRE DE 2013</t>
  </si>
  <si>
    <t>DEL 15 AL 22 DE NOVIEMBRE DE 2013</t>
  </si>
  <si>
    <t>DEL 04 AL 05 DE NOVIEMBRE DE 2013</t>
  </si>
  <si>
    <t>DEL 12 AL 15 DE NOVIEMBRE DE 2013</t>
  </si>
  <si>
    <t>DEL 19 DE NOVIEMBRE AL 02 DE DICIEMBRE DE 2013</t>
  </si>
  <si>
    <t>DEL 19 AL 22 DE NOVIEMBRE DE 2013</t>
  </si>
  <si>
    <t>DEL 18 AL 19 DE NOVIEMBRE DE 2013</t>
  </si>
  <si>
    <t>DEL 06 DE DICIEMBRE DE 2013 AL 31 DE ENERO DE 2014</t>
  </si>
  <si>
    <t>DEL 28 DE NOVIEMBRE AL 11 DE DICIEMBRE DE 2013</t>
  </si>
  <si>
    <t>DEL 21 AL 25 DE NOVIEMBRE DE 2013</t>
  </si>
  <si>
    <t>DEL 27 DE NOVIEMBRE AL 12 DE DICIEMBRE DE 2013</t>
  </si>
  <si>
    <t>DEL 22 DE NOVIEMBRE AL 06 DE DICIEMBRE DE 2013</t>
  </si>
  <si>
    <t>DEL 11 AL 25 DE DICIEMBRE DE 2013</t>
  </si>
  <si>
    <t>DEL 25 AL 30 DE NOVIEMBRE DE 2013</t>
  </si>
  <si>
    <t>DEL 29 DE NOVIEMBRE AL 13 DE DICIEMBRE DE 2013</t>
  </si>
  <si>
    <t>DEL 02 AL 18 DE DICIEMBRE DE 2013</t>
  </si>
  <si>
    <t>DEL 22 AL 25 DE NOVIEMBRE DE 2013</t>
  </si>
  <si>
    <t>DEL 25 AL 26 DE NOVIEMBRE DE 2013</t>
  </si>
  <si>
    <t>DEL 04 AL 21 DE DICIEMBRE DE 2013</t>
  </si>
  <si>
    <t>DEL 05 AL 13 DE DICIEMBRE DE 2013</t>
  </si>
  <si>
    <t>DEL 13 AL 17 DE DICIEMBRE DE 2013</t>
  </si>
  <si>
    <t>DEL 16 AL 31 DE DICIEMBRE DE 2013</t>
  </si>
  <si>
    <t>TÉCNICO MERCANTIL, S.A. DE C.V,</t>
  </si>
  <si>
    <t>MAYA CLEANING, S.A. DE C.V</t>
  </si>
  <si>
    <t>MEXICHEM EL SALVADOR, S.A. DE C.V.</t>
  </si>
  <si>
    <t>VIDUC, S.A, DE C.V.</t>
  </si>
  <si>
    <t>COMERCIALIZACIONES DIVERSAS SAN PABLO, S.A. DE C.V.</t>
  </si>
  <si>
    <t xml:space="preserve"> NELSON ISAIS MIRANDA MORATAYA </t>
  </si>
  <si>
    <t xml:space="preserve"> MANUEL UBERTO MEJÍA PEÑA </t>
  </si>
  <si>
    <t xml:space="preserve"> SONIA DEL CARMEN SANTOS DE  ALVARENGA </t>
  </si>
  <si>
    <t xml:space="preserve"> JOSÉ ROBERTO CASTRO MONTOYA </t>
  </si>
  <si>
    <t xml:space="preserve"> EDGAR ARTURO PERDOMO FLORES </t>
  </si>
  <si>
    <t xml:space="preserve"> JUAN BAUTISTA CABALLERO SIBRIÁN </t>
  </si>
  <si>
    <t xml:space="preserve"> RUDOLF ERICO LAZO CASTANEDA </t>
  </si>
  <si>
    <t xml:space="preserve"> MIRIAN IDALIA GÓMEZ DE RIVERA </t>
  </si>
  <si>
    <t xml:space="preserve"> CARLOS ANTONIO ARAUJO GRIMALDI </t>
  </si>
  <si>
    <t xml:space="preserve"> VÍCTOR JACINTO COLOCHO PALACIOS </t>
  </si>
  <si>
    <t xml:space="preserve"> MARITZA GUADALUPE MELGAR DE GUARDADO </t>
  </si>
  <si>
    <t xml:space="preserve"> JOSÉ NEMESIO PORTILLO </t>
  </si>
  <si>
    <t xml:space="preserve"> REINA GUADALUPE ERICKA LÓPEZ TORRES </t>
  </si>
  <si>
    <t xml:space="preserve"> ROBERTO LÓPEZ AGUILAR </t>
  </si>
  <si>
    <t xml:space="preserve"> GERARDO ALFONSO ESCOBAR SORIANO </t>
  </si>
  <si>
    <t xml:space="preserve"> JOSÉ ROBERTO DE JESÚS PINEDA GALERO </t>
  </si>
  <si>
    <t xml:space="preserve"> LUIS ERNESTO QUIÑÓNEZ MAGAÑA </t>
  </si>
  <si>
    <t xml:space="preserve"> JAIME WILFREDO GARCÍA HERNÁNDEZ </t>
  </si>
  <si>
    <t xml:space="preserve"> JORGE ALBERTO VICENTE BELTRÁN </t>
  </si>
  <si>
    <t xml:space="preserve"> LAURA BEATRIZ VARGAS RIVAS </t>
  </si>
  <si>
    <t xml:space="preserve"> MIGUEL BENJAMÍN TENZE TRABANINO </t>
  </si>
  <si>
    <t xml:space="preserve"> ANDRÉS ALBERTO ZIMMERMANN MEJÍA </t>
  </si>
  <si>
    <t xml:space="preserve"> MIGUEL ÁNGEL YANES SIRIANY </t>
  </si>
  <si>
    <t xml:space="preserve"> MAYRA LIGIA GALLARDO ALVARADO </t>
  </si>
  <si>
    <t xml:space="preserve"> SARA MARÍA ALFARO CRISTALES </t>
  </si>
  <si>
    <t xml:space="preserve"> TATIANA ELIZABETH VELARDE DE VICENTE </t>
  </si>
  <si>
    <t xml:space="preserve"> OTTO JAIME MONTOYA TOBAR </t>
  </si>
  <si>
    <t xml:space="preserve"> MARTA EVELYN MENA MÁRQUEZ </t>
  </si>
  <si>
    <t xml:space="preserve"> NELSON ANTONIO ROMERO CABALLERO </t>
  </si>
  <si>
    <t xml:space="preserve"> JOSÉ FRANCISCO FLORES NAVARRETE </t>
  </si>
  <si>
    <t xml:space="preserve"> URI ESA, S,A. DE C.V </t>
  </si>
  <si>
    <t xml:space="preserve"> VLADIMIR EDMUNDO CERNA RUBIO </t>
  </si>
  <si>
    <t xml:space="preserve"> WALTER JAMES MORAN MATICORENA </t>
  </si>
  <si>
    <t xml:space="preserve"> DANIEL EZEQUIEL TORRES HERNANDEZ </t>
  </si>
  <si>
    <t xml:space="preserve"> UNIVERSIDAD DON BOSCO </t>
  </si>
  <si>
    <t xml:space="preserve"> PROMOTORA DE LA ORGANIZACIÓN DE DISCAPACITADOS DE EL SALVADOR (PODES) </t>
  </si>
  <si>
    <t xml:space="preserve"> CARLOS ERNESTO ELÍAS AVALOS </t>
  </si>
  <si>
    <t xml:space="preserve"> MARIO EUGENIO GUEVARA MARTÍNEZ </t>
  </si>
  <si>
    <t xml:space="preserve"> MEGA FUTURO, S.A. DE C.V. </t>
  </si>
  <si>
    <t>CONTRATO DE SUMINISTRO N° 17/2013</t>
  </si>
  <si>
    <t>DEL 09 DE ABRIL AL 24 DE MAYO DE 2013</t>
  </si>
  <si>
    <t>CONTRATO DE SUMINISTRO N° 18/2013</t>
  </si>
  <si>
    <t>DEL 05 DE ABRIL AL 05 DE MAYO DE 2013</t>
  </si>
  <si>
    <t>CONTRATO DE SUMINISTRO  N° 16/2013</t>
  </si>
  <si>
    <t>DEL 08 AL 15 DE ABRIL DE 2013</t>
  </si>
  <si>
    <t>CONTRATO DE SERVICIOS N° 22/2013</t>
  </si>
  <si>
    <t>DEL 22 DE ABRIL AL 31 DE DICIEMBRE DE 2013 Ó HASTA AGOTARSE LOS MONTOS ADJUDICADOS</t>
  </si>
  <si>
    <t>CONTRATO DE SUMINISTRO N° 28/2013</t>
  </si>
  <si>
    <t>DEL 10 DE JUNIO AL 01 DE JULIO DE 2013</t>
  </si>
  <si>
    <t>CONTRATO DE SUMINISTRO N° 30/2013</t>
  </si>
  <si>
    <t>DEL 02 DE JULIO AL 02 DE NOVIEMBRE DE 2013</t>
  </si>
  <si>
    <t>MODIFICACIÓN AL CONTRATO DE SUMINISTRO N° 30/2013</t>
  </si>
  <si>
    <t>CONTRATO DE SUMINISTRO N° 31/2013</t>
  </si>
  <si>
    <t>CONTRATO DE SUMINISTRO N° 32/2013</t>
  </si>
  <si>
    <t>DEL 26 DE JUNIO AL 04 DE JULIO DE 2013</t>
  </si>
  <si>
    <t>CONTRATO DE SUMINISTRO N° 33/2013</t>
  </si>
  <si>
    <t>DEL 24 DE JUNIO AL 24 DE JULIO DE 2013</t>
  </si>
  <si>
    <t>CONTRATO DE SUMINISTRO N° 34/2013</t>
  </si>
  <si>
    <t>DEL 20 DE JUNIO AL 20 DE JULIO DE 2013</t>
  </si>
  <si>
    <t>CONTRATO DE SUMINISTRO N° 40/2013</t>
  </si>
  <si>
    <t>DEL 08 DE JULIO AL 08 DE AGOSTO DE 2013</t>
  </si>
  <si>
    <t>CONTRATO DE SUMINISTRO N° 41/2013</t>
  </si>
  <si>
    <t>CONTRATO DE SUMINISTRO N° 42/2013</t>
  </si>
  <si>
    <t>DEL 17 DE JULIO DE 2013 HASTA EL 17 DE JULIO DE 2014</t>
  </si>
  <si>
    <t>CONTRATO DE SUMINISTRO N° 58/2013</t>
  </si>
  <si>
    <t>DEL 27 DE AGOSTO DE 2013 AL 27 DE NOVIEMBRE DE 2013</t>
  </si>
  <si>
    <t>CONTRATO DE SUMINISTRO N° 43/2013</t>
  </si>
  <si>
    <t>DEL 16 DE JULIO DE 2013 HASTA EL 31 DE DICIEMBRE DE 2013 Ó HASTA AGOTARSE LOS MONTOS ADJUDICADOS</t>
  </si>
  <si>
    <t>CONTRATO DE SUMINISTRO N° 54/2013</t>
  </si>
  <si>
    <t>DEL 27 DE AGOSTO DE 2013 AL 07 DE OCTUBRE DE 2013</t>
  </si>
  <si>
    <t>CONTRATO DE SUMINISTRO N° 55/2013</t>
  </si>
  <si>
    <t>DEL 28 DE AGOSTO AL 19 DE SEPTIEMBRE DE 2013</t>
  </si>
  <si>
    <t>CONTRATO DE SUMINISTRO N° 56/2013</t>
  </si>
  <si>
    <t>DEL 27 DE AGOSTO 07 DE OCTUBRE DE 2013</t>
  </si>
  <si>
    <t>CONTRATO DE SUMINISTRO N° 57/2013</t>
  </si>
  <si>
    <t>DEL 30 DE AGOSTO AL 10 DE SEPTIEMBRE DE 2013</t>
  </si>
  <si>
    <t>CONTRATO DE SUMINISTRO N° 77/2013</t>
  </si>
  <si>
    <t>DEL 13 AL 24 DE ENERO DE 2014</t>
  </si>
  <si>
    <t>ORDEN DE SUMINISTRO DE BIENES Y SERVICIOS N° 6962</t>
  </si>
  <si>
    <t xml:space="preserve">DEL 16 AL 20 DE DICIEMBRE DE 2013 </t>
  </si>
  <si>
    <t xml:space="preserve"> A PARTIR DEL 12 DE MARZO AL 31 DE DICIEMBRE DE 2013 Ó HASTA AGOTARSE EL MONTO ADJUDICADO </t>
  </si>
  <si>
    <t xml:space="preserve"> DEL 11 DE OCTUBRE AL 31 DE DICIEMBRE Ó HASTA AGOTARSE EL MONTO ADJUDICADO </t>
  </si>
  <si>
    <t xml:space="preserve"> CONTRATO DE SUMINISTRO N° 36/2013 </t>
  </si>
  <si>
    <t xml:space="preserve"> DEL 01 DE JULIO DE 2013 AL 31 DE DICIEMBRE O HASTA AGOTARSE LOS MONTOS ADJUDICADOS </t>
  </si>
  <si>
    <t xml:space="preserve"> CONTRATO DE SERVICIO N° 37/2013 </t>
  </si>
  <si>
    <t xml:space="preserve"> DEL 01 DE JULIO DE 2013 AL 01 MARZO DE 2014 </t>
  </si>
  <si>
    <t xml:space="preserve"> MODIFICACIÓN A CONTRATO DE SERVICIOS N° 37/2013 </t>
  </si>
  <si>
    <t xml:space="preserve"> CONTRATO DE SUMINISTRO N° 48/2013 </t>
  </si>
  <si>
    <t xml:space="preserve"> DEL 02 DE AGOSTO AL 02 DE SEPTIEMBRE DE 2013 </t>
  </si>
  <si>
    <t xml:space="preserve"> CONTRATO DE SUMINISTRO N° 60/2013 </t>
  </si>
  <si>
    <t xml:space="preserve"> DEL 06 DE SEPTIEMBRE AL 06 DE OCTUBRE DE 2013 </t>
  </si>
  <si>
    <t xml:space="preserve"> CONTRATO DE SUMINISTRO N° 49/2013 </t>
  </si>
  <si>
    <t xml:space="preserve"> DEL 02 DE AGOSTO AL 02 DE OCTUBRE DE 2013 </t>
  </si>
  <si>
    <t xml:space="preserve"> CONTRATO DE SUMINISTRO N° 61/2013 </t>
  </si>
  <si>
    <t xml:space="preserve"> DEL 10 DE SEPTIEMBRE DE 10 DE NOVIEMBRE DE 2013 </t>
  </si>
  <si>
    <t xml:space="preserve"> CONTRATO DE SUMINISTRO N° 50/2013 </t>
  </si>
  <si>
    <t xml:space="preserve"> DEL 02 DE AGOSTO AL 09 DE SEPTIEMBRE DE 2013 </t>
  </si>
  <si>
    <t xml:space="preserve"> CONTRATO DE SUMINISTRO N° 59/2013 </t>
  </si>
  <si>
    <t xml:space="preserve"> DEL 05 DE SEPTIEMBRE AL 05 DE OCTUBRE DE 2013 </t>
  </si>
  <si>
    <t xml:space="preserve"> CONTRATO DE SUMINISTRO N° 63/2013 </t>
  </si>
  <si>
    <t xml:space="preserve"> DEL 07 DE OCTUBRE DE 2013 AL 19 DE FEBRERO DE 2014 </t>
  </si>
  <si>
    <t xml:space="preserve"> CONTRATO DE SUMINISTRO N° 64/2013 </t>
  </si>
  <si>
    <t xml:space="preserve"> DEL 07 AL 11 DE OCTUBRE DE 2013 </t>
  </si>
  <si>
    <t xml:space="preserve"> CONTRATO DE SUMINISTRO N° 72/2013 </t>
  </si>
  <si>
    <t xml:space="preserve"> DEL 14 DE NOVIEMBRE AL 31 DE DICIEMBRE DE 2013 Ó HASTA AGOTAR EL MONTO ADJUDICADO </t>
  </si>
  <si>
    <t xml:space="preserve"> CONTRATO DE SUMINISTRO N° 73/2013 </t>
  </si>
  <si>
    <t xml:space="preserve"> DEL 21 DE NOVIEMBRE AL 31 DE DICIEMBRE DE 2013 Ó HASTA AGOTAR EL MONTO ADJUDICADO. </t>
  </si>
  <si>
    <t>CONTRATAR EL SERVICIO DE CAPACITACIÓN PARA EMPLEADOS DE FOPROLYD EN EL TALLER DENOMINADO TRAUMA Y ENERGÍA SUTIL.</t>
  </si>
  <si>
    <t>CONTRATAR EL SERVICIO DE PUBLICACIÓN EN UN PERIÓDICO, CON EL FIN DE REQUERIR CURRICULUM VITAE, PARA REALIZAR EL PROCESO DE SELECCIÓN Y CONTRATACIÓN DE PERSONAL.</t>
  </si>
  <si>
    <t>CONTRATAR EL SERVICIO DE  PUBLICACIÓN EN UN PERIÓDICO, CON EL FIN DE REQUERIR CURRICULUM VITAE, PARA REALIZAR PROCESO DE SELECCIÓN Y CONTRATACIÓN DE PERSONAL.</t>
  </si>
  <si>
    <t>REGISTROS DE CONTRATISTAS AL AÑO 2013</t>
  </si>
  <si>
    <t>ADQUIRIR EL SUMINISTRO DE MOBILIARIO, EQUIPO Y ACCESORIOS PARA SALA DE BELLEZA, PARA LA ATENCIÓN DE BENEFICIARIOS DE FOPROLYD, EN EL MARCO DEL PROGRAMA DE REINSERCIÓN SOCIAL Y PRODUCTIVA PARA APOYOS PRODUCTIVOS.</t>
  </si>
  <si>
    <t>ADQUIRIR EL SUMINISTRO DE VÁLVULAS PVC PARA SISTEMA DE RIEGO, PARA BENEFICIARIOS DE FOPROLYD, EN EL MARCO DEL PROGRAMA DE REINSERCIÓN SOCIAL Y PRODUCTIVA.</t>
  </si>
  <si>
    <t>ADQUIRIR EL SUMINISTRO  E INSTALACIÓN DE ENMARCADO DE MAPA DE EL SALVADOR PARA USO INSTITUCIONAL.</t>
  </si>
  <si>
    <t>ADQUIRIR EL SUMINISTRO DE EQUIPO DE SEGURIDAD OCUPACIONAL PARA EL TALLER DE PRÓTESIS "ANÍBAL SALINAS" DE FOPROLYD.</t>
  </si>
  <si>
    <t xml:space="preserve">ADQUIRIR EL SUMINISTRO DE MAQUINAS, HERRAMIENTAS Y ACCESORIOS DE COSTURA Y ZAPATERIA PARA BENEFICIARIOS DE FOPROLYD. </t>
  </si>
  <si>
    <t>INHABILITADO POR FOPROLYD POR DOS AÑOS A PARTIR 14 DE DICIEMBRE DE 2014 HASTA EL 13 DE DICIEMBRE DE 2014</t>
  </si>
  <si>
    <t>ORTESIS Y PRÓTESIS DE EL SALVADOR, S.A. DE C.V. (O &amp; P DE EL SALVADOR, S.A. DE C.V.)</t>
  </si>
  <si>
    <t>INHABILITADO POR FISDL POR UN AÑO, A PARTIR DEL 23 DE ABRIL DE 2014 HASTA EL 22 DE ABRIL DE 2015</t>
  </si>
  <si>
    <t xml:space="preserve">INHABILITADO POR EL ISSS POR 4 AÑOS A PARTIR DEL 03 DE ABRIL DE 2014 HASTA EL 02 DE ABRIL DE 2018 </t>
  </si>
  <si>
    <t>INHABILITADA POR FOPROLYD Y PNC POR CINCO AÑOS HASTA EL 30 DE OCTUBRE DE 2018</t>
  </si>
  <si>
    <t>INCUMPLIMIENTO EN LOS PLAZOS DE ENTREGA DE INSUMOS</t>
  </si>
  <si>
    <t xml:space="preserve">INVERSIONES RZ, S.A. DE C.V. </t>
  </si>
  <si>
    <t>Orden Caducada, según Art. 93 literal A y 94 LACAP</t>
  </si>
  <si>
    <t>Incumplimiento en la entrega.</t>
  </si>
  <si>
    <t>Incumplimiento en la entrega de los suministros</t>
  </si>
  <si>
    <t>Incumplimiento de entrega</t>
  </si>
  <si>
    <t>Incumplimiento de la entrega</t>
  </si>
  <si>
    <t>Extinsión y Caducidad por incumplimiento en la entrega de los productos.</t>
  </si>
  <si>
    <t>Incumplimiento en la entrega de los productos</t>
  </si>
  <si>
    <t>CONTRATAR EL SERVICIO DE EVALUACIONES PSICOLOGICAS.</t>
  </si>
  <si>
    <t>CONTRATAR EL SERVICIO DE PUBLICACIÓN ESCRITA AVISO DE CONVOCATORIA PARA PROCESOS LICITATORIOS.</t>
  </si>
  <si>
    <t>CONTRATAR EL SERVICIO DE PUBLICACIÓN ESCRITA AVISO DE RESULTADOS PARA PROCESOS LICITATORIOS.</t>
  </si>
  <si>
    <t>CONTRATAR EL SERVICIO DE PUBLICACIÓN ESCRITA DE AVISO DE CONVOCATORIA PARA PROCESOS LICITATORIOS.</t>
  </si>
  <si>
    <t>ARMADO GILBERTO CABALLERO ORTIZ</t>
  </si>
  <si>
    <t>FREDY ARMADO BENITEZ LOZANO 27</t>
  </si>
  <si>
    <t>OSCAR ARMADO SÁNCHEZ CARBALLO</t>
  </si>
  <si>
    <t>RICARDO ARMADO MORAN MARTÍNEZ</t>
  </si>
  <si>
    <t>SALVADOR ARMADO VILLALTA MURGA</t>
  </si>
  <si>
    <t xml:space="preserve"> MIGUEL ARMADO IBARRA PÉREZ </t>
  </si>
  <si>
    <t>CONTRATAR EL SERVICIO DE PUBLICACIÓN ESCRITA EN DOS PERIÓDICOS DE CIRCULACIÓN NACIONAL AVISO DE CONVOCATORIA PARA PROCESOS LICITATORIOS.</t>
  </si>
  <si>
    <t>ADQUIRIR EL SUMINISTRO DE LLANTAS PARA LOS DIFERENTES VEHÍCULOS DE LA INSTITUCIÓN.</t>
  </si>
  <si>
    <t>CONTRATAR EL SERVICIO DE PUBLICACIÓN ESCRITA EN PERIÓDICO DE CIRCULACIÓN NACIONAL AVISO DE RESULTADOS PARA PROCESOS LICITATORIOS.</t>
  </si>
  <si>
    <t>CONTRATAR EL SERVICIO DE PUBLICACION ESCRITA EN PERIODICOS DE CIRCULACION NACIONAL AVISO DE CONVOCATORIA PARA PROCESOS LICITATORIOS.</t>
  </si>
  <si>
    <t>CONTRATAR EL SERVICIO DE TELEFONIA MOVIL.</t>
  </si>
  <si>
    <t>CONTRATAR EL SERVICIO DE PUBLICACION ESCRITA EN PERIODICOS DE CIRCULACION NACIONAL AVISO DE RESULTADOS PARA PROCESOS LICITATORIOS.</t>
  </si>
  <si>
    <t>CONTRATAR EL SERVICIO DE EXAMENES DE GABINETE EN LA ESPECIALIDAD DE NEUMOLOGIA.</t>
  </si>
  <si>
    <t>CONTRATAR EL SERVICIO DE PUBLICACION ESCRITA EN UN PERIODICO DE CIRCULACION NACIONAL AVISO DE CONVOCATORIA PARA PROCESOS LICITATORIOS.</t>
  </si>
  <si>
    <t>CONTRATAR EL SERVICIO DE PUBLICACION ESCRITA EN PERIODICO DE CIRCULACION NACIONAL AVISO DE CONVOCATORIA PARA PROCESOS LICITATORIOS.</t>
  </si>
  <si>
    <t>CONTRATAR EL SERVICIO DE PUBLICACION ESCRITA EN PERIODICO DE CIRCULACION NACIONAL AVISO DE RESULTADOS PARA PROCESOS LICITATORIOS.</t>
  </si>
  <si>
    <t>CONTRATAR EL SERVICIO DE EXAMENES DE GABINETE EN LA ESPECIALIDAD  DE UROLOGIA.</t>
  </si>
  <si>
    <t>CONTRATAR EL SERVICIO DE EXAMENES DE GABINETE EN LA ESPECIALIDAD DE GASTROENTEROLOGIA.</t>
  </si>
  <si>
    <t>CONTRATAR EL SERVICIO DE EXAMENES DE GABINETE EN LA ESPECIALIDAD DE NEUROLOGIA.</t>
  </si>
  <si>
    <t>CONTRATAR EL SERVICIO DE EXAMENES COMPLEMENTARIOS EN LA ESPECIALIDAD DE OFTALMOLOGIA.</t>
  </si>
  <si>
    <t>CONTRATAR EL SERVICIO DE REPARACIONES DE SILLAS DE RUEDA PARA BENEFICIARIOS DE FOPROLYD.</t>
  </si>
  <si>
    <t>ADQUIRIR EL SUMINISTRO DE  CAJAS DE SEGURIDAD PARA REGIONALES DE FOPROLYD.</t>
  </si>
  <si>
    <t>CONTRATAR EL SERVICIO DE PUBLICACION ESCRITA EN UN PERIODICO CON EL FIN DE REQUERIR CURRICULUM VITAE.</t>
  </si>
  <si>
    <t>CONTRATAR EL SERVICIO DE PUBLICACION ESCRITA EN DOS PERIODICOS DE CIRCULACION NACIONAL AVISO DE CONVOCATORIA.</t>
  </si>
  <si>
    <t>ADQUIRIR EL SUMINISTRO DE  CAFÉ Y AZUCAR PARA ATENCION A BENEFICIARIOS Y EMPLEADOS DE FOPROLYD.</t>
  </si>
  <si>
    <t>ADQUIRIR EL SUMINISTRO DE  PRODUCTOS QUIMICOS, CONSUMO Y LIMPIEZA PARA FOPROLYD.</t>
  </si>
  <si>
    <t>ADQUIRIR EL SUMINISTRO DE  ARTICULOS Y ACCESORIOS INFORMATICOS .</t>
  </si>
  <si>
    <t>CONTRATAR EL SERVICIO DE ARRENDAMIENTO DE BODEGA PARA RESGUARDAR BIENES DE LOS APOYOS PRODUCTIVOS A ENTREGAR A BENEFICIARIOS DE FOPROLYD.</t>
  </si>
  <si>
    <t>CONTRATAR EL SERVICIO DE MANTENIMIENTO PREVENTIVO DE LA PLANTA TELEFONICA DE FOPROLYD.</t>
  </si>
  <si>
    <t>CONTRATAR EL SERVICIO DE MANTENIMIENTO PREVENTIVO Y CORRECTIVO PARA AIRES ACONDICIONADOS DE FOPROLYD.</t>
  </si>
  <si>
    <t>CONTRATAR EL SERVICIO DE MANTENIMIENTO PREVENTIVO Y CORRECTIVO PARA FOTOCOPIADORAS.</t>
  </si>
  <si>
    <t>CONTRATAR EL SERVICIO DE PUBLICACION ESCRITA EN UN PERIODICO DE MAYOR CIRCULACION NACIONAL, PARA EFECTOS DE REALIZAR CONVOCATORIA A LOS BENEFICIARIOS QUE HAN CALIFICADO EN EL RANGO DE 6 AL 10 POR CIENTO DE DISCAPACIDAD PARA QUE SE PRESENTE A FOPROLUYD.</t>
  </si>
  <si>
    <t>CONTRATAR EL SERVICIO DE EXAMENES COMPLEMENTARIOS EN LA ESPECIALIDAD DE ELECTROFISIOLOGIA.</t>
  </si>
  <si>
    <t>CONTRATAR EL SERVICIO DE EXAMENES COMPLEMENTARIOS EN LA ESPECIALIDAD DE OTORINOLARINGOLOGIA.</t>
  </si>
  <si>
    <t>ADQUIRIR EL SUMINISTRO DE  PAPEL DE HIGIENE Y OTROS PRODUCTOS DESECHABLES PARA FOPROLYD.</t>
  </si>
  <si>
    <t>ADQUIRIR EL SUMINISTRO DE  BEBIDA ENVASA PARA ASISTENTES A LAS OFICINAS DE FOPROLYD.</t>
  </si>
  <si>
    <t>CONTRATAR EL SERVICIO DE EXAMENES DE LABORATORIO PARA BENEFICIARIOS Y SOLICITANTES DE FOPROLYD.</t>
  </si>
  <si>
    <t>CONTRATAR EL SERVICIO DE VALUO DE INMUEBLE.</t>
  </si>
  <si>
    <t>ADQUIRIR EL SUMINISTRO DE  FORMULARIOS CONSTANCIAS DE VIDA .</t>
  </si>
  <si>
    <t>ADQUIRIR EL SUMINISTRO DE DESAYUNO PARA PERSONAS.</t>
  </si>
  <si>
    <t>ADQUIRIR EL SUMINISTRO DE REGLETAS BRAYLE Y PUNTEROS DE BASTONES PARA CIEGOS.</t>
  </si>
  <si>
    <t>CONTRATAR EL SERVICIO DE PUBLICACION ESCRITA EN UN PERIODICO, CON EL FIN DE REQUERIR CURRICULUM VITAE, PARA REALIZAR EL PROCESO DE SELECCIÓN Y CONTRATACION DE PERSONAL A EFECTO DE CUBRIR CINCO  PLAZAS.</t>
  </si>
  <si>
    <t>ADQUIRIR EL SUMINISTRO DE  LLANTAS PARA LOS DIFERENTES VEHICULOS DE LA INSTITUCION.</t>
  </si>
  <si>
    <t>ADQUIRIR EL SUMINISTRO DE  EQUIPO ELECTRONICO E INFORMATICO PARA LOS DEPARTAMENTOS DE REINSERCION PRODUCTIVA Y SALUD MENTAL Y DE PENSIONES Y BENEFICIARIOS ECONOMICOS.</t>
  </si>
  <si>
    <t>CONTRATAR EL SERVICIO DE PUBLICACION ESCRITA EN UN PERIODICO, A EFECTO DE COMUNICAR A BENEFICIARIOS PENSIONADOS QUE DEBEN HACER CONSTAR QUE SE ENCUENTRAN CON VIDA.</t>
  </si>
  <si>
    <t>ADQUIRIR EL SUMINISTRO DE  30 ROLLOS DE 100 YARDAS CADA UNO DE TUBO POLIDUCTO DE 1 1/4".</t>
  </si>
  <si>
    <t>ADQUIRIR EL SUMINISTRO DE  EQUIPO MEDICO PARA LA ATENCION A BENEFIARIOS CON DISCAPACIDAD TOTAL EN LAS VISITAS DOMICILIARIAS REALIZADAS POR MEDICOS DE CAMPO.</t>
  </si>
  <si>
    <t>ADQUIRIR EL SUMINISTRO DE  TONER PARA EQUIPO INFORMATICO DE FOPROLYD.</t>
  </si>
  <si>
    <t>ADQUIRIR EL SUMINISTRO DE  TRATAMIENTO ODONTOLOGICO Y ELABORACION DE PROTESIS DENTAL REMOVIBLE PARA BENEFICIARIOS DE FOPROLYD.</t>
  </si>
  <si>
    <t>ADQUIRIR EL SUMINISTRO DE  ELABORACION DE PLANTILLAS ORTOPEDICAS PARA BENEFICIARIOS CON DISCAPACIDAD DE FOPROLYD.</t>
  </si>
  <si>
    <t>ADQUIRIR EL SUMINISTRO DE  COLCHONES ANTIESCARAS Y COJINES DE ESPUMA, GEL Y AIRE PARA BENEFICIARIOS DE FOPROLYD.</t>
  </si>
  <si>
    <t>CONTRATAR EL SERVICIO DE PUBLICACION ESCRITA EN UN PERIODICO DE CIRCULACION NACIONAL AVISO DE CONVOCATORIA Y DE RESULTADOS DE PROCESOS LICITATORIOS.</t>
  </si>
  <si>
    <t>ADQUIRIR EL SUMINISTRO DE  MATERIAL QUIRURGICO A BENEFICIARIOS.</t>
  </si>
  <si>
    <t>ADQUIRIR EL SUMINISTRO DE  PROTESIS ESPECIAL TIPO PATHFINDE PARA UN BENEFICIARIO.</t>
  </si>
  <si>
    <t>CONTRATAR EL SERVICIO DE ELABORACION DE CHEQUES IMPRESOS.</t>
  </si>
  <si>
    <t>ADQUIRIR EL SUMINISTRO DE  SILLAS METALICAS CON ASIENTOS Y RESPALDO DE POLIURETANO PARA USOS MULTIPLES EN FOPROLYD.</t>
  </si>
  <si>
    <t>CONTRATAR EL SERVICIO DEE PUBLICACION ESCRITA EN PERIODICO DE CIRCULACION NACIONAL AVISO DE CONVOCATORIA PARA PROCESOS LICITATORIOS.</t>
  </si>
  <si>
    <t>ADQUIRIR EL SUMINISTRO DE  EQUIPO INFORMATICO PARA FOPROLYD.</t>
  </si>
  <si>
    <t>CONTRATAR EL SERVICIO DE CAPACITACION PARA FOPROLYD.</t>
  </si>
  <si>
    <t>CONTRATAR EL SERVICIO DE CONSULTORIA PARA REALIZAR AUDITORIA  FINANCIERA.</t>
  </si>
  <si>
    <t>CONTRATAR EL SERVICIO DE PERIFONEO PARA PROMOCIONAR REGIONAL DE CHALATENANGO.</t>
  </si>
  <si>
    <t>CONTRATAR EL SERVICIO DE IMPRESIÓN DE 5,000 EJEMPLARES DE BROCHURES INSTITUCIONAL DE FOPROLYD.</t>
  </si>
  <si>
    <t>CONTRATAR EL SERVICIO DE PUBLICACION ESCRITA AVISO DE RESULTADOS PARA PROCESOS LICITATORIOS.</t>
  </si>
  <si>
    <t>ADQUIRIR EL SUMINISTRO DE  MOBILIARIO, EQUIPO DE OFICINA Y OTROS PARA FOPROLYD.</t>
  </si>
  <si>
    <t>ADQUIRIR EL SUMINISTRO DE  UNA SILLA DE RUEDA PARA BENEFIARIOS DE FOPROLYD.</t>
  </si>
  <si>
    <t>CONTRATAR EL SERVICIO DE REPARACION A OFICINAS ADMINISTRATIVAS Y ATENCION A BENEFICIARIOS DE FOPROLYD.</t>
  </si>
  <si>
    <t>ADQUIRIR EL SUMINISTRO DE  MAQUINA DE COSER PLANA SEMI - INDUSTRIAL ELECTRICA DE 110 VOLTIOS, CON MUEBLES Y ACCESORIOS INCLUIDOS.</t>
  </si>
  <si>
    <t>ADQUIRIR EL SUMINISTRO DE  MATERIAL QUIRURGICO PARA REALIZAR CIRUGIA A UN BENEFICIARIO.</t>
  </si>
  <si>
    <t>ADQUIRIR EL SUMINISTRO DE  UNA TABLA VERTICALIZADORA PARA UN BENEFICIARIO.</t>
  </si>
  <si>
    <t>ADQUIRIR EL SUMINISTRO DE  UNA CAMA BALCANICA PARA UN BENEFICIARIOS.</t>
  </si>
  <si>
    <t>CONTRATAR EL SERVICIO DE PUBLICACIÓN ESCRITA EN PERIODICOS DE MAYOR CIRCULACION NACIONAL DE AVISO DE RESULTADOS Y CONVOCATORIA PARA PROCESOS LICITATORIOS.</t>
  </si>
  <si>
    <t>ADQUIRIR EL SUMINISTRO DE  5000 FECHAS FALTAS ELABORADAS EN CARTULINA MANULA E IMPRESAS EN TINTA NEGRA.</t>
  </si>
  <si>
    <t>CONTRATAR EL SERVICIO DE UNA PUBLICACION ESCRITA EN UN PERIODICO DE MAYOR CIRCULACION NACIONAL, A EFECTO DE HACER  UN LLAMADO A LOS BENEFICIARIOS LISIADOS Y DISCAPACITADOS QUE NO HAN HECHO EFECTIVO EL COBRO DE LA DEUDA HISTORICA DE PENSIONES, POR ENCONTRARSE INACTIVOS, PARA QUE SE PRESENTEN AL FONDO A FIRMAR EL DOCUMENTO DE MUTO ACUERDO Y PRESENTAR LA DOCUMENTACION REQUERIDA</t>
  </si>
  <si>
    <t>CONTRATAR EL SERVICIO DE 30 CURSOS DE CLASES DE MANEJO, TRAMITES  PARA LA OBTENCION DE LICENCIAS DE CONDUCIR, EN APOYO PRODUCTIVO A BENEFICIARIOS DE FOPROLYD.</t>
  </si>
  <si>
    <t>ADQUIRIR EL SUMINISTRO DE  INSUMOS INFORMATICOS PARA FOPROLYD.</t>
  </si>
  <si>
    <t>ADQUIRIR EL SUMINISTRO DE  LLANTAS PARA VEHICULOS.</t>
  </si>
  <si>
    <t>CONTRATAR EL SERVICIO DE PUBLICACIÓN ESCRITA EN DOS PERIODICOS, CON EL FIN DE REQUERIR CURRICULUM VITAE, PARA REALIZAR EL PROCESO DE SELECCIÓN Y CONTRATACIÓN DE PERSONAL, A EFECTO DE CUBRIR PLAZAS.</t>
  </si>
  <si>
    <t>ADQUIRIR EL SUMINISTRO DE  EQUIPO INDUSTRIAL, ELECTRODOMESTICOS Y EQUIPO DE OFICINA PARA FOPROLYD.</t>
  </si>
  <si>
    <t>ADQUIRIR EL SUMINISTRO DE BOLETINES INFORMATIVOS.</t>
  </si>
  <si>
    <t>ADQUIRIR EL SUMINISTRO DE  PORTA BROUCHERES.</t>
  </si>
  <si>
    <t xml:space="preserve">ADQUIRIR EL SUMINISTRO DE  UNIFORMES PARA EL PERSONAL DE LA INSTITUCION. </t>
  </si>
  <si>
    <t>ADQUIRIR EL SUMINISTRO DE  UNA MOTOCICLETA EN APOYO A LA ACTIVIDAD PRODUCTIVA.</t>
  </si>
  <si>
    <t>ADQUIRIR EL SUMINISTRO DE  PAPELERIA Y ARTICULOS DE OFICINA PARA FOPROLYD.</t>
  </si>
  <si>
    <t>ADQUIRIR EL SUMINISTRO DE  HERRAMIENTAS, ACCESORIOS PARA SER UTILIZADOS EN LOS VEHICULOS DE FOPROLYD.</t>
  </si>
  <si>
    <t>ADQUIRIR EL SUMINISTRO DE  UNA PLANTA GENERADORA DE ENERGIA, PARA PROYECTO COLECTIVO DE BENEFICIARIOS DE FOPROLYD.</t>
  </si>
  <si>
    <t>ADQUIRIR EL SUMINISTRO DE  ACCESORIOS DE SEGURIDAD OCUPACIONAL EN EL MARCO DEL PROGRAMA DE REINSERCION SOCIAL Y PRODUCTIVA.</t>
  </si>
  <si>
    <t>ADQUIRIR EL SUMINISTRO DE  INSTRUMENTOS MUSICALES.</t>
  </si>
  <si>
    <t>CONTRATAR EL SERVICIO DE UN PERITO EVALUADOR QUE ESTABLEZA VALUO DE LOS BIENES MUEBLES A DESCARGAR DE LOS ACTIVOS DE FOPROLYD.</t>
  </si>
  <si>
    <t>ADQUIRIR EL SUMINISTRO DE  EQUIPO MEDICO PARA APOYOS PRODUCTIVOS PARA BEBEFICIARIOS DE FOPROLYD.</t>
  </si>
  <si>
    <t>ADQUIRIR EL SUMINISTRO DE  BANNER Y EL ALQUILER DE UNA ESTRUCTURA MODULAR DE ALUMINIO.</t>
  </si>
  <si>
    <t>ADQUIRIR EL SUMINISTRO DE  EQUIPO INFORMÁTICO Y DE OFICINA PARA APOYOS PRODUCTIVOS A BENEFICIARIOS DE FOPROLYD.</t>
  </si>
  <si>
    <t>ADQUIRIR EL SUMINISTRO DE  EQUIPO Y ACCESORIOS ELECTRÓNICOS.</t>
  </si>
  <si>
    <t>ADQUIRIR EL SUMINISTRO DE  MOBILIARIO Y ARTÍCULOS DE PLÁSTICOS ALUMINIO Y VIDRIO PARA APOYOS PRODUCTIVOS A BENEFICIARIOS DE FOPROLYD.</t>
  </si>
  <si>
    <t>CONTRATAR EL SERVICIO DE ARRENDAMIENTO DE 8 PUESTOS (STANDS), PARA LA PARTICIPACIÓN A BENEFICIARIOS EN EVENTO FERIA CONSUMA.</t>
  </si>
  <si>
    <t>CONTRATAR EL SERVICIO DE ALOJAMIENTO EN HABITACIONES DOBLES O TRIPLES PARA BENEFICIARIOS DE FOPROLYD QUE PARTICIPARAN EN LA FERIA CONSUMA.</t>
  </si>
  <si>
    <t>CONTRATAR EL SERVICIO DE EXAMENES DE GABINETE EN LA ESPECIALIDAD DE NEUROLOGIA PARA REALIZAR ELECTROENCEFALOGRAMAS A BENEFICIARIOS Y SOLICITANTES DE FOPROLYD.</t>
  </si>
  <si>
    <t>ADQUIRIR EL SUMINISTRO DE  PROTESIS Y ORTESIS ESPECIALES PARA BENEFICIARIOS DE FOPROLYD.</t>
  </si>
  <si>
    <t>ADQUIRIR EL SUMINISTRO DE  MATERIAL PUBLICITARIO Y MATERIAL DIDACTIVO, PARA BENEFICIARIOS QUE PARTICIPARAN EN FERIAS Y EVENTOS PROMOVIDOS POR FOPROLYD.</t>
  </si>
  <si>
    <t>ADQUIRIR EL SUMINISTRO DE  HOJAS VOLANTES Y  AFICHES PARA LA OFICINA REGIONAL DE CHALATENANGO.</t>
  </si>
  <si>
    <t>CONTRATAR EL SERVICIO DE CONSULTARÍA INDIVIDUAL PARA REALIZAR INVESTIGACIONES DE CAMPO PARA VERIFICAR CIRCUNSTANCIAS POR LAS CUALES RESULTARON LESIONADOS SOLICITANTES Y BENEFICIARIOS DE FOPROLYD, DE CONFORMIDAD A LOS DECRETOS LEGISLATIVOS 416 Y 698</t>
  </si>
  <si>
    <t>CONTRATAR EL SERVICIO DE PUBLICACIÓN ESCRITA EN PERIODICOS DE CIRCULACIÓN NACIONAL AVISO DE CONVOCATORIA PARA PROCESOS LICITATORIOS.</t>
  </si>
  <si>
    <t>ADQUIRIR EL SUMINISTRO DE  2,000 BOLETINES INSTITUCIONALES.</t>
  </si>
  <si>
    <t>ADQUIRIR EL SUMINISTRO DE  PINTURA Y ACCESORIOS PARA LAS OFICINAS DE ATENCION A BENEFICIARIOS Y ADMINISTRATIVAS DE FOPROLYD.</t>
  </si>
  <si>
    <t>ADQUIRIR EL SUMINISTRO DE  ESTETOSCOPIOS Y TENSIOMETROS PARA LA ATENCION DE BENEFICIARIOS DE FOPROLYD.</t>
  </si>
  <si>
    <t>CONTRATAR EL SERVICIO DE EXÁMENES COMPLEMENTARIA EN LA ESPECIALIDAD DE  OTORRINOLARINGOLOGÍA PARA REALIZAR AUDIOMETRIAS, TIMPANOMETRIAS Y FIBROENDOSCOPIAS A BENEFICIARIOS Y SOLICITANTES DE FOPROLYD.</t>
  </si>
  <si>
    <t>ADQUIRIR EL SUMINISTRO DE  DOS OTOAMPLIFONOS SISTEMA CROS PARA BENEFICIARIOS DE FOPROLYD.</t>
  </si>
  <si>
    <t>ADQUIRIR EL SUMINISTRO DE  CARTELERAS.</t>
  </si>
  <si>
    <t>CONTRATAR EL SERVICIO DE PUBLICACIÓN ESCRITA EN TRES PERIODICO DE CIRCULACION NACIONAL AVISO DE CONVOCATORIA Y DE RESULTADOS PARA PROCESOS LICITATORIOS.</t>
  </si>
  <si>
    <t>ADQUIRIR EL SUMINISTRO DE  CHEQUES EN FORMATO VOUCHER IMPRESOS, PARA FOPROLYD.</t>
  </si>
  <si>
    <t>CONTRATAR EL SERVICIO DE REPACIÓN DE IMPRESOR.</t>
  </si>
  <si>
    <t>CONTRATAR EL SERVICIO DE PÚBLICACIÓN ESCRITA EN DOS PERIODICOS, CON EL FIN DE REQUERIR CURRICULUM VITAE, PARA REALIZAR EL PROCESO DE SELECCIÓN Y CONTRATACIÓN DE PERSONAL, A EFECTO DE CUBRIR PLAZAS VACANTES.</t>
  </si>
  <si>
    <t>ADQUIRIR EL SUMINISTRO DE  DOS VENTILADORES PARA FOPROLYD.</t>
  </si>
  <si>
    <t>ADQUIRIR EL SUMINISTRO DE UNA GRABADORA DE VOZ PARA EL DEPARTAMENTO DE COMUNICACIONES Y PRENSA.</t>
  </si>
  <si>
    <t>ADQUIRIR EL SUMINISTRO DE  PLACAS DE RECONOCIMIENTO PARA MIEMBROS DE JUNTA DIRECTIVA QUE HAN CONCLUIDO SU PERIODO DE GESTION .</t>
  </si>
  <si>
    <t>ADQUIRIR EL SUMINISTRO DE  CERDOS PARA APOYO PRODUCTIVO PARA BENEFICIARIOS DE  FOPROLUD.</t>
  </si>
  <si>
    <t>CONTRATAR EL SERVICIO DE CAPACITACION PARA BENEFICIARIOS DE FOPROLYD.</t>
  </si>
  <si>
    <t>ADQUIRIR EL SUMINISTRO DE  UNA CORTADORA DE GRAMA ELECTRICA, NYLON PARA CORTADORA DE GRAMA Y UNA EXTENSION DE 15 EMTROS, PARA USO EN LOS JARDINES INTERNOS Y EXTERNOS DE LA OFICINA REGIONAL DE SAN MIGUEL.</t>
  </si>
  <si>
    <t>CONTRATAR EL SERVICIO DE PRODUCCION Y TRANSMISIN DEL PROGRMA RADIAL INSTITUCIONAL.</t>
  </si>
  <si>
    <t>ADQUIRIR EL SUMINISTRO DE  ORTESIS ESPECIALES PARA BENEFICIARIOS DE FOPROLYD.</t>
  </si>
  <si>
    <t>ADQUIRIR EL SUMINISTRO DE SUSPENSIONES DE NEOPRENO PARA PROTESIS.</t>
  </si>
  <si>
    <t>ADQUIRIR EL SUMINISTRO DE  MATERIAL QUIRURGICO.</t>
  </si>
  <si>
    <t>CONTRATAR EL SERVICIO CORPORATIVO DE UN TUNEL DE DATOS PARA ENLACE DIRECTO ENTRE LA OFICINA CENTRAL DE FOPROLYD Y EL MINISTERIO DE HACIENDA.</t>
  </si>
  <si>
    <t>ADQUIRIR EL SUMINISTRO DE  16 QUINTALES DE CONCENTRADOS PARA CERDOS Y 15 QUINCETALES DE CONCENTRADO PARA GALLINAS, PARA SER ENTREGADOS A BENEFICIARIOS DE APOYOS PRODUCTIVOS.</t>
  </si>
  <si>
    <t>ADQUIRIR EL SUMINISTRO DE  CUATRO FOTOCOPIADORAS MULTIFUNCIONALES.</t>
  </si>
  <si>
    <t>ADQUIRIR EL SUMINISTRO DE  FORMULARIOS PARA QUEDAN, COMPROBANTES DE RETENCION Y RECIBOS DE INGRESO PARA FOPROLYD.</t>
  </si>
  <si>
    <t>CONTRATAR EL SERVICIO DE PUBLICACION ESCRITA EN DOS PERIODICOS DE CIRCULACION NACIONAL AVISO DE RESULTADOS Y CONVOCATORIAS DE PROCESOS LICITATORIOS.</t>
  </si>
  <si>
    <t>ADQUIRIR EL SUMINISTRO DE  MATERIAL QUIRURGICO PARA REALIZAR CIRUGIAS A BENEFICIARIOS.</t>
  </si>
  <si>
    <t>CONTRATAR LOS SERVICIOS TECNICOS PARA LA GESTIÓN EN LAS INSTALACIONES RESPECTIVAS PARA LA OBTENCIÓN DE PERMISOS DE CONSTRUCCIÓN EN INMUEBLE N° 210 UBICADO SOBRE ALAMEDA JUAN PABLO II.</t>
  </si>
  <si>
    <t>ADQUIRIR EL SUMINISTRO DE  MATERIAL QUIRURGUICO PARA REALIZAR CIRUGIAS A UN BENEFICIARIOS.</t>
  </si>
  <si>
    <t>ADQUIRIR EL SUMINISTRO DE  EQUIPO DEL LIMPIEZA, PARA BENEFICIARIOS DE FOPROLYD EN EL MARCO DEL PROGRAMA DE REINSERCION SOCIAL Y PRODUCTIVA.</t>
  </si>
  <si>
    <t>ADQUIRIR EL SUMINISTRO DE 200 LICENCIAS DE SOFTWARE ANTIVIRUS.</t>
  </si>
  <si>
    <t>ADQUIRIR EL SUMINISTRO DE  EQUIPO Y ARTÍCULOS DE PESCA, PARA BENEFICIARIOS DE FOPROLYD EN EL MARCO DEL PROGRAMA DE REINSERCION SOCIAL Y PRODUCTIVA.</t>
  </si>
  <si>
    <t>CONTRATAR EL SERVICIO DE PUBLICACIÓN ESCRITA EN UN PERIODICO DE CIRCULACIÓN NACIONAL AVISO DE RESULTADOS PARA PROCESOS LICITATORIOS.</t>
  </si>
  <si>
    <t>ADQUIRIR EL SUMINISTRO DE  CAMARA FOTOGRAFICA PROFESIONAL.</t>
  </si>
  <si>
    <t>CONTRATAR EL SERVICIO DE  IMPRESIÓN, REFILADO Y EMPAQUETADO DE  MEMORIAS DE  LABORES.</t>
  </si>
  <si>
    <t>ADQUIRIR EL SUMINISTRO Y SERVICIOS DE ALIMENTOS PARA ATENDER JORNADA DE TRABAJO EXTRAORDINARIA DE FOPROLYD.</t>
  </si>
  <si>
    <t>CONTRATAR EL SERVICIO DE PUBLICACION ESCRITA DE ESQUELA DE CONDOLENCIAS EN UN PERIODICO DE CIRCULACION NACIONAL POR EL FALLECIMIENTO DEL DR. HECTOR RICARDO SILVA ARGUELLO.</t>
  </si>
  <si>
    <t>CONTRATAR EL SERVICIO DE PUBLICACIÓN ESCRITA EN PERIODICO DE CIRCULACIÓN NACIONAL AVISO DE RESULTADO PARA PROCESOS LICITATORIOS.</t>
  </si>
  <si>
    <t>CONTRATAR EL SERVICIO DE EXÁMENES DE GABINETE EN LA ESPECIALIDAD DE RADIOLOGÍA PARA BENEFICIARIOS Y SOLICITANTES DE FOPROLYD.</t>
  </si>
  <si>
    <t>ADQUIRIR EL SUMINISTRO  DE MEDICAMENTOS Y MATERIAL MÉDICO PARA BENEFICIARIOS DE FOPROLYD.</t>
  </si>
  <si>
    <t>CONTRATAR EL SERVICIO DE DE REPARACIONES DE PRÓTESIS Y ORTESIS DE MIEMBROS SUPERIORES E INFERIORES PARA BENEFICIARIOS DE FOPROLYD.</t>
  </si>
  <si>
    <t>CONTRATAR EL SERVICIO DE ALOJAMIENTO PARA BENEFICIARIOS  Y POTENCIALES BENEFICIARIOS DE FOPROLYD.</t>
  </si>
  <si>
    <t>ADQUIRIR EL ADQUIRIR EL SUMINISTRO DE  ALIMENTOS PREPARADOS PARA ACTIVIDADES DE FOPROLYD CON SUS BENEFICIARIOS.</t>
  </si>
  <si>
    <t>ADQUIRIR EL ADQUIRIR EL SUMINISTRO DE  PAPELERIA Y ARTICULOS DE OFICINA PAR FOPROLYD.</t>
  </si>
  <si>
    <t>ADQUIRIR EL SUMINISTRO Y REPARACIÓN DE OTOAMPLIFONOS Y ADQUIRIR EL SUMINISTRO DE  SET DE BATERIAS PARA OTOAMPLÍFONOS PARA BENEFICIARIOS DE FOPROLYD.</t>
  </si>
  <si>
    <t>ADQUIRIR EL ADQUIRIR EL SUMINISTRO DE  EQUIPO INFORMATICO  Y REPRODUCCION DE DOCUMENTOS PARA  FOPROLYD.</t>
  </si>
  <si>
    <t>ADQUIRIR EL ADQUIRIR EL SUMINISTRO DE  APARATOS DE AYUDA MECÁNICA Y AUXILIARES PARA BENEFICIARIOS DE FOPROLYD .</t>
  </si>
  <si>
    <t>ADQUIRIR EL ADQUIRIR EL SUMINISTRO DE  MOBILIARIO, EQUIPO DE OFICINA Y OTROS PARA FOPROLYD.</t>
  </si>
  <si>
    <t>CONTRATAR EL SERVICIO DE ELABORACIÓN Y ADQUIRIR EL SUMINISTRO DE  PRÓTESIS OCULARES PARA BENEFICIARIOS DE FOPROLYD.</t>
  </si>
  <si>
    <t>ADQUIRIR EL ADQUIRIR EL SUMINISTRO DE  MEDIAS DE MUÑÓN PARA BENEFICIARIOS AMPUTADOS DE FOPROLYD.</t>
  </si>
  <si>
    <t>ADQUIRIR EL ADQUIRIR EL SUMINISTRO DE  INSUMOS MEDICOS PARA BENEFICIARIOS CON DISCAPACIDAD.</t>
  </si>
  <si>
    <t>CONTRATAR EL SERVICIO DE ELABORACIÓN Y ADQUIRIR EL SUMINISTRO DE  CALZADO ORTOPEDICO PARA BENEFICARIOS DEL FOPROLYD.</t>
  </si>
  <si>
    <t>ADQUIRIR EL SUMINISTRO Y REPARACIONES DE LENTES CORRECTORES Y DE CONTACTO PARA BENEFICIARIOS DE FOPROLYD.</t>
  </si>
  <si>
    <t>ADQUIRIR EL ADQUIRIR EL SUMINISTRO DE  VEHÍCULOS AUTOMOTORES PARA FOPROLYD.</t>
  </si>
  <si>
    <t>CONTRATAR EL SERVICIO DE ELABORACIÓN DE PRÓTESIS Y ORTESIS PARA BENEFICIARIOS CON DISCAPACIDAD DEL FOPROLYD.</t>
  </si>
  <si>
    <t>ADQUIRIR EL ADQUIRIR EL SUMINISTRO DE   MOBILIARIO Y ELECTRODOMÉSTICOS PARA APOYOS PRODUCTIVOS A BENEFICIARIOS DE FOPROLYD.</t>
  </si>
  <si>
    <t>ADQUIRIR EL ADQUIRIR EL SUMINISTRO DE  EQUIPO PARA PREPARACIÓN DE ALIMENTOS PARA APOYOS PRODUCTIVOS A BENEFICIARIOS DE FOPROLYD.</t>
  </si>
  <si>
    <t>ADQUIRIR EL ADQUIRIR EL SUMINISTRO DE  MOLINOS DE NIXTAMAL Y MAQUINARIA AGRÍCOLA PARA APOYOS PRODUCTIVOS A BENEFICIARIOS DE FOPROLYD.</t>
  </si>
  <si>
    <t>ADQUIRIR EL ADQUIRIR EL SUMINISTRO DE  EQUIPO, HERRAMIENTAS Y ACCESORIOS DE FERRETERÍA Y MATERIALES DE CONSTRUCCIÓN, PARA APOYOS PRODUCTIVOS A BENEFICIARIOS DE FOPROLYD.</t>
  </si>
  <si>
    <t>ADQUIRIR EL ADQUIRIR EL SUMINISTRO DE  AVES, CERDOS, ABEJAS, ALEVINES DE TILAPIA E INSUMOS Y ACCESORIOS AGRÍCOLAS, PARA APOYOS PRODUCTIVOS A BENEFICIARIOS DE FOPROLYD.</t>
  </si>
  <si>
    <t>ADQUIRIR EL ADQUIRIR EL SUMINISTRO DE  MAQUINAS, HERRAMIENTAS Y ACCESORIOS PARA COSTURA Y ZAPATERÍA PARA APOYOS PRODUCTIVOS A BENEFICIARIOS DE FOPROLYD.</t>
  </si>
  <si>
    <t>CONTRATAR EL SERVICIO DE SUPERVISIÓN PARA LA FINALIZACIÓN DE OBRAS PENDIENTES DE EJECUTAR EN LA INFRAESTRUCTURA MULTIFUNCIONAL PARA LA ATENCIÓN INTEGRAL DE LAS PERSONAS DISCAPACITADAS A CONSECUENCIA DEL CONFLICTO ARMADO EN EL SALVADOR.</t>
  </si>
  <si>
    <t>CONTRATAR LOS SERVICIOS MÉDICOS ESPECIALISTAS PARA REALIZAR EVALUACIONES Y DICTÁMENES A BENEFICIARIOS Y SOLICITANTES DE FOPROLYD.</t>
  </si>
  <si>
    <t>ADQUIRIR EL ADQUIRIR EL SUMINISTRO DE  CUPONES PARA CANJE DE COMBUSTIBLE PARA LA FLOTA DE VEHICULOS DE FOPROLYD.</t>
  </si>
  <si>
    <t>CONTRATAR EL SERVICIO  DE UN MANTENIMIENTO PREVENTIVO Y CORRECTIVO PARA 10 VEHICULOS DE FOPROLYD.</t>
  </si>
  <si>
    <t>CONTRATAR EL SERVICIO DE ALOJAMIENTO PARA BENEFICIARIOS Y POTENCIALES BENEFICIARIOS DE FOPROLYD.</t>
  </si>
  <si>
    <t>CONTRATAR EL SERVICIO DE MANTENIMIENTO PREVENTIVO Y CORRECTIVO PARA FLOTA DE VEHÍCULOS DE FOPROLYD.</t>
  </si>
  <si>
    <t>CONTRATAR LOS SERVICIOS MÉDICOS QUIRÚRGICOS Y HOSPITALARIOS PARA UN BENEFICIARIO.</t>
  </si>
  <si>
    <t>ADQUIRIR EL ADQUIRIR EL SUMINISTRO DE  PRÓTESIS PARA BENEFICIARIOS DE FOPROLYD.</t>
  </si>
  <si>
    <t>ADQUIRIR EL ADQUIRIR EL SUMINISTRO DE  PAN DULCE Y PAN SALADO PARA ATENCIÓN EN FOPROLYD CON SUS BENEFICIARIOS.</t>
  </si>
  <si>
    <t>CONTRATAR EL SERVICIO DE ELABORACIÓN Y ADQUIRIR EL SUMINISTRO DE  PRÓTESIS Y ORTESIS PARA BENEFICIARIOS DE FOPROLYD.</t>
  </si>
  <si>
    <t>ADQUIRIR EL ADQUIRIR EL SUMINISTRO DE  INSUMOS MÉDICOS PARA BENEFICIARIOS DE FOPROLYD .</t>
  </si>
  <si>
    <t>CONTRATAR EL SERVICIO DE PREPARACION Y ADQUIRIR EL SUMINISTRO DE  PAQUETES BASICOS DE: A) HIGIENE PERSONAL, B) UTENSILIOS DE COCINA, Y C) PRODUCTOS ALIMENTICIOS PARA APOYO A BENEFICIARIOS DE FOPROLYD AFECTADOS POR LA SITUACION DE EMERGENCIA NACIONAL PROMULGADA MEDIANTE DECREO EJECUTIVO N° 153 DE FECHA 14 DE OCTUBRE DE 2011.</t>
  </si>
  <si>
    <t>CONTRATAR EL SERVICIO DE ARRENDAMIENTO DE INMUEBLE PARA LAS OFICINAS ADMINISTRATIVAS DE FOPROLYD.</t>
  </si>
  <si>
    <t>CONTRATAR EL SERVICIO DE ARRENDAMIENTO DE INMUEBLE PARA OFICINAS DE ATENCIÓN  A BENEFICIARIOS DE FOPROLYD.</t>
  </si>
  <si>
    <t>CONTRATAR EL SERVICIO DE ARRENDAMIENTO DE INMUEBLE PARA OFICINA REGIONAL DE FOPROLYD EN SAN MIGUEL.</t>
  </si>
  <si>
    <t>CONTRATAR EL SERVICIO DE ARRENDAMIENTO DE INMUEBLE PARA OFICINA REGIONAL DE FOPROLYD EN CHALATENANGO.</t>
  </si>
  <si>
    <t>CONTRATAR EL SERVICIO DE SUSCRIPCIONES PARA RECIBIR EJEMPLARES DE PERIÓDICOS DE PRENSA ESCRITA.</t>
  </si>
  <si>
    <t>CONTRATAR EL SERVICIO DE  TELEFONÍA MÓVIL DE FOPROLYD.</t>
  </si>
  <si>
    <t>CONTRATAR EL SERVICIO DE PUBLICACIÓN ESCRITA EN DOS PERIÓDICOS, CON EL FIN DE REQUERIR CURRICULUM VITAE.</t>
  </si>
  <si>
    <t>CONTRATAR EL SERVICIO DE MANTENIMIENTO PREVENTIVO Y CORRECTIVO PARA FOTOCOPIADORAS, IMPRESORES Y MULTIFUNCIONAL DE FOPROLYD.</t>
  </si>
  <si>
    <t>CONTRATAR EL SERVICIO DE CONSULTORÍA PARA REALIZAR AUDITORIA FINANCIERA .</t>
  </si>
  <si>
    <t>CONTRATAR EL SERVICIO DE PUBLICACIÓN ESCRITA EN PERIÓDICO DE CIRCULACIÓN NACIONAL AVISO DE CONVOCATORIA PARA PROCESOS LICITATORIOS.</t>
  </si>
  <si>
    <t>CONTRATAR EL SERVICIO DE IMPRESIÓN DE BOLETINES INFORMATIVOS PARA LAS OFICINA REGIONAL DE FOPROLYD EN SAN MIGUEL.</t>
  </si>
  <si>
    <t>CONTRATAR EL SERVICIO DE EXÁMENES DE GABINETE EN LA ESPECIALIDAD DE NEUMOLOGÍA: ESPIRÓMETROS PARA SOLICITANTES Y BENEFICIARIOS CON DISCAPACIDAD DE FOPROLYD.</t>
  </si>
  <si>
    <t>CONTRATAR EL SERVICIO DE  EXÁMENES DE GABINETE EN LA ESPECIALIDAD DE RADIOLOGÍA PARA BENEFICIARIOS Y SOLICITANTES DE FOPROLYD.</t>
  </si>
  <si>
    <t>CONTRATAR EL SERVICIO DE EXÁMENES COMPLEMENTARIOS EN LA ESPECIALIDAD DE OTORRINOLARINGOLOGÍA PARA BENEFICIARIOS Y SOLICITANTES DE FOPROLYD.</t>
  </si>
  <si>
    <t>ADQUIRIR EL SUMINISTRO DE  MEDICAMENTOS Y MATERIALES DE CURACIÓN PARA BENEFICIARIOS DE FOPROLYD.</t>
  </si>
  <si>
    <t>CONTRATAR EL SERVICIO DE EPARACIÓN DE PRÓTESIS Y ORTESIS  DE MIEMBROS SUPERIORES PARA BENEFICIARIOS DE FOPROLYD.</t>
  </si>
  <si>
    <t>CONTRATAR EL SERVICIO DE ELABORACIÓN Y ADQUIRIR EL SUMINISTRO DE  PRÓTESIS Y ORTESIS ESPECIALES PARA BENEFICIARIOS DE FOPROLYD.</t>
  </si>
  <si>
    <t>ADQUIRIR EL SUMINISTRO DE  PRODUCTOS DE HIGIENE Y DESECHABLES .</t>
  </si>
  <si>
    <t>ADQUIRIR EL SUMINISTRO DE  PRODUCTOS DE CONSUMO Y LIMPIEZA PARA FOPROLYD.</t>
  </si>
  <si>
    <t>ADQUIRIR EL SUMINISTRO DE  INSUMOS INFORMÁTICOS.</t>
  </si>
  <si>
    <t>ADQUIRIR EL SUMINISTRO DE  ALIMENTOS PREPARADOS PARA ASISTENTES A EVENTOS DE FOPROLYD CON SUS BENEFICIARIOS.</t>
  </si>
  <si>
    <t>CONTRATAR EL SERVICIO DE CONSULTORÍA PARA DESARROLLAR ESTUDIO PERICIAL DE EXPEDIENTES DE BENEFICIARIOS LISIADOS  DE FOPROLYD.</t>
  </si>
  <si>
    <t>ADQUIRIR EL SUMINISTRO DE  PIE DE CRÍAS DE CERDOS, PARA COMPLEMENTO DE APOYOS PRODUCTIVOS AGROPECUARIOS PARA BENEFICIARIOS DE FOPROLYD.</t>
  </si>
  <si>
    <t>ADQUIRIR EL SUMINISTRO DE  MOBILIARIO Y ELECTRODOMÉSTICOS PARA COMPLEMENTOS DE APOYOS PRODUCTIVOS A BENEFICIARIOS DE FOPROLYD.</t>
  </si>
  <si>
    <t>ADQUIRIR EL SUMINISTRO DE BOLETINES EXTERNOS INSTITUCIONALES.</t>
  </si>
  <si>
    <t>CONTRATAR EL SERVICIO DE TRATAMIENTO ODONTOLÓGICO Y ELABORACIÓN DE PRÓTASIS DENTALES PARA BENEFICIARIOS DE FOPROLYD.</t>
  </si>
  <si>
    <t>CONTRATAR EL SERVICIO DE EXÁMENES COMPLEMENTARIOS EN LA ESPECIALIDAD DE ELECTROFISIOLOGÍA PARA BENEFICIARIOS Y SOLICITANTES DE FOPROLYD.</t>
  </si>
  <si>
    <t>ADQUIRIR EL SUMINISTRO DE  MATERIAL QUIRÚRGICO, PARA REALIZAR CIRUGÍA A UN BENEFICIARIO.</t>
  </si>
  <si>
    <t>CONTRATAR EL SERVICIO DE PUBLICACIÓN ESCRITA EN DOS PERIÓDICOS DE CIRCULACIÓN NACIONAL PARA AVISO DE RESULTADO Y CONVOCATORIA PARA PROCESOS LICITATORIOS.</t>
  </si>
  <si>
    <t>CONTRATAR EL SERVICIO DE ARRENDAMIENTO DE INMUEBLES PARA ESTABLECIMIENTO, ALMACENAMIENTO Y BODEGAJE PARA FOPROLYD.</t>
  </si>
  <si>
    <t>ADQUIRIR EL SUMINISTRO DE  BEBIDAS ENVASADAS PARA BENEFICIARIOS Y SOLICITANTES DE FOPROLYD.</t>
  </si>
  <si>
    <t>CONTRATAR EL SERVICIO DE ADECUACIONES EN LAS OFICINAS ADMINISTRATIVAS Y ATENCIÓN A BENEFICIARIOS DE FOPROLYD.</t>
  </si>
  <si>
    <t>CONTRATAR EL SERVICIO DE PUBLICACIÓN ESCRITA ESQUELA DE CONDOLENCIAS EN UN PERIÓDICO DE CIRCULACIÓN NACIONAL POR EL FALLECIMIENTO DEL LICENCIADO JOSÉ OSMÍN DELGADO GUARDADO.</t>
  </si>
  <si>
    <t>ADQUIRIR EL SUMINISTRO DE  ARMAS DE FUEGO, MUNICIONES, FUNDAS Y CARGADORES.</t>
  </si>
  <si>
    <t>ADQUIRIR EL SUMINISTRO DE  UNA MOTOCICLETA PARA EL TRASLADO DE CORRESPONDENCIA Y MENSAJERÍA DE FOPROLYD.</t>
  </si>
  <si>
    <t>ADQUIRIR EL SUMINISTRO DE  PRÓTESIS DE MIEMBROS SUPERIORES E INFERIORES PARA BENEFICIARIOS DE FOPROLYD.</t>
  </si>
  <si>
    <t>ADQUIRIR EL SUMINISTRO DE  ELABORACIÓN DE 170 CALZADO ORTOPÉDICO PARA BENEFICIARIOS DE FOPROLYD.</t>
  </si>
  <si>
    <t>ADQUIRIR EL SUMINISTRO DE  LLANTAS PARA VEHÍCULOS DE FOPROLYD.</t>
  </si>
  <si>
    <t>CONTRATAR EL SERVICIO DE TELEFONÍA E1, PARA LAS NUEVAS OFICINAS DE FOPROLYD.</t>
  </si>
  <si>
    <t>ADQUIRIR EL SUMINISTRO DE  PAN DULCE Y PAN SALADO PARA BENEFICIARIOS Y SOLICITANTES QUE SE PRESENTA A FOPROLYD PARA REALIZAR DIVERSOS TRAMITES, ASÍ COMO PARA ATENCIÓN A PERSONAS ASISTENTES A REUNIONES DE FOPROLYD CON SUS BENEFICIARIOS.</t>
  </si>
  <si>
    <t>CONTRATAR EL SERVICIO DE MÉDICOS ESPECIALISTAS, PARA REALIZAR EVALUACIONES Y DICTÁMENES A BENEFICIARIOS Y SOLICITANTES DE FOPROLYD.</t>
  </si>
  <si>
    <t>ADQUIRIR EL SUMINISTRO DE FORMULARIOS IMPRESOS DE CONSTANCIAS DE VIDA DE BENEFICIARIOS DE FOPROLYD.</t>
  </si>
  <si>
    <t>ADQUIRIR EL SUMINISTRO DE  BIENES PROTOCOLARIOS PARA USO INSTITUCIONAL DE FOPROLYD.</t>
  </si>
  <si>
    <t>CONTRATAR EL SERVICIO DE MANTENIMIENTO PREVENTIVO DE EQUIPO INFORMÁTICO DE FOPROLYD.</t>
  </si>
  <si>
    <t>CONTRATAR EL SERVICIO DE  INSTALACIÓN DE 37 M² DE CERÁMICA Y 24.4 ML DE ZÓCALO CON ALTO DE 10 CM DEL TIPO ANTIDESLIZANTE DE LA RAMPLA DE ACCESO DEL EDIFICIO DE FOPROLYD.</t>
  </si>
  <si>
    <t>ADQUIRIR EL SUMINISTRO DE  CHEQUES EN FORMATO BOUCHER IMPRESOS.</t>
  </si>
  <si>
    <t>ADQUIRIR EL SUMINISTRO DE  CÁMARA DE VIDEO  Y CÁMARAS DIGITALES.</t>
  </si>
  <si>
    <t>ADQUIRIR EL SUMINISTRO DE  EQUIPO, HERRAMIENTAS Y ACCESORIOS DE FERRETERÍA PARA BENEFICIARIOS DE FOPROLYD.</t>
  </si>
  <si>
    <t>CONTRATAR EL SERVICIO DE EVALUACIONES PSICOLÓGICAS PARA PLAZAS VACANTES DENTRO DE LA INSTITUCIÓN.</t>
  </si>
  <si>
    <t>ADQUIRIR EL SUMINISTRO DE  EQUIPO PARA ELABORACIÓN Y COMERCIALIZACIÓN DE ALIMENTOS PARA APOYOS PRODUCTIVOS A BENEFICIARIOS DE FOPROLYD.</t>
  </si>
  <si>
    <t>ADQUIRIR EL SUMINISTRO DE  MAQUINARIA AGRÍCOLA  PARA BENEFICIARIOS.</t>
  </si>
  <si>
    <t>ADQUIRIR EL SUMINISTRO DE  DOS FARDOS O PACAS DE ROPA AMERICANA USADA PREMIUM, PARA LA ATENCIÓN DE BENEFICIARIOS EN EL MARCO DEL PROGRAMA DE REINSERCIÓN SOCIAL Y PRODUCTIVA.</t>
  </si>
  <si>
    <t>CONTRATAR EL SERVICIO DE  IMPRESIÓN, REFILADO Y EMPAQUETADO DE MEMORIAS DE LABORES .</t>
  </si>
  <si>
    <t>CONTRATAR EL SERVICIO DE ELABORACIÓN Y ADQUIRIR EL SUMINISTRO DE  UNA PRÓTESIS ESPECIAL PARA BENEFICIARIO DE FOPROLYD.</t>
  </si>
  <si>
    <t>CONTRATAR EL SERVICIO DE REPARACIÓN DE IMPRESOR MATRICIAL.</t>
  </si>
  <si>
    <t>CONTRATAR EL SERVICIO DE PUBLICACIÓN ESCRITA EN DOS PERIÓDICOS, CON EL FIN DE REQUERIR CURRICULUM VITAE, PARA REALIZAR EL PROCESO DE SELECCIÓN Y CONTRATACIÓN DE PERSONAL, A EFECTO DE CUBRIR PLAZAS VACANTES..</t>
  </si>
  <si>
    <t>ADQUIRIR EL SUMINISTRO DE  INSUMOS MÉDICOS PARA BENEFICIARIOS CON DISCAPACIDAD DE FOPROLYD.</t>
  </si>
  <si>
    <t>ADQUIRIR EL SUMINISTRO DE  APARATOS DE AYUDA MECÁNICA Y AUXILIARES PARA BENEFICIARIOS CON DISCAPACIDAD DE FOPROLYD.</t>
  </si>
  <si>
    <t>ADQUIRIR EL SUMINISTRO DE  COLCHONES ANTIESCARAS, COJINES DE ESPUMA Y GEL PARA BENEFICIARIOS CON DISCAPACIDAD DE FOPROLYD.</t>
  </si>
  <si>
    <t>ADQUIRIR EL SUMINISTRO DE  ELABORACIÓN DE PRÓTESIS ESPECIALES PARA BENEFICIARIOS DE FOPROLYD.</t>
  </si>
  <si>
    <t>ADQUIRIR EL SUMINISTRO DE  MEDIAS PARA MUÑÓN PARA BENEFICIARIOS DE FOPROLYD.</t>
  </si>
  <si>
    <t>ADQUIRIR EL SUMINISTRO DE  MATERIAL QUIRÚRGICO PARA REALIZAR CIRUGÍA A BENEFICIARIOS DE FOPROLYD.</t>
  </si>
  <si>
    <t>ADQUIRIR EL SUMINISTRO DE  PAPELERÍA Y ARTÍCULOS DE OFICINA PARA FOPROLYD.</t>
  </si>
  <si>
    <t>ADQUIRIR EL SUMINISTRO DE  CAFÉ Y AZÚCAR PARA EMPLEADOS Y ATENCIÓN A BENEFICIARIOS DE FOPROLYD.</t>
  </si>
  <si>
    <t>CONTRATAR EL SERVICIO DE ODONTOLOGÍA PARA REALIZAR EVALUACIONES PARA LA PRESCRIPCIÓN DE TRATAMIENTO ODONTOLÓGICOS A BENEFICIARIOS DE FOPROLYD.</t>
  </si>
  <si>
    <t>CONTRATAR EL SERVICIO DE ELABORACIÓN DE RÓTULOS Y ADQUIRIR EL SUMINISTRO DE  12 MICRÓFONOS DE ESCRITORIO PARA USO  EN LA ATENCIÓN A BENEFICIARIOS EN OFICINA CENTRAL DE FOPROLYD.</t>
  </si>
  <si>
    <t>ADQUIRIR EL SUMINISTRO DE  AGUA PURIFICADA PARA FOPROLYD.</t>
  </si>
  <si>
    <t>CONTRATAR EL SERVICIO DE PUBLICACIÓN ESCRITA EN PERIÓDICO DE CIRCULACIÓN NACIONAL AVISO DE RESULTADO PARA PROCESOS LICITATORIOS.</t>
  </si>
  <si>
    <t>CONTRATAR EL SERVICIO DE RECEPCIÓN Y REFRIGERIO PARA AUDIENCIA PÚBLICA DE RENDICIÓN DE CUENTAS DE FOPROLYD.</t>
  </si>
  <si>
    <t>CONTRATAR EL SERVICIO DE ELABORACIÓN Y ADQUIRIR EL SUMINISTRO DE  ORTESIS ESPECIALES PARA BENEFICIARIOS DE FOPROLYD.</t>
  </si>
  <si>
    <t>CONTRATAR EL SERVICIO DE ARRENDAMIENTO DE LOCAL, SERVICIO DE TRANSPORTE Y ALIMENTOS PARA DESARROLLAR CAPACITACIÓN  DIRIGIDA AL PERSONAL DE FOPROLYD.</t>
  </si>
  <si>
    <t>ADQUIRIR EL SUMINISTRO DE  UNA CAMA HOSPITALARIA PARA UN BENEFICIARIO.</t>
  </si>
  <si>
    <t>ADQUIRIR EL SUMINISTRO DE  EQUIPO ELECTRÓNICO, SOFTWARE, INSTALACIÓN DIGITALIZACIÓN Y ALMACENAMIENTO DE INFORMACIÓN CONTABLE DE FOPROLYD.</t>
  </si>
  <si>
    <t>ADQUIRIR EL SUMINISTRO DE  DOS CISTERNAS PARA CAPTACIÓN DE AGUAS LLUVIAS PARA BENEFICIARIOS DE FOPROLYD, EN EL MARCO DEL PROGRAMA DE REINSERCIÓN SOCIAL Y PRODUCTIVA .</t>
  </si>
  <si>
    <t>ADQUIRIR EL SUMINISTRO DE  DOS CILINDROS DE OXIGENO Y DOS CILINDROS DE ACETILENO, PARA APOYOS PRODUCTIVOS ESPECIALES PARA BENEFICIARIOS DE FOPROLYD.</t>
  </si>
  <si>
    <t>CONTRATAR EL SERVICIO DE REFRIGERIO  PARA EVENTOS DE INAUGURACIÓN  DEL EDIFICIO FOPROLYD.</t>
  </si>
  <si>
    <t>ADQUIRIR EL SUMINISTRO DE  UNA SILLA DE RUEDAS DEPORTIVA PARA UN BENEFICIARIO DE FOPROLYD.</t>
  </si>
  <si>
    <t>ADQUIRIR EL SUMINISTRO DE  MATERIAL QUIRÚRGICO.</t>
  </si>
  <si>
    <t>CONTRATAR EL SERVICIO DE PUBLICACIÓN EN DOS PERIÓDICOS DE CIRCULACIÓN NACIONAL, NOTA INFORMATIVA DE FOPROLYD.</t>
  </si>
  <si>
    <t>CONTRATAR EL SERVICIO DE ARRENDAMIENTO Y ADQUIRIR EL SUMINISTRO DE  ACCESORIOS PARA AUDIENCIA DE RENDICIÓN DE CUENTAS DE FOPROLYD.</t>
  </si>
  <si>
    <t>CONTRATAR EL SERVICIO DE  PUBLICACIÓN EN DOS PERIÓDICOS DE CIRCULACIÓN NACIONAL AVISO DE CONVOCATORIA PARA PROCESOS LICITATORIOS.</t>
  </si>
  <si>
    <t>ADQUIRIR EL SUMINISTRO DE  MOBILIARIO Y ELECTRODOMÉSTICOS PARA  FOPROLYD.</t>
  </si>
  <si>
    <t>ADQUIRIR EL SUMINISTRO E INSTALACIÓN DE DEFENSAS Y ESTRIBOS A VEHÍCULOS DE FOPROLYD.</t>
  </si>
  <si>
    <t>ADQUIRIR EL SUMINISTRO DE  UNIFORMES PARA EL PERSONAL DE FOPROLYD.</t>
  </si>
  <si>
    <t>ADQUIRIR EL SUMINISTRO  DE EJEMPLARES DE INFORME Y PAPELERÍA PARA EVENTOS DE RENDICIÓN DE CUENTAS DE FOPROLYD.</t>
  </si>
  <si>
    <t>CONTRATAR EL SERVICIO DE ARRENDAMIENTO DE LOCAL PARA DESARROLLAR CAPACITACIÓN, LA CUAL SERÁ IMPARTIDA A 40 BENEFICIARIOS DE FOPROLYD.</t>
  </si>
  <si>
    <t>ADQUIRIR EL SUMINISTRO DE  TRATAMIENTO ODONTOLÓGICO Y ELABORACIÓN DE PRÓTESIS DENTALES PARA BENEFICIARIOS DE FOPROLYD.</t>
  </si>
  <si>
    <t>ADQUIRIR EL SUMINISTRO DE  EQUIPO, HERRAMIENTA Y MATERIALES ELÉCTRICOS PARA FOPROLYD.</t>
  </si>
  <si>
    <t>CONTRATAR EL SERVICIO DE FUMIGACIÓN PARA LOS DIFERENTES INMUEBLES DE FOPROLYD.</t>
  </si>
  <si>
    <t>ADQUIRIR EL SUMINISTRO Y ELABORACIÓN DE ORTESIS ESPECIALES PARA BENEFICIARIOS DE FOPROLYD.</t>
  </si>
  <si>
    <t>CONTRATAR EL SERVICIO DE POLARIZADO DE PUERTAS Y VENTANAS DEL EDIFICIO DE FOPROLYD.</t>
  </si>
  <si>
    <t>ADQUIRIR EL SUMINISTRO DE  UNA ASPIRADORA DE MANO PARA LA UNIDAD DE INFORMÁTICA.</t>
  </si>
  <si>
    <t>CONTRATAR LOS SERVICIOS TÉCNICOS PARA LA SLECCIÓN, DEPURACIÓN, LIMPIEZA Y CLASIFICACIÓN DE DOCUMENTOS CONTABLES Y FINANCIEROS DE FOPROLYD.</t>
  </si>
  <si>
    <t>ADQUIRIR EL SUMINISTRO DE  UN UPS Y UN REGULADOR PARA REGIONAL DE CHALATENANGO.</t>
  </si>
  <si>
    <t>CONTRATAR EL SERVICIO DE DESMONTAJE, INSTALACIÓN Y MANTENIMIENTO PREVENTIVO Y CORRECTIVO DE AIRES ACONDICIONADOS DE FOPROLYD.</t>
  </si>
  <si>
    <t>ADQUIRIR EL SUMINISTRO DE  DOS PLACAS DE RECONOCIMIENTO PARA MIEMBROS DE JUNTA DIRECTIVA QUE HAN CONCLUIDO SU PERIODO DE GESTIÓN EN FOPROLYD.</t>
  </si>
  <si>
    <t>CONTRATAR EL SERVICIO DE REPARACIÓN DE PROYECTOR DE CAÑÓN.</t>
  </si>
  <si>
    <t>CONTRATAR EL SERVICIO DE REPARACIÓN DE PRÓTESIS Y ORTESIS DE MIEMBROS EXTERIORES E INFERIORES PARA BENEFICIARIOS DE FOPROLYD.</t>
  </si>
  <si>
    <t>CONTRATAR EL SERVICIO DE ELABORACIÓN Y ADQUIRIR EL SUMINISTRO DE  21 PRÓTESIS OCULARES INDIVIDUALIZADAS PARA BENEFICIARIOS DE FOPROLYD.</t>
  </si>
  <si>
    <t>ADQUIRIR EL SUMINISTRO DE  INSUMOS MÉDICOS PARA BENEFICIARIOS RECOMENDADOS POR CTE, SEGÚN ART. 27 DE LA LEY DE FOPROLYD.</t>
  </si>
  <si>
    <t>CONTRATAR EL SERVICIO DE PUBLICACIÓN ESCRITA ESQUELA DE CONDOLENCIAS POR EL FALLECIMIENTO DEL SR. DANIEL DE JESÚS MALDONADO.</t>
  </si>
  <si>
    <t>CONTRATAR EL SERVICIO DE  DESODORIZACIÓN DE SANITARIOS Y AROMATIZACIÓN DE BAÑOS E INSTALACIONES DEL EDIFICIO DE FOPROLYD.</t>
  </si>
  <si>
    <t>CONTRATAR EL SERVICIO DE IMPRESIÓN DE MATERIALES EDUCATIVOS (BROCHURES) PARA FOPROLYD.</t>
  </si>
  <si>
    <t>CONTRATAR EL SERVICIO DE MANTENIMIENTO PREVENTIVO Y CORRECTIVO PARA MOTOCICLETA DE FOPROLYD.</t>
  </si>
  <si>
    <t>CONTRATAR EL SERVICIO DE UN TÚNEL DE DATOS PARA ENLACE DIRECTO ENTRE EL EDIFICIO FOPROLYD Y EL MINISTERIO DE HACIENDA.</t>
  </si>
  <si>
    <t>ADQUIRIR EL SUMINISTRO DE  CUATRO PARES DE RADIO DE COMUNICACIÓN DE CORTO ALCANCE PARA FOPROLYD.</t>
  </si>
  <si>
    <t>CONTRATAR EL SERVICIO DE PUBLICACIÓN ESCRITA DE AVISO DE RESULTADOS PARA PROCESOS LICITATORIOS.</t>
  </si>
  <si>
    <t>CONTRATAR EL SERVICIO DE PUBLICACIÓN ESCRITA DE AVISO DE SOLICITUD DE CURRICULUM VITAE PARA CUBRIR PLAZA EN FOPROLYD.</t>
  </si>
  <si>
    <t>CONTRATAR EL SERVICIO DE PUBLICACIÓN ESCRITA DE ESQUELA DE CONDOLENCIAS EN UN PERIÓDICO DE CIRCULACIÓN NACIONAL, POR EL FALLECIMIENTO DEL SEÑOR JOSÉ LEÓNIDAS ARGUETA ROLDAN, BENEFICIARIO ILUSTRE DE FOPROLYD.</t>
  </si>
  <si>
    <t>ADQUIRIR EL SUMINISTRO DE  EQUIPO INFORMÁTICO Y DE REPRODUCCIÓN PARA USO INSTITUCIONAL.</t>
  </si>
  <si>
    <t>CONTRATAR EL SERVICIO DE CONSULTORÍA PARA EL DESARROLLO DE SOFTWARE PARA EL CONTROL DE TRANSPORTE DE FOPROLYD.</t>
  </si>
  <si>
    <t>ADQUIRIR EL SUMINISTRO DE  COLMENAS DOBLES PARA BENEFICIARIOS DE FOPROLYD.</t>
  </si>
  <si>
    <t>ADQUIRIR EL SUMINISTRO DE  PINTURA  Y ACCESORIOS PARA MANTENIMIENTO DE EDIFICIO DE FOPROLYD.</t>
  </si>
  <si>
    <t>ADQUIRIR EL SUMINISTRO DE  EJEMPLARES DE LA LEY Y EL REGLAMENTO DE FOPROLYD.</t>
  </si>
  <si>
    <t>ADQUIRIR EL SUMINISTRO DE  ELABORACIÓN DE 51 PARES DE CALZADO ORTOPÉDICO PARA BENEFICIARIOS DE FOPROLYD.</t>
  </si>
  <si>
    <t>CONTRATAR EL SERVICIO DE CONSULTORÍA PARA LA SUPERVISIÓN DE OBRAS EN INMUEBLE PARA INSTALAR EL TALLER DE PRÓTESIS DE FOPROLYD.</t>
  </si>
  <si>
    <t>CONTRATAR EL SERVICIO DE MANTENIMIENTO PREVENTIVO Y CORRECTIVO PARA FLOTA DE  VEHÍCULOS DE FOPROLYD.</t>
  </si>
  <si>
    <t>ADQUIRIR EL SUMINISTRO DE  INSUMOS INFORMÁTICOS PARA FOPROLYD.</t>
  </si>
  <si>
    <t>ADQUIRIR EL SUMINISTRO DE  UN SISTEMA DE CIRCUITO CERRADO DE TELEVISIÓN PARA EL EDIFICIO Y PARQUEO DE FOPROLYD.</t>
  </si>
  <si>
    <t>ADQUIRIR EL SUMINISTRO Y SERVICIO DE ALIMENTOS PARA ATENDER JORNADA EXTRAORDINARIA DE TRABAJO DEL PERSONAL DE FOPROLYD.</t>
  </si>
  <si>
    <t>ADQUIRIR EL SUMINISTRO DE  MATERIAL QUIRÚRGICO PARA REALIZAR CIRUGÍAS A BENEFICIARIOS DE FOPROLYD.</t>
  </si>
  <si>
    <t>ADQUIRIR EL SUMINISTRO DE  INSUMOS MÉDICOS  PARA BENEFICIARIOS DE FOPROLYD.</t>
  </si>
  <si>
    <t>ADQUIRIR EL SUMINISTRO DE  EQUIPO INFORMÁTICO PARA FOPROLYD.</t>
  </si>
  <si>
    <t>CONTRATAR EL SERVICIO DE ADECUACIONES ELÉCTRICAS E INSTALACIÓN DE UN AIRE ACONDICIONADO EN OFICINA DE EDIFICIO ADELA,  PARA USO DE LA UNIDAD FINANCIERA DE FOPROLYD.</t>
  </si>
  <si>
    <t>ADQUIRIR EL SUMINISTRO DE  MOBILIARIO Y EQUIPO DE OFICINA PARA FOPROLYD.</t>
  </si>
  <si>
    <t>ADQUIRIR EL SUMINISTRO DE  UNA CARTELERA DE PARED PARA FOPROLYD.</t>
  </si>
  <si>
    <t>CONTRATAR EL SERVICIO DE CAPACITACIÓN  PARA ÁREAS ADMINISTRATIVAS Y DIRECCIÓN DE FOPROLYD.</t>
  </si>
  <si>
    <t>ADQUIRIR EL SUMINISTRO DE  17 PARES DE CALZADO PARA AGENTES SE SEGURIDAD DE FOPROLYD.</t>
  </si>
  <si>
    <t>ADQUIRIR EL SUMINISTRO DE  MATERIALES Y HERRAMIENTAS PARA EL MEJORAMIENTO DE INSTALACIONES CIVILES Y ELÉCTRICAS DE LAS OFICINAS DE FOPROLYD.</t>
  </si>
  <si>
    <t>CONTRATAR EL SERVICIO DE TRANSPORTE PARA TRASLADO DE PERSONAL DE FOPROLYD.</t>
  </si>
  <si>
    <t>ADQUIRIR EL SUMINISTRO DE  PRODUCTOS DE HIGIENE Y DESECHABLES PARA FOPROLYD.</t>
  </si>
  <si>
    <t>ADQUIRIR EL SUMINISTRO DE  PRODUCTOS QUÍMICOS Y DE LIMPIEZA PARA FOPROLYD.</t>
  </si>
  <si>
    <t>ADQUIRIR EL SUMINISTRO E INSTALACIÓN DE UN SISTEMA DE CONTROL DE ACCESO FÍSICO PARA FOPROLYD.</t>
  </si>
  <si>
    <t>CONTRATAR EL SERVICIO DE POLARIZADO DE 28 METROS CUADRADOS EN VENTANAS DEL EDIFICIO DE FOPROLYD.</t>
  </si>
  <si>
    <t>CONTRATAR EL SERVICIO  Y ADQUIRIR EL SUMINISTRO DE  ADECUACIONES EN PORTÓN Y ÁREA DE ESTACIONAMIENTO DE FOPROLYD.</t>
  </si>
  <si>
    <t>ADQUIRIR EL SUMINISTRO DE  MEDICAMENTOS E INSUMOS MÉDICOS PARA BOTIQUÍN DE FOPROLYD.</t>
  </si>
  <si>
    <t>ADQUIRIR EL SUMINISTRO DE  INSTRUMENTAL MÉDICO Y MUEBLES PARA BOTIQUÍN PARA ATENCIÓN MEDICA A EMPLEADOS DE  FOPROLYD.</t>
  </si>
  <si>
    <t>CONTRATAR EL SERVICIO DE SEGUROS DE BIENES Y DE PERSONAS PARA FOPROLYD.</t>
  </si>
  <si>
    <t>CONTRATAR EL SERVICIO DE MANTENIMIENTO PREVENTIVO Y CORRECTIVO PARA LA FLOTA DE VEHÍCULOS DE FOPROLYD.</t>
  </si>
  <si>
    <t>ADQUIRIR EL SUMINISTRO DE  VEHÍCULOS AUTOMOTORES PARA FOPROLYD.</t>
  </si>
  <si>
    <t>ADQUIRIR EL SUMINISTRO DE  EQUIPO INFORMÁTICO Y DE REPRODUCCIÓN DE DOCUMENTOS PARA USO INSTITUCIONAL DE FOPROLYD.</t>
  </si>
  <si>
    <t>ADQUIRIR EL SUMINISTRO DE  CUPONES PARA CANJE POR COMBUSTIBLE DIESEL O GASOLINA PARA VEHÍCULOS DE FOPROLYD.</t>
  </si>
  <si>
    <t>ADQUIRIR EL SUMINISTRO E INSTALACIÓN DE MAQUINARIA, EQUIPO Y HERRAMIENTAS PARA EL TALLER DE PRÓTESIS DE FOPROLYD.</t>
  </si>
  <si>
    <t>CONTRATAR EL SERVICIO DE ARRENDAMIENTO DE INMUEBLES PARA OFICINA REGIONAL DE FOPROLYD EN CHALATENANGO.</t>
  </si>
  <si>
    <t>CONTRATAR EL SERVICIO DE ARRENDAMIENTO DE INMUEBLES PARA OFICINA REGIONAL DE FOPROLYD EN SAN MIGUEL.</t>
  </si>
  <si>
    <t>CONTRATAR EL SERVICIO DE ARRENDAMIENTO DE INMUEBLE PARA ESTABLECIMIENTO, ALMACENAMIENTO Y BODEGAJE PARA FOPROLYD.</t>
  </si>
  <si>
    <t>CONTRATAR EL SERVICIO DE RENOVACIÓN DE PÓLIZAS DE SEGUROS DE BIENES Y PERSONAS .</t>
  </si>
  <si>
    <t>CONTRATAR EL SERVICIO DE SEGUROS DE VIDA Y DE EQUIPO INFORMÁTICO PARA FOPROLYD.</t>
  </si>
  <si>
    <t>ADQUIRIR EL SUMINISTRO DE MEDICAMENTOS Y MATERIAL MÉDICO PARA BENEFICIARIOS DE FOPROLYD.</t>
  </si>
  <si>
    <t>ADQUIRIR EL SUMINISTRO DE COLCHONES ANTIESCARAS, COJINES PARA SILLAS DE RUEDAS PARA BENEFICIARIOS DE FOPROLYD.</t>
  </si>
  <si>
    <t>ADQUIRIR EL SUMINISTRO DE INSUMOS MÉDICOS PARA BENEFICIARIOS DE FOPROLYD.</t>
  </si>
  <si>
    <t>CONTRATAR EL SERVICIO DE ELABORACIÓN Y SUMINISTRO  DE CALZADO ORTOPÉDICO PARA BENEFICIARIOS DE FOPROLYD.</t>
  </si>
  <si>
    <t>ADQUIRIR EL SUMINISTRO DE REPARACIÓN DE SILLAS DE RUEDAS PARA BENEFICIARIOS DE FOPROLYD.</t>
  </si>
  <si>
    <t>CONTRATAR EL SERVICIO DE REPARACIÓN DE PRÓTESIS Y ORTESIS DE MIEMBROS SUPERIORES E INFERIORES PARA BENEFICIARIOS DE FOPROLYD.</t>
  </si>
  <si>
    <t>CONTRATAR EL SERVICIO DE ELABORACIÓN Y SUMINISTRO DE PRÓTESIS Y ORTESIS PARA BENEFICIARIOS DE FOPROLYD.</t>
  </si>
  <si>
    <t>CONTRATAR EL SERVICIO DE EVALUACIONES PSICOLÓGICAS INDIVIDUALES A PERSONAS QUE APLICAN A PLAZAS VACANTES EN FOPROLYD.</t>
  </si>
  <si>
    <t>CONTRATAR EL SERVICIO DE CONTRATACIÓN DE SUSCRIPCIÓN DE EJEMPLARES DE PERIÓDICOS DE PRENSA ESCRITA PARA FOPROLYD.</t>
  </si>
  <si>
    <t>CONTRATAR EL SERVICIO DE ELABORACIÓN Y MANTENIMIENTO DE PRÓTESIS OCULARES; SUMINISTRO DE PRÓTESIS OCULARES INDIVIDUALES PARA BENEFICIARIOS DE FOPROLYD.</t>
  </si>
  <si>
    <t>ADQUIRIR EL SUMINISTRO DE LENTES CORRECTORES, LENTES DE CONTACTO, LENTES OSCUROS Y REPARACIONES DE LENTES CORRECTORES PARA BENEFICIARIOS DE FOPROLYD.</t>
  </si>
  <si>
    <t>CONTRATAR EL SERVICIO DE CONSULTORÍA PARA REALIZAR AUDITORÍA FINANCIERA .</t>
  </si>
  <si>
    <t>CONTRATAR EL SERVICIO DE ARRENDAMIENTO DE INMUEBLE PARA EL DESARROLLO DE TALLER DE FORMACIÓN A BENEFICIARIOS DE FOPROLYD  EN EL ÁREA DE SALUD MENTAL.</t>
  </si>
  <si>
    <t>CONTRATAR EL SERVICIO DE INTERNET CORPORATIVO PARA LA OFICINA CENTRAL DE FOPROLYD.</t>
  </si>
  <si>
    <t>CONTRATAR EL SERVICIO DE IMPRESIÓN DE 8,000 BOLETINES INFORMATIVOS PARA LA OFICINA REGIONAL DE FOPROLYD EN SAN MIGUEL.</t>
  </si>
  <si>
    <t>ADQUIRIR EL SUMINISTRO DE PAN DULCE Y PAN SALADO PARA BENEFICIARIOS Y SOLICITANTES, ASÍ COMO A SUS ACOMPAÑANTES, QUE SE PRESENTAN A REALIZAR DIVERSOS TRAMITES  O QUE ASISTEN A REUNIONES DE FOPROLYD.</t>
  </si>
  <si>
    <t>CONTRATAR EL SERVICIO DE MANTENIMIENTO PREVENTIVO Y CORRECTIVO DE AIRES ACONDICIONADOS DE FOPROLYD.</t>
  </si>
  <si>
    <t>CONTRATAR EL SERVICIO DE TELEFONÍA MÓVIL.</t>
  </si>
  <si>
    <t>CONTRATAR EL SERVICIO DE PUBLICACIÓN ESCRITA EN PERIÓDICOS DE CIRCULACIÓN NACIONAL AVISO DE CONVOCATORIA PARA PROCESOS LICITATORIOS.</t>
  </si>
  <si>
    <t>ADQUIRIR EL SUMINISTRO DE MATERIALES EDUCATIVOS E INSTRUMENTOS EVALUATIVOS Y EQUIPO PARA ASISTENCIA TÉCNICA A BENEFICIARIOS DE FOPROLYD.</t>
  </si>
  <si>
    <t>CONTRATAR EL SERVICIO DE RENOVACIÓN DE UNA LICENCIA SECURITY SOFTWARE SUITE PARA DISPOSITIVO FIREWALL WATCHGUARD DE FOPROLYD.</t>
  </si>
  <si>
    <t>CONTRATAR EL SERVICIO DE MANTENIMIENTO PREVENTIVO Y CORRECTIVO PARA FOTOCOPIADORAS DE FOPROLYD.</t>
  </si>
  <si>
    <t>CONTRATAR EL SERVICIO DE PRODUCCIÓN Y TRANSMISIÓN DEL PROGRAMA DE RADIO INSTITUCIONAL FONDO DE LISIADOS EN ACCIÓN.</t>
  </si>
  <si>
    <t>ADQUIRIR EL SUMINISTRO DE MATERIAL QUIRÚRGICO PARA REALIZAR CIRUGÍA A BENEFICIARIO OSCAR SALINAS Y SALINA DE FOPROLYD.</t>
  </si>
  <si>
    <t>ADQUIRIR EL SUMINISTRO DE CINTURONES DE NYLON PARA EL PERSONAL DE SEGURIDAD DE FOPROLYD.</t>
  </si>
  <si>
    <t>ADQUIRIR EL SUMINISTRO DE  AGUA  PURIFICADA PARA CONSUMO DE LA POBLACIÓN BENEFICIARIA QUE SE ATIENDE Y EMPLEADOS DE FOPROLYD.</t>
  </si>
  <si>
    <t>ADQUIRIR EL SUMINISTRO DE DOS PLACAS DE RECONOCIMIENTO PARA MIEMBROS DE JUNTA DIRECTIVA A DE FOPROLYD.</t>
  </si>
  <si>
    <t>ADQUIRIR EL SUMINISTRO DE PRODUCTOS DE HIGIENE Y DESECHABLES PARA FOPROLYD.</t>
  </si>
  <si>
    <t>ADQUIRIR EL SUMINISTRO DE PRODUCTOS DE CONSUMO Y LIMPIEZA PARA FOPROLYD.</t>
  </si>
  <si>
    <t>ADQUIRIR EL SUMINISTRO DE CAFÉ Y AZÚCAR PARA EMPLEADOS Y ATENCIÓN A BENEFICIARIOS DE FOPROLYD.</t>
  </si>
  <si>
    <t>ADQUIRIR EL SUMINISTRO DE INSUMOS INFORMÁTICOS PARA FOPROLYD.</t>
  </si>
  <si>
    <t>CONTRATAR EL SERVICIO DE IMPRESIÓN DE 1,200 BOLETINES INFORMATIVOS PARA LA REGIONAL DE FOPROLYD EN CHALATENANGO.</t>
  </si>
  <si>
    <t>ADQUIRIR EL SUMINISTRO DE MATERIAL QUIRÚRGICO PARA BENEFICIARIOS DE FOPROLYD.</t>
  </si>
  <si>
    <t>ADQUIRIR EL SUMINISTRO  Y DISEÑO DE 5 BANNERS PARA OFICINA REGIONAL DE FOPROLYD  EN EL DEPARTAMENTO DE CHALATENANGO.</t>
  </si>
  <si>
    <t>CONTRATAR EL SERVICIO DE PUBLICACIÓN ESCRITA EN UN PERIÓDICO, CON EL FIN DE REQUERIR CURRICULUM VITAE, PARA REALIZAR EL PROCESO DE SELECCIÓN Y CONTRATACIÓN DE PERSONAL.</t>
  </si>
  <si>
    <t>ADQUIRIR EL SUMINISTRO DE APARATOS ORTESICOS Y PRÓTESIS ESPECIALES PARA BENEFICIARIOS DE FOPROLYD.</t>
  </si>
  <si>
    <t>ADQUIRIR EL SUMINISTRO DE UNIFORMES PARA EL PERSONAL DE FOPROLYD.</t>
  </si>
  <si>
    <t>CONTRATAR EL SERVICIO DE RECARGA DE EXTINTORES UBICADOS EN LAS INSTALACIONES DEL EDIFICIO DE FOPROLYD.</t>
  </si>
  <si>
    <t>CONTRATAR EL SERVICIO DE CUÑAS RADIALES .</t>
  </si>
  <si>
    <t>CONTRATAR EL SERVICIO DE IMPRESIÓN DE FORMULARIOS DE CONSTANCIA DE VIDA DE BENEFICIARIOS PENSIONADOS DE FOPROLYD.</t>
  </si>
  <si>
    <t>CONTRATAR EL SERVICIO DE PUBLICACIÓN ESCRITA EN DOS PERIÓDICOS A EFECTO DE COMUNICAR A BENEFICIARIOS PENSIONADO DE FOPROLYD.</t>
  </si>
  <si>
    <t>CONTRATAR EL SERVICIO DE DESODORIZACIÓN DE SANITARIOS Y AROMATIZACIÓN DE BAÑOS DEL EDIFICIOS DE FOPROLYD.</t>
  </si>
  <si>
    <t>ADQUIRIR EL SUMINISTRO DE MOBILIARIO Y ARTÍCULOS PLÁSTICO, ALUMINIO Y VIDRIO PARA LA APOYOS PRODUCTIVOS A BENEFICIARIOS DE FOPROLYD.</t>
  </si>
  <si>
    <t>CONTRATAR EL SERVICIO DE TELEFÓNICA E1 PARA OFICINA CENTRAL DE FOPROLYD.</t>
  </si>
  <si>
    <t>ADQUIRIR EL SUMINISTRO DE UN CANOPY PARA LA REGIONAL DE SAN MIGUEL DE FOPROLYD.</t>
  </si>
  <si>
    <t>ADQUIRIR EL SUMINISTRO DE APARATOS DE AYUDA MECÁNICA Y AUXILIARES PARA BENEFICIARIOS DE FOPROLYD.</t>
  </si>
  <si>
    <t>ADQUIRIR EL SUMINISTRO DE ACCESORIOS Y REPUESTOS INFORMÁTICOS.</t>
  </si>
  <si>
    <t>CONTRATAR EL SERVICIO DE MANTENIMIENTO PREVENTIVO Y CORRECTIVO DEL ASCENSOR DE FOPROLYD.</t>
  </si>
  <si>
    <t>CONTRATAR LOS SERVICIOS COMPLEMENTARIOS PARA LA INSTALACIÓN DE DISPOSITIVOS DE SEGURIDAD EN PUERTAS DE VIDRIO DE FOPROLYD.</t>
  </si>
  <si>
    <t>CONTRATAR EL SERVICIO DE IMPRESIÓN DE BOLETINES EXTERNOS INSTITUCIONALES.</t>
  </si>
  <si>
    <t>ADQUIRIR EL SUMINISTRO  Y REPARACIÓN DE OTOAMPLIFONOS Y SUMINISTRO DE SET DE BATERÍAS PARA OTOAMPLIFONOS PARA BENEFICIARIOS DE FOPROLYD.</t>
  </si>
  <si>
    <t>ADQUIRIR EL SUMINISTRO DE PAPELERÍA Y ARTÍCULOS DE OFICINA PARA FOPROLYD.</t>
  </si>
  <si>
    <t>CONTRATAR EL SERVICIO DE IMPRESIÓN DE FORMULARIOS PARA ORDEN DE RETIRO DE ALMACÉN.</t>
  </si>
  <si>
    <t>CONTRATAR EL SERVICIO DE CAPACITACIÓN PARA UN FUNCIONARIO DE FOPROLYD EN EL DIPLOMADO DENOMINADO: COMUNICACIÓN INSTITUCIONAL Y MARKETING POLÍTICO.</t>
  </si>
  <si>
    <t>ADQUIRIR EL SUMINISTRO DE EQUIPO Y ACCESORIOS PARA FUNERARIA.</t>
  </si>
  <si>
    <t>ADQUIRIR EL SUMINISTRO DE EQUIPO Y ARTICULO DE PESCA PARA BENEFICIARIOS DE FOPROLYD.</t>
  </si>
  <si>
    <t>ADQUIRIR EL SUMINISTRO DE EQUIPO INFORMÁTICO PARA APOYOS PRODUCTIVOS A BENEFICIARIOS DE FOPROLYD.</t>
  </si>
  <si>
    <t>ADQUIRIR EL SUMINISTRO DE ACCESORIOS DE SEGURIDAD OCUPACIONAL, PARA LA ATENCIÓN DE BENEFICIARIOS DE FOPROLYD.</t>
  </si>
  <si>
    <t>ADQUIRIR EL SUMINISTRO DE EQUIPO Y ARTÍCULOS PARA PANADERÍA, PARA LA ATENCIÓN DE BENEFICIARIOS DE FOPROLYD.</t>
  </si>
  <si>
    <t>CONTRATAR EL SERVICIO DE MANTENIMIENTO PREVENTIVO Y CORRECTIVO DE LA PLANTA ELÉCTRICA DE FOPROLYD.</t>
  </si>
  <si>
    <t>CONTRATAR EL SERVICIO DE MANTENIMIENTO PREVENTIVO Y CORRECTIVO DE SUBESTACIÓN DE FOPROLYD.</t>
  </si>
  <si>
    <t>ADQUIRIR EL SUMINISTRO DE SILLA DE RUEDA ESPECIAL DE SOBREPESO EN ATENCIÓN A  BENEFICIARIO DE FOPROLYD.</t>
  </si>
  <si>
    <t>ADQUIRIR EL SUMINISTRO DE INSUMOS PARA BENEFICIARIOS DE FOPROLYD.</t>
  </si>
  <si>
    <t>CONTRATAR EL SERVICIO DE MANO DE OBRA PARA APLICAR PINTURA A UNA ÁREA DE 600 MTS CUADRADOS EN LA OFICINA DE SAN MIGUEL.</t>
  </si>
  <si>
    <t>CONTRATAR EL SERVICIO DE MANTENIMIENTO PREVENTIVO Y CORRECTIVO DEL SISTEMA DE ALARMA DE DETECCIÓN DE INCENDIO DE FOPROLYD.</t>
  </si>
  <si>
    <t>CONTRATAR EL SERVICIO DE MANTENIMIENTO PREVENTIVO Y CORRECTIVO DEL SISTEMA DE BOMBEO DE CISTERNA Y RED CONTRA INCENDIO DE FOPROLYD.</t>
  </si>
  <si>
    <t>CONTRATAR EL SERVICIO DE PUBLICACIÓN ESCRITA EN PERIÓDICO DE CIRCULACIÓN NACIONAL AVISO DE RESULTADO Y CONVOCATORIA PARA PROCESOS LICITATORIO.</t>
  </si>
  <si>
    <t>ADQUIRIR EL SUMINISTRO DE TRATAMIENTO ODONTOLÓGICO Y ELABORACIÓN DE PRÓTESIS DENTAL PARA BENEFICIARIOS DE FOPROLYD.</t>
  </si>
  <si>
    <t>ADQUIRIR EL SUMINISTRO DE MATERIALES QUIRÚRGICOS.</t>
  </si>
  <si>
    <t>CONTRATAR EL SERVICIO DE EXÁMENES DE GABINETE EN LA ESPECIALIDAD DE RADIOLOGÍA.</t>
  </si>
  <si>
    <t>ADQUIRIR EL SUMINISTRO DE DOS ROLLOS DE ETIQUETAS DE POLIÉSTER PARA FOPROLYD.</t>
  </si>
  <si>
    <t>ADQUIRIR EL SUMINISTRO DE DETECTORES DE HUMO AUTÓNOMO Y SERVICIO DE RECARGA DE EXTINTORES PARA FOPROLYD.</t>
  </si>
  <si>
    <t>ADQUIRIR EL SUMINISTRO DE ALEVINES PARA LA ATENCIÓN A BENEFICIARIOS DE FOPROLYD.</t>
  </si>
  <si>
    <t>ADQUIRIR EL SUMINISTRO DE ARTÍCULOS DE ELECTRÓNICA PARA FOPROLYD.</t>
  </si>
  <si>
    <t>ADQUIRIR EL SUMINISTRO DE PIE DE CRÍAS DE AVES PARA LA ATENCIÓN DE BENEFICIARIOS DE FOPROLYD.</t>
  </si>
  <si>
    <t>ADQUIRIR EL SUMINISTRO DE COLMENAS DOBLES PARA APOYOS PRODUCTIVOS A BENEFICIARIOS DE FOPROLYD.</t>
  </si>
  <si>
    <t>ADQUIRIR EL SUMINISTRO DE SOFTWARE INFORMÁTICO PARA LA APLICACIÓN DE PRUEBAS PSICOMÉTRICAS.</t>
  </si>
  <si>
    <t>ADQUIRIR EL SUMINISTRO DE CERDOS, PARA LA ATENCIÓN DE BENEFICIARIOS DE FOPROLYD.</t>
  </si>
  <si>
    <t>ADQUIRIR EL SUMINISTRO DE PINTURA Y ACCESORIOS PARA MANTENIMIENTO DE EDIFICIO DE FOPROLYD.</t>
  </si>
  <si>
    <t>ADQUIRIR EL SUMINISTRO DE UNA CAMA HOSPITALARIA PARA BENEFICIARIA DE FOPROLYD.</t>
  </si>
  <si>
    <t>ADQUIRIR EL SUMINISTRO DE EQUIPO DE BOMBEO PARA BENEFICIARIO DE FOPROLYD.</t>
  </si>
  <si>
    <t>ADQUIRIR EL SUMINISTRO DE UNA MOTOCICLETA PARA FOPROLYD.</t>
  </si>
  <si>
    <t>CONTRATAR EL SERVICIO DE  PUBLICACIÓN ESCRITA EN PERIÓDICOS DE CIRCULACIÓN NACIONAL AVISO DE RESULTADOS Y CONVOCATORIA PARA PROCESOS LICITATORIOS.</t>
  </si>
  <si>
    <t>ADQUIRIR EL SUMINISTRO DE EQUIPO INFORMÁTICO, SOFTWARE Y DE REPRODUCCIÓN DE DOCUMENTOS PARA USO INSTITUCIONAL DE FOPROLYD.</t>
  </si>
  <si>
    <t>CONTRATAR EL SERVICIO DE PUBLICACIÓN ESCRITA, ESQUELA DE CONDOLENCIAS.</t>
  </si>
  <si>
    <t>ADQUIRIR EL SUMINISTRO DE MEDIAS PARA MUÑÓN PARA BENEFICIARIOS DE FOPROLYD.</t>
  </si>
  <si>
    <t>ADQUIRIR EL SUMINISTRO DE UN VEHÍCULO TIPO SEDAN PARA FOPROLYD.</t>
  </si>
  <si>
    <t>CONTRATAR EL SERVICIO DE TRANSPORTE PARA BENEFICIARIOS DE FOPROLYD.</t>
  </si>
  <si>
    <t>CONTRATAR EL SERVICIO DE ARRENDAMIENTO DE INMUEBLE PARA DESARROLLO DE TALLER DE FORMACIÓN DE FACILITADORES COMUNITARIOS PARA BENEFICIARIOS DE FOPROLYD.</t>
  </si>
  <si>
    <t>CONTRATAR EL SERVICIO DE  ALOJAMIENTO PARA BENEFICIARIOS Y SOLICITANTES QUE VIAJAN DESDE EL INTERIOR DEL PAÍS PARA REALIZAR DIVERSOS TRAMITES EN FOPROLYD.</t>
  </si>
  <si>
    <t>CONTRATAR EL SERVICIO DE IMPRESIÓN DE STICKERS CON LA MARCA INSTITUCIONAL, PARA SER COLOCADOS EN VEHÍCULOS DE FOPROLYD.</t>
  </si>
  <si>
    <t>ADQUIRIR EL SUMINISTRO DE 3 CONTOMETROS PARA EL DESARROLLO DE ACTIVIDADES DEL DEPARTAMENTO DE PENSIONES  Y BENEFICIARIOS ECONÓMICOS DE FOPROLYD.</t>
  </si>
  <si>
    <t>CONTRATAR EL SERVICIO DE IMPRESIÓN Y REFILADO DE MEMORIAS DE LABORES Y 150 CINTAS PROTECTORAS IMPRESAS.</t>
  </si>
  <si>
    <t>CONTRATAR EL SERVICIO DE CAPACITACIÓN PARA MIEMBROS DE COMISSOF DE FOPROLYD SOBRE ASPECTOS BÁSICOS DE SEGURIDAD, SALUD OCUPACIONAL, ORGANIZACIÓN Y FUNCIONAMIENTO PARA EL PERSONAL DE MIEMBROS DE COMISSOF DE FOPROLYD.</t>
  </si>
  <si>
    <t>ADQUIRIR EL SUMINISTRO DE MATERIAL QUIRÚRGICOS PARA REALIZAR CIRUGÍA A BENEFIARIOS DE FOPROLYD.</t>
  </si>
  <si>
    <t>ADQUIRIR EL SUMINISTRO DE UN IMPRESOR MULTIFUNCIONAL PARA  BENEFICIARIO DE FOPROLYD.</t>
  </si>
  <si>
    <t>ADQUIRIR EL SUMINISTRO DE INSUMOS AGRÍCOLAS Y SERVICIO DE PREPARACIÓN DE TIERRAS PARA BRINDAR CAPACITACIONES A BENEFICIARIOS DE FOPROLYD.</t>
  </si>
  <si>
    <t>ADQUIRIR EL SUMINISTRO DE ACCESORIOS DE TRABAJO PARA FACILITADORES COMUNITARIOS EN SALUD MENTAL, Y BENEFICIARIOS DE FOPROLYD.</t>
  </si>
  <si>
    <t>ADQUIRIR EL SUMINISTRO DE APARATOS ORTESICOS ESPECIALES PARA BENEFICIARIOS DE FOPROLYD.</t>
  </si>
  <si>
    <t>ADQUIRIR EL SUMINISTRO DE BICICLETA DE TRES LLANTAS PARA APOYO PRODUCTIVO A BENEFICIARIO DE FOPROLYD.</t>
  </si>
  <si>
    <t>CONTRATAR EL SERVICIO DE TRANSPORTE AÉREO PARA UNA PERSONA QUE VIENE A FOPROLYD  COMO APOYO PARA LA CONFORMACIÓN ADMINISTRATIVA DEL TALLER DE PRÓTESIS.</t>
  </si>
  <si>
    <t>CONTRATAR EL SERVICIO DE ALOJAMIENTO Y ALIMENTACIÓN PARA UNA PERSONA QUE VIENE A FOPROLYD  COMO APOYO PARA CONFORMACIÓN ADMINISTRATIVA DEL TALLER DE PRÓTESIS.</t>
  </si>
  <si>
    <t>ADQUIRIR EL SUMINISTRO DE MOBILIARIO DE APOYOS PRODUCTIVOS PARA BENEFICIARIOS DE FOPROLYD.</t>
  </si>
  <si>
    <t>ADQUIRIR EL SUMINISTRO  E INSTALACIÓN DE UN AIRE ACONDICIONADO PARA FOPROLYD.</t>
  </si>
  <si>
    <t>CONTRATAR EL SERVICIO DE ELABORACIÓN DE PLANTILLAS ORTOPÉDICAS PARA BENEFICIARIOS DE FOPROLYD.</t>
  </si>
  <si>
    <t>ADQUIRIR EL SUMINISTRO DE LICENCIAS DE SOFTWARE MICROSOFT SQL SERVER.</t>
  </si>
  <si>
    <t>ADQUIRIR EL SUMINISTRO DE FORMULARIOS PARA QUEDAN Y COMPROBANTES DE RETENCIÓN PARA FOPRLYD.</t>
  </si>
  <si>
    <t>CONTRATAR EL SERVICIO LOGÍSTICOS CONSISTENTES  EN TRAMITES DE ADUANA, SEGUROS Y TRANSPORTE PARA DESADUANAJE Y TRASLADO DE MAQUINARIA, EQUIPO Y HERRAMIENTAS DESDE EL PUERTO DE ACAJUTLA AL TALLER DE PRÓTESIS DE FOPROLYD.</t>
  </si>
  <si>
    <t>CONTRATAR EL SERVICIO DE REPARACIÓN DE SILLAS DE RUEDA PARA BENEFICIARIOS DE FOPROLYD.</t>
  </si>
  <si>
    <t>ADQUIRIR EL SUMINISTRO DE SILLA DE RUEDAS ELECTICA ESPECIAL PARA BENEFICIARIOS DE FOPROLYD.</t>
  </si>
  <si>
    <t>ADQUIRIR EL SUMINISTRO DE EQUIPO ESPECIAL EN MARROQUINERÍA PARA APOYO A BENEFICIARIA.</t>
  </si>
  <si>
    <t>CONTRATAR EL SERVICIO DE IMPRESIÓN DE EJEMPLARES DEL INFORME DE RENDICIÓN DE CUENTAS DE FOPROLYD.</t>
  </si>
  <si>
    <t>ADQUIRIR EL SUMINISTRO DE CARNETS, CINTAS BORDADAS Y PRENDEDOR METÁLICO PARA FOPROLYD.</t>
  </si>
  <si>
    <t>ADQUIRIR EL SUMINISTRO DE HERRAMIENTAS PARA BENEFICIARIO DE FOPROLYD.</t>
  </si>
  <si>
    <t>CONTRATAR EL SERVICIO DE RECEPCIÓN Y REFRIGERIO PARA 200 PERSONAS PARA EL DESARROLLO DE LA AUDIENCIA PÚBLICA DE RENDICIÓN DE CUENTAS DE FOPROLYD.</t>
  </si>
  <si>
    <t>ADQUIRIR EL SUMINISTRO DE INSUMOS PARA LA REHABILITACIÓN DE BENEFICIARIOS DE FOPROLYD.</t>
  </si>
  <si>
    <t>CONTRATAR EL SERVICIO DE PUBLICACIÓN ESCRITA EN DOS PERIÓDICO, CON EL FIN DE REQUERIR CURRICULUM VITAE, PARA REALIZAR EL PROCESO DE SELECCIÓN Y CONTRATACIÓN DE PERSONAL.</t>
  </si>
  <si>
    <t>CONTRATAR EL SERVICIO DE  UN ENLACE O TÚNEL DE DATOS DE OFICINA CENTRAL CON OFICINAS REGIONALES DE FOPROLYD EN CHALATENANGO Y SAN MIGUEL.</t>
  </si>
  <si>
    <t>CONTRATAR EL SERVICIO DE ALOJAMIENTO PARA BENEFICIARIOS DE FOPROLYD  QUE VIAJAN DESDE EL INTERIOR DEL PAÍS PARA REALIZAR DIVERSOS TRÁMITES SOLICITADOS E INDICADOS EN LA OFICINA REGIONAL DE FOPROLYD DE SAN MIGUEL.</t>
  </si>
  <si>
    <t>ADQUIRIR EL SUMINISTRO DE MOBILIARIO PARA USO INSTITUCIONAL DE FOPROLYD.</t>
  </si>
  <si>
    <t>CONTRATAR EL SERVICIO DE PUBLICACIÓN EN PERIÓDICO DE CIRCULACIÓN NACIONAL AVISO DE RESULTADOS PARA PROCESOS LICITATORIOS.</t>
  </si>
  <si>
    <t>ADQUIRIR EL SUMINISTRO DE UNA ARTICULACIÓN DE CADERA, PARA BENEFICIARIOS DE FOPROLYD.</t>
  </si>
  <si>
    <t>ADQUIRIR EL SUMINISTRO DE CALZADO ORTOPÉDICO, PARA BENEFICIARIOS DE FOPROLYD.</t>
  </si>
  <si>
    <t>ADQUIRIR EL SUMINISTRO DE INSUMOS Y PRODUCTOS AGROPECUARIOS.</t>
  </si>
  <si>
    <t>ADQUIRIR EL SUMINISTRO DE ELABORACIÓN DE PRÓTESIS ESPECIALES, PARA BENEFICIARIOS DE FOPROLYD.</t>
  </si>
  <si>
    <t>ADQUIRIR EL SUMINISTRO DE MATERIALES DIVERSOS PARA LA REGIONAL DE FOPROLYD.</t>
  </si>
  <si>
    <t>ADQUIRIR EL SUMINISTRO DE TRATAMIENTO ODONTOLÓGICO Y ELABORACIÓN DE PRÓTESIS DENTAL, PARA BENEFICIARIO DE FOPROLYD.</t>
  </si>
  <si>
    <t>ADQUIRIR EL SUMINISTRO DE EQUIPO PARA MASOTERAPIA PARA BENEFICIARIOS DE FOPROLYD.</t>
  </si>
  <si>
    <t>ADQUIRIR EL SUMINISTRO DE EQUIPO PARA SOLDADURA AUTÓGENA Y REFRIGERANTE PARA BENEFICIARIOS DE FOPROLYD.</t>
  </si>
  <si>
    <t>CONTRATAR EL SERVICIO DE SUMINISTRO Y DESPACHO DE MEDICAMENTOS PARA BENEFICIARIOS DE FOPROLYD.</t>
  </si>
  <si>
    <t>ADQUIRIR EL SUMINISTRO DE EQUIPO MEDICO E INSUMOS PARA LA ATENCIÓN A BENEFICIARIOS.</t>
  </si>
  <si>
    <t>CONTRATAR EL SERVICIO DE IMPRESIÓN DE 500 BOLETINES INFORMATIVOS PARA LA REGIONAL DE FOPROLYD EN CHALATENANGO.</t>
  </si>
  <si>
    <t>ADQUIRIR EL SUMINISTRO DEINSUMOS INFORMÁTICOS PARA FOPROLYD.</t>
  </si>
  <si>
    <t>ADQUIRIR EL SUMINISTRO DE PRODUCTO QUÍMICO Y LIMPIEZA PARA FOPROLYD.</t>
  </si>
  <si>
    <t>ADQUIRIR EL SUMINISTRO DE MATERIALES DE OFICINA PARA FOPROLYD.</t>
  </si>
  <si>
    <t>ADQUIRIR EL SUMINISTRO DE AZÚCAR EN LIBRAS PARA FOPROLYD.</t>
  </si>
  <si>
    <t>ADQUIRIR EL SUMINISTRO DE ARTÍCULOS DE PAPELERÍA PARA BENEFICIARIOS DE FOPROLYD.</t>
  </si>
  <si>
    <t>ADQUIRIR EL SUMINISTRO DE CEREALES PARA APOYOS PRODUCTIVOS PARA LA ATENCIÓN DE BENEFICIARIOS DE FOPROLYD.</t>
  </si>
  <si>
    <t>ADQUIRIR EL SUMINISTRO DE UN ESTANQUE DE FIBRA DE VIDRIO PARA BENEFICIARIOS DE FOPROLYD.</t>
  </si>
  <si>
    <t>ADQUIRIR EL SUMINISTRO DE EQUIPO ESPECIAL PARA APOYO PRODUCTIVO COMPLEMENTO DE PANADERÍA.</t>
  </si>
  <si>
    <t>CONTRATAR EL SERVICIO DE TUNEL DE DATOS PARA ENLACE DIRECTO FOPROLYD Y HACIENDA.</t>
  </si>
  <si>
    <t>ADQUIRIR EL SUMINISTRO DE EQUIPO INFORMÁTICO PARA BENEFICIARIOS Y OFICINAS DE FOPROLYD.</t>
  </si>
  <si>
    <t>ADQUIRIR EL SUMINISTRO DE SOFTWARE INFORMÁTICO PARA LA UNIDAD DE INFORMÁTICA.</t>
  </si>
  <si>
    <t>ADQUIRIR EL SUMINISTRO DE HORMAS PARA MÓDULOS DE ZAPATERÍA PARA LOS BENEFICIARIOS DE FOPROLYD.</t>
  </si>
  <si>
    <t>ADQUIRIR EL SUMINISTRO DE BEBIDAS ENVASADAS PARA BENEFICIARIOS, SOLICITANTES Y ACOMPAÑANTES PARA LAS DIFERENTES ACTIVIDAD QUE REALIZA FOPROLYD.</t>
  </si>
  <si>
    <t>CONTRATAR EL SERVICIO DE MANTENIMIENTO PREVENTIVO Y CORRECTIVO PARA MOTOCICLETA AÑO 2013 DE FOPROLYD.</t>
  </si>
  <si>
    <t>CONTRATAR EL SERVICIO DE INSTALACION Y CONFIGURACION DE SERVIDOR DE INTERNET Y CORREO DE FOPROLYD.</t>
  </si>
  <si>
    <t>CONTRATAR EL SERVICIO DE MANTENIMIENTO PREVENTIVO PARA VEHÍCULO PROPIEDAD DE FOPROLYD.</t>
  </si>
  <si>
    <t>ADQUIRIR EL SUMINISTRO DE COMPONENTES PARA LA ELABORACIÓN Y REPARACIÓN DE PRÓTESIS ESPECIALES PARA BENEFICIARIOS DE FOPROLYD.</t>
  </si>
  <si>
    <t>ADQUIRIR EL SUMINISTRO E INSTALACIÓN DE EQUIPO Y ACCESORIOS PARA ADECUACIONES DEL TALLER DE PRÓTESIS "ANIBLA SALINA" DE  FOPROLYD.</t>
  </si>
  <si>
    <t>ADQUIRIR EL SUMINISTRO DE ELABORACIÓN DE CHEQUES PARA EL DEPARTAMENTO DE TESORERÍA DE FOPROLYD.</t>
  </si>
  <si>
    <t>CONTRATAR EL SERVICIO PARA EL SELLADO Y BARNIZADO DE PUERTAS UBICADAS EN LAS INSTALACIONES DEL TALLER DE PRÓTESIS DE FOPROLYD.</t>
  </si>
  <si>
    <t>CONTRATAR EL SERVICIO DE  ELABORACIÓN DE RÓTULOS Y POSTERS PARA EL TALLER DE PROTESIS DE FOPROLYD.</t>
  </si>
  <si>
    <t>ADQUIRIR EL SUMINISTRO DE MOBILIARIO, EQUIPO DE OFICINA Y OTROS PARA USO UINSTITUCIONAL DE FOPROLYD.</t>
  </si>
  <si>
    <t>CONTRATAR EL SERVICIO DE EVALUACIONES PSICOLOGICOS INDIVIDUALES A PERSONAS QUE APLICAN A PLAZAS VACANTES EN FOPROLYD.</t>
  </si>
  <si>
    <t>ADQUIRIR EL SUMINISTRO DE MATERIAL QUIRÚRGICO PARA REALIZAR CIRUGÍAS A BENEFICIARIOS DE FOPROLYD.</t>
  </si>
  <si>
    <t>CONTRATAR EL SERVICIO DE PUBLICACIÓN EN PERIÓDICOS DE CIRCULACIÓN NACIONA AVISO DE CONVOCATORIA PARA PROCESOS LICITATORIOS.</t>
  </si>
  <si>
    <t>CONTRATAR EL SERVICIO DE PERITO VALUADOR PARA CUATRO VEHÍCULOS PROPIEDAD DE FOPROLYD.</t>
  </si>
  <si>
    <t>ADQUIRIR EL SUMINISTRO E INSTALACIÓN DE EXTRACTORES DE AIRE PARA TECHO PARA SER INSTLADOS EN LOS BAÑOS DE BENEFICIARIOS DE  DAMAS Y CABALLEROS, UBICADOS EN EL EDIFICIO DE FOPROLYD.</t>
  </si>
  <si>
    <t>ADQUIRIR EL SUMINISTRO DE MATERIALES PARA FOPROLYD.</t>
  </si>
  <si>
    <t>ADQUIRIR EL SUMINISTRO DE EQUIPO ELECTRODOMÉSTICO Y MOBILIARIO PARA USO INSTITUCIONAL DE FOPROLYD.</t>
  </si>
  <si>
    <t>CONTRATAR EL SERVICIO DE 20 CURSOS DE MANEJO Y 23 TRAMITES DE LICENCIAS DE CONDUCIR PARA BENEFICIARIOS DE FOPROLYD.</t>
  </si>
  <si>
    <t>ADQUIRIR EL SUMINISTRO E INSTALACIONES DE TRES AIRES ACONDICIONADOS Y  UN CONTRAL AUTOMATICO PARA ALTERNANCIA DE EQUIPOS A INSTALARSE EN EDIFICIO DE FOPROLYD.</t>
  </si>
  <si>
    <t>CONTRATAR EL SERVICIO DE REFRIGERIO PARA EVENTO DE INAUGURACIÓN DEL TALLER DE PRÓTESIS "ANÍBAL SALINAS" DE FOPROLYD.</t>
  </si>
  <si>
    <t>ADQUIRIR EL SUMINISTRO  E INSTALACIÓN DE MUEBLES DE MADERA PARA FOPROLYD.</t>
  </si>
  <si>
    <t>ADQUIRIR EL SUMINISTRO E INSTALACIÓN DE UN PORTÓN METÁLICO CORREDIZO, COLOCACIÓN DE  LÁMINA METÁLICA EN BARANDAL EXTERIOR Y HECHURA DE PISO CON RAMPAS DE CONCRETO EN INSTLACIONES DE FOPROLYD.</t>
  </si>
  <si>
    <t>ADQUIRIR EL SUMINISTRO E INSTALACION DE UN CIRCUITO CERRADO EN EL AREA DE LABORATORIO DE PROTESIS DE FOPROLYD.</t>
  </si>
  <si>
    <t>CONTRATAR EL SERVICIO DE  LOCAL Y SUMINISTRO DE ALIMENTOS PARA DESARROLLO DE CAPACITACIÓN DIRIGIDA AL PERSONAL DE FOPROLYD.</t>
  </si>
  <si>
    <t>CONTRATAR EL SERVICIO DE CAPACITACIÓN PARA FUNCIONARIOS Y EMPLEADOS DE FOPROLYD.</t>
  </si>
  <si>
    <t>ADQUIRIR EL SUMINISTRO E INSTALACION DE ROTULO INSTITUCIONAL DE FOPROLYD.</t>
  </si>
  <si>
    <t>ADQUIRIR EL SUMINISTRO E INSTALACIÓN DE UNA PLACA DE INAUGURACIÓN PARA EL LABORATORIO DE PRÓTESIS ANÍBAL SALINAS DE FOPROLYD.</t>
  </si>
  <si>
    <t>ADQUIRIR EL SUMINISTRO DE REPUESTOS PARA SERVIDOR MARCA DELL DE FOPROLYD.</t>
  </si>
  <si>
    <t>ADQUIRIR EL SUMINISTRO E INSTALACIÓN DE UN SUPRESOR DE PICOS DE ALTO.</t>
  </si>
  <si>
    <t>ADQUIRIR EL SUMINISTRO E INSTALACIÓN DE VIDRIO EN PUERTA DE ACCESO DEL SEGUNDO NIVEL Y POLARIZADO EN PUERTAS EN SEGUNDO Y TERCER NIVEL DE FOPROLYD.</t>
  </si>
  <si>
    <t>ADQUIRIR EL SUMINISTRO DE CUPONES PARA CANJE POR COMBUSTIBLE DIESEL O GASOLINA PARA VEHÍCULOS DE FOPROLYD.</t>
  </si>
  <si>
    <t>CONTRATAR EL SERVICIO DE  MANTENIMIENTO PREVENTIVO Y CORRECTIVO PARA LA FLOTA DE VEHÍCULOS DE FOPROLYD.</t>
  </si>
  <si>
    <t>ADQUIRIR EL SUMINISTRO DE VEHÍCULOS AUTOMOTORES PARA FOPROLYD.</t>
  </si>
  <si>
    <t>ADQUIRIR EL SUMINISTRO DE MAQUINARIA AGRÍCOLA PARA ATENCIÓN A BENEFICIARIOS DE FOPROLYD.</t>
  </si>
  <si>
    <t>ADQUIRIR EL SUMINISTRO DE EQUIPO PARA PREPARACIÓN Y DISTRIBUCIÓN DE ALIMENTOS PARA APOYOS PRODUCTIVOS A BENEFICIARIOS DE FOPROLYD.</t>
  </si>
  <si>
    <t>ADQUIRIR EL SUMINISTRO DE MOBILIARIO, ELECTRODOMÉSTICOS Y EQUIPO REFRIGERANTE, PARA LA ATENCIÓN DE BENEFICIARIOS DE FOPROLYD.</t>
  </si>
  <si>
    <t>ADQUIRIR EL SUMINISTRO DE INSUMOS Y ACCESORIOS AGRÍCOLAS PARA LA ATENCIÓN DE BENEFICIARIOS DE FOPROLYD.</t>
  </si>
  <si>
    <t>ADQUIRIR EL SUMINISTRO DE GANADO PARA APOYOS PRODUCTIVOS A BENEFICIARIOS DE FOPROLYD.</t>
  </si>
  <si>
    <t>ADQUIRIR EL SUMINISTRO DE ALIMENTOS PREPARADOS PARA ASISTENTES A EVENTOS A FOPROLYD  CON SUS BENEFICIARIOS.</t>
  </si>
  <si>
    <t>ADQUIRIR EL SUMINISTRO DE EQUIPO, HERRAMIENTA Y ACCESORIOS DE FERRETERIA Y MATERIALES DE CONSTRUCCIÓN PARA APOYOS PRODUCTIVOS A BENEFICIARIOS DE FOPROLYD.</t>
  </si>
  <si>
    <t>ADQUIRIR EL SUMINISTRO DE USO MANUAL, EQUIPO Y ACCESORIOS ELÉCTRICOS Y OTROS PARA APOYOS PRODUCTIVOS A BENEFICIARIOS DE FOPROLYD.</t>
  </si>
  <si>
    <t>CONTRATAR LOS SERVICIOS PROFESIONALES DE MÉDICOS ESPECIALISTAS PARA LA REALIZACIÓN DE EVALUACIONES PERICIALES Y DICTÁMENES A BENEFICIARIOS Y SOLICITANTES DE FOPROLYD.</t>
  </si>
  <si>
    <t>CONTRATAR EL SERVICIO DE ELABORACIÓN Y SUMINISTRO DE PROTESIS Y ORTESIS PARA BENEFICIARIOS DE FOPROLYD .</t>
  </si>
  <si>
    <t>CONTRATAR EL SERVICIO DE  REPARACIÓN DE PROTESIS Y ORTESIS DE MIEMBROS SUPERIORES E INFERIORES PARA BENEFICIARIOS DE FOPROLYD .</t>
  </si>
  <si>
    <t>ADQUIRIR EL SUMINISTRO DE MATERIALES Y COMPONENTES PARA LA ELABORACIÓN Y REPARACIÓN DE PRÓTESIS Y ORTESIS PARA BENEFICIARIOS DE FOPROLYD .</t>
  </si>
  <si>
    <t>CONTRATAR EL SERVICIO DE  ELABORACIÓN Y SUMINISTRO DE PRÓTESIS ORTESIS PARA BENEFICIARIOS DE FOPROLYD .</t>
  </si>
  <si>
    <t>CONTRATAR EL SERVICIO DE EJECUCIÓN DE OBRAS DE ADECUACIÓN EN INMUEBLES PARA INSTALAR EL TALLER DE PRÓTESIS PARA FOPROLYD.</t>
  </si>
  <si>
    <t>NOMBRE DEL PROVEEDOR</t>
  </si>
  <si>
    <t>OBJETIVO</t>
  </si>
  <si>
    <t>MONTO</t>
  </si>
  <si>
    <t>PERIÓDO</t>
  </si>
  <si>
    <t>FECHA</t>
  </si>
  <si>
    <t>PLAZO DEL DOCUMENTO CONTRACTUAL</t>
  </si>
  <si>
    <t>ORDEN O CONTRATO</t>
  </si>
  <si>
    <t xml:space="preserve">NO </t>
  </si>
  <si>
    <t>P1</t>
  </si>
  <si>
    <t>Oscar Armando Sánchez Carballo</t>
  </si>
  <si>
    <t>Proporcionar instalaciones mas cercanas para brindar servicios a Beneficiarios de FOPROLYD</t>
  </si>
  <si>
    <t>ENERO</t>
  </si>
  <si>
    <t>Del 01 de Enero al 31 de Diciembre de 2014</t>
  </si>
  <si>
    <t>Prorroga de Contrato de Arrendamiento N° 01/2012</t>
  </si>
  <si>
    <t>-</t>
  </si>
  <si>
    <t>P2</t>
  </si>
  <si>
    <t>Guadalupe del Carmen Días Rodríguez</t>
  </si>
  <si>
    <t>Prorroga de Contrato de Arrendamiento N° 02/2012</t>
  </si>
  <si>
    <t>P3</t>
  </si>
  <si>
    <t>José Simón Pacheco Días</t>
  </si>
  <si>
    <t>Adecuar el almacenamiento de insumos utilizados por los Beneficiarios, Personal y Jefaturas de FOPROLYD</t>
  </si>
  <si>
    <t>Prorroga de Contrato de Arrendamiento N° 05/2012</t>
  </si>
  <si>
    <t>Clean Air, S.A. de C.V.</t>
  </si>
  <si>
    <t>Proveer de insumos para el cuido del medio ambiente y salud de los Beneficiarios, empleados y jefaturas de FOPROLYD</t>
  </si>
  <si>
    <t>Del 30 de enero al 31 de diciembre de 2014 o hasta agotarse el monto adjudicado</t>
  </si>
  <si>
    <t>Contrato de Servicios N° 03/2014</t>
  </si>
  <si>
    <t>Grupo Entusiasmo, S.A. de C.V.</t>
  </si>
  <si>
    <t xml:space="preserve">Proveer las herramientas necesarias para el traslado de insumos, personal médico y de Beneficiarios de FOPROLYD. </t>
  </si>
  <si>
    <t>Del 16 de enero al 06 de febrero de 2014, según Acuerdo de Junta Directiva N° 92.02.2014, se le concede prorroga hasta el 11 de abril de 2014</t>
  </si>
  <si>
    <t>Centro de Servicio Doño, S.A. de C.V.</t>
  </si>
  <si>
    <t>Del 16 al 24 de enero de 2014</t>
  </si>
  <si>
    <t>Dutriz Hermanos, S.A. de C.V.</t>
  </si>
  <si>
    <t>Proveer de medios de información nacional a FOPROLYD</t>
  </si>
  <si>
    <t>Del 16 de enero al 31 de diciembre de 2014</t>
  </si>
  <si>
    <t>Editorial Altamirano Madriz, S.A. de C.V.</t>
  </si>
  <si>
    <t>Editora El Mundo, S,A.</t>
  </si>
  <si>
    <t>Colatino de RL</t>
  </si>
  <si>
    <t>Neurolab, S.A. de C.V.</t>
  </si>
  <si>
    <t>Proveer de Exámenes Médicos especializados a Beneficiarios de FOPROLYD</t>
  </si>
  <si>
    <t>Del 16 de enero al 31 de diciembre de 2014 ó hasta agotarse el monto adjudicado</t>
  </si>
  <si>
    <t>Mauricio Francisco Alonzo Meléndez</t>
  </si>
  <si>
    <t>Del 16 de enero al 31 de diciembre de 2014, ORDEN DEJADA SIN EFECTO SEGÚN ACUERDO DE JUNTA DIRECTIVA N° 425.07.2014</t>
  </si>
  <si>
    <t>Maritza Guadalupe Melgar de Guardado</t>
  </si>
  <si>
    <t>Del 16 de enero al 31 de diciembre de 2014  ó hasta agotarse el monto adjudicado</t>
  </si>
  <si>
    <t>Telecomoda, S.A. de C.V.</t>
  </si>
  <si>
    <t>Proveer de equipo de comunicación móvil a FOPROLYD</t>
  </si>
  <si>
    <t>Del 20 de febrero de 2014 al 20 de febrero de 2015</t>
  </si>
  <si>
    <t>Nelson Isais Miranda Morataya</t>
  </si>
  <si>
    <t>Proveer de servicios médicos especialistas a Beneficiarios de FOPROLYD</t>
  </si>
  <si>
    <t>FEBRERO</t>
  </si>
  <si>
    <t>Del 13 de febrero al 31 de diciembre ó hasta que se agote el monto adjudicado</t>
  </si>
  <si>
    <t>Manuel Uberto Mejía Peña</t>
  </si>
  <si>
    <t>Miguel Armando Ibarra Pérez</t>
  </si>
  <si>
    <t xml:space="preserve">Sonia Del Carmen Santos De Alvarenga  </t>
  </si>
  <si>
    <t>José Roberto Castro Montoya</t>
  </si>
  <si>
    <t>Juan Bautista Caballero Sibrian</t>
  </si>
  <si>
    <t xml:space="preserve">Edgar Arturo Perdomo Flores                    </t>
  </si>
  <si>
    <t>Federico López Beltrán</t>
  </si>
  <si>
    <t>Carlos Antonio Araujo Grimaldi</t>
  </si>
  <si>
    <t xml:space="preserve">Miriam Idalia Gómez De Rivera                      </t>
  </si>
  <si>
    <t>Maritza Guadalupe Melgar De Guardado</t>
  </si>
  <si>
    <t>Víctor Jacinto Colocho Palacios</t>
  </si>
  <si>
    <t xml:space="preserve">Carlos Armando Sosa Perla                         </t>
  </si>
  <si>
    <t>Reina Guadalupe Erika López Torres</t>
  </si>
  <si>
    <t>Héctor Arístides Orrego Castellanos</t>
  </si>
  <si>
    <t>José Nemesio Portillo</t>
  </si>
  <si>
    <t>Cristóbal Perla Y Perla Urbina</t>
  </si>
  <si>
    <t xml:space="preserve">Fredy Armando Benítez Lozano                      </t>
  </si>
  <si>
    <t>José Mauricio Berrios Hernández</t>
  </si>
  <si>
    <t>Tatiana Elizabeth Velarde De Vicente</t>
  </si>
  <si>
    <t>Mario Alexander Bermúdez Rodríguez</t>
  </si>
  <si>
    <t xml:space="preserve">Otto Jaime Montoya Tobar                    </t>
  </si>
  <si>
    <t xml:space="preserve">Ana Del Carmen Torres                                  </t>
  </si>
  <si>
    <t xml:space="preserve">Jesús Oswaldo Gutiérrez Henríquez                                      </t>
  </si>
  <si>
    <t>x</t>
  </si>
  <si>
    <t>Luis Ernesto Quiñónez Magaña</t>
  </si>
  <si>
    <t>José Roberto De Jesús Pineda Galero</t>
  </si>
  <si>
    <t xml:space="preserve">Jaime Wilfredo García Hernández                  </t>
  </si>
  <si>
    <t xml:space="preserve">Víctor Omar Rivera Guerrero                                </t>
  </si>
  <si>
    <t>Jorge Alberto Vicente Beltrán</t>
  </si>
  <si>
    <t>Ricardo Antonio Pineda Álvarez</t>
  </si>
  <si>
    <t xml:space="preserve">Oscar Aníbal Ibáñez Angulo                            </t>
  </si>
  <si>
    <t>Miguel Benjamín Tenze Trabanino</t>
  </si>
  <si>
    <t>Andrés Alberto Zimmermann Mejía</t>
  </si>
  <si>
    <t>Laura Beatriz Vargas Rivas</t>
  </si>
  <si>
    <t>Ana Belly Guerra Del Cid</t>
  </si>
  <si>
    <t xml:space="preserve">Daniel Ezequiel Torres Hernández                </t>
  </si>
  <si>
    <t xml:space="preserve">Miguel Ángel Yanes Siriany                             </t>
  </si>
  <si>
    <t>Sonia Maribel Minero Martínez</t>
  </si>
  <si>
    <t>Sara María Alfaro Cristales</t>
  </si>
  <si>
    <t>URIESA, S.A. DE  C.V.</t>
  </si>
  <si>
    <t xml:space="preserve">José Manuel Santos Franco                            </t>
  </si>
  <si>
    <t>JULIO</t>
  </si>
  <si>
    <t>Del 29 de julio al 31 de diciembre ó hasta que se agote el monto adjudicado</t>
  </si>
  <si>
    <t>007/2014</t>
  </si>
  <si>
    <t>008/2014</t>
  </si>
  <si>
    <t>010/2014</t>
  </si>
  <si>
    <t>012/2014</t>
  </si>
  <si>
    <t>013/2014</t>
  </si>
  <si>
    <t>014/2014</t>
  </si>
  <si>
    <t>015/2014</t>
  </si>
  <si>
    <t>016/2014</t>
  </si>
  <si>
    <t>017/2014</t>
  </si>
  <si>
    <t>Del 31 de julio al 31 de diciembre ó hasta que se agote el monto adjudicado.</t>
  </si>
  <si>
    <t>018/2014</t>
  </si>
  <si>
    <t>SEPTIEMBRE</t>
  </si>
  <si>
    <t>Del 09 de septiembre al 31 de diciembre de 2014</t>
  </si>
  <si>
    <t>029/2014</t>
  </si>
  <si>
    <t>030/2014</t>
  </si>
  <si>
    <t>031/2014</t>
  </si>
  <si>
    <t>032/2014</t>
  </si>
  <si>
    <t>033/2014</t>
  </si>
  <si>
    <t>034/2014</t>
  </si>
  <si>
    <t>035/2014</t>
  </si>
  <si>
    <t>036/2014</t>
  </si>
  <si>
    <t>037/2014</t>
  </si>
  <si>
    <t>038/2014</t>
  </si>
  <si>
    <t>039/2014</t>
  </si>
  <si>
    <t>040/2014</t>
  </si>
  <si>
    <t>041/2014</t>
  </si>
  <si>
    <t>042/2014</t>
  </si>
  <si>
    <t>043/2014</t>
  </si>
  <si>
    <t>044/2014</t>
  </si>
  <si>
    <t>045/2014</t>
  </si>
  <si>
    <t>Del 12 de septiembre al 31 de diciembre de 2014</t>
  </si>
  <si>
    <t>047/2014</t>
  </si>
  <si>
    <t>048/2014</t>
  </si>
  <si>
    <t>049/2014</t>
  </si>
  <si>
    <t>050/2014</t>
  </si>
  <si>
    <t>Del 03 de noviembre al 31 de diciembre de 2014 o hasta agotarse el monto adjudicado.</t>
  </si>
  <si>
    <t>080/2014</t>
  </si>
  <si>
    <t>081/2014</t>
  </si>
  <si>
    <t>Prorroga según Acuerdo N° 501.09.2014 de fecha 03 de septiembre de 2014</t>
  </si>
  <si>
    <t>Data &amp; Graphics, S.A. de C.V.</t>
  </si>
  <si>
    <t>Mantener en buen estado los equipos informáticos de FOPROLYD</t>
  </si>
  <si>
    <t>Del 05 de febrero al 31 de diciembre, o hasta agotarse los montos adjudicados.</t>
  </si>
  <si>
    <t>Contrato de Servicios N° 05/2014</t>
  </si>
  <si>
    <t>JUNIO</t>
  </si>
  <si>
    <t>Acuerdo de Junta Directiva N° 324.06.2014</t>
  </si>
  <si>
    <t>Griselda Guadalupe Simón Hernández</t>
  </si>
  <si>
    <t>Mantener en buen estado los equipos eléctricos de FOPROLYD</t>
  </si>
  <si>
    <t>Del 03 de marzo al 31 de diciembre de 2014, o hasta agotarse el monto adjudicado</t>
  </si>
  <si>
    <t>Contrato de Servicios N° 08/2014</t>
  </si>
  <si>
    <t>Contrataciones Empresariales, S.A, de C,V.</t>
  </si>
  <si>
    <t>Realizar con transparencia, la contratación de personal para FOPROLYD.</t>
  </si>
  <si>
    <t>Del 29 de enero al  31 de diciembre, o hasta agotarse los montos adjudicados.</t>
  </si>
  <si>
    <t>Valencia Solórzano, S.A. de C.V. (VALESOLO, S.A. DE C.V,)</t>
  </si>
  <si>
    <t>Proveer de alojamiento a Beneficiarios para que puedan ser participes de las actividades de FOPROLYD</t>
  </si>
  <si>
    <t>Del 17 de febrero al 31 de diciembre de 2014 o hasta agotarse los montos adjudicados</t>
  </si>
  <si>
    <t>Contrato de Servicios N° 09/2014</t>
  </si>
  <si>
    <t>Gustavo Ernesto Retana Javier</t>
  </si>
  <si>
    <t>Proveer de información a los Beneficiarios de FOPROLYD</t>
  </si>
  <si>
    <t>Del 24 de enero al 31 de diciembre de 2014</t>
  </si>
  <si>
    <t>Asoc. De Radios y Programas Participativos de El Salvador</t>
  </si>
  <si>
    <t>Proveer de información auditiva a los Beneficiarios de FOPROLYD</t>
  </si>
  <si>
    <t>Del Febrero de 2014  a Enero de 2015 ó   hasta agotarse el monto adjudicado</t>
  </si>
  <si>
    <t>Fondo de Activ. Espec. De Medios de Comunic. Y Reprod. De la Fuerza Armada</t>
  </si>
  <si>
    <t>Chamagua Morataya, S.A. de C.V.</t>
  </si>
  <si>
    <t>Carlos Daniel López Cruz</t>
  </si>
  <si>
    <t>Mantener desinfectado de plagas las instalaciones  de FOPROLYD</t>
  </si>
  <si>
    <t>Del 06 de febrero al 31 de diciembre de 2014</t>
  </si>
  <si>
    <t>Contrato de Servicios N° 06/2014</t>
  </si>
  <si>
    <t>Torogoz, S.A. de C.V.</t>
  </si>
  <si>
    <t>Reconocer la labor realizada por los miembros salientes y personal de FOPROLYD</t>
  </si>
  <si>
    <t>Del 17 al 23 de enero de 2014</t>
  </si>
  <si>
    <t>Comercializadora BF Internacional, S.A. de C.V.</t>
  </si>
  <si>
    <t xml:space="preserve">Proveer insumos para consumo de los Beneficiarios, Personal y Jefaturas de  FOPROLYD </t>
  </si>
  <si>
    <t>El 50%  en el mes de febrero y el otro 50% en el mes de junio de 2014</t>
  </si>
  <si>
    <t>Green House Coffe, S.A. de C.V.</t>
  </si>
  <si>
    <t>R Z, S.A. de C.V.</t>
  </si>
  <si>
    <t>Proveer la papelería necesaria para el desarrollo de las actividades de FOPROLYD</t>
  </si>
  <si>
    <t>Del 06 al 20 de febrero de 2014</t>
  </si>
  <si>
    <t>Distribuidora Agelsa, S.A. de C.V.</t>
  </si>
  <si>
    <t>Del 06 al 26 de febrero de 2014</t>
  </si>
  <si>
    <t>Business Center, S.A. de C.V,</t>
  </si>
  <si>
    <t>Noé Alberto Guillen</t>
  </si>
  <si>
    <t>El 50%  en el mes de febrero y el otro 50% en el mes de julio de 2014</t>
  </si>
  <si>
    <t>Papelera Sanrey, S.A. de C.V.</t>
  </si>
  <si>
    <t>Del 11 al 17 de febrero de 2014</t>
  </si>
  <si>
    <t>Librería Cervantes, S.A. de C.V.</t>
  </si>
  <si>
    <t>Del mes de febrero al mes de julio de 2014</t>
  </si>
  <si>
    <t>Murcia Murcia &amp; Asociados, S.A. de C.V.</t>
  </si>
  <si>
    <t>Realizar Auditoría Financiera a la Gestión 2013 de FOPROLYD</t>
  </si>
  <si>
    <t>MARZO</t>
  </si>
  <si>
    <t>Del 02 de junio al 26 de agosto de 2014</t>
  </si>
  <si>
    <t xml:space="preserve">Escritura Pública N°3, Libro 7° </t>
  </si>
  <si>
    <t>José Edgardo Hernández Pineda</t>
  </si>
  <si>
    <t>Proveer de insumos de higiene para el cuido del medio ambiente y salud de los Beneficiarios, empleados y jefaturas de FOPROLYD</t>
  </si>
  <si>
    <t>Del 03 de febrero al 31 de julio de 2014</t>
  </si>
  <si>
    <t>María Guillermina Aguilar Jovel</t>
  </si>
  <si>
    <t>María Susana Mejía de Canales</t>
  </si>
  <si>
    <t xml:space="preserve">Walter Alexander Arteaga Hernández </t>
  </si>
  <si>
    <t>Reconocer la labor realizada por el personal de FOPROLYD</t>
  </si>
  <si>
    <t>Del 17 al 22 de enero de 2014</t>
  </si>
  <si>
    <t>María Isabel Erazo Castaneda</t>
  </si>
  <si>
    <t>Proveer los insumos necesarios para eventos realizados con personal de FOPROLYD</t>
  </si>
  <si>
    <t>Del 21 al 22 de enero de 2014</t>
  </si>
  <si>
    <t>Comercializadora Interamericana, S.A. de C.V.</t>
  </si>
  <si>
    <t>RV INDUSTRIAS, S.A. DE C.V.</t>
  </si>
  <si>
    <t>Del 27 de enero al 31 de diciembre de 2014</t>
  </si>
  <si>
    <t>Comunicaciones IBW El Salvador, S.A. de C.V.</t>
  </si>
  <si>
    <t>Proveer la tecnología necesaria para el logro de los fines de FOPROLYD</t>
  </si>
  <si>
    <t>Del 07 de marzo de 2014 al 07 de marzo de 2015</t>
  </si>
  <si>
    <t>Pan Eduviges, S.A. de C.V.</t>
  </si>
  <si>
    <t>Brindar una atención integral a los Beneficiarios de FOPROLYD</t>
  </si>
  <si>
    <t>Del 20 de mayo al 31 de diciembre de 2014 o hasta agotarse los montos adjudicados</t>
  </si>
  <si>
    <t>Contrato de Suministro N° 19/2014</t>
  </si>
  <si>
    <t>Villalobos, S.A. de C.V.</t>
  </si>
  <si>
    <t>Del 05 mayo al 31 de diciembre de 2014 o hasta agotarse los montos adjudicados</t>
  </si>
  <si>
    <t>Contrato de Suministro N° 17/2014</t>
  </si>
  <si>
    <t>Ernestina Castro, S.A. de C.V.</t>
  </si>
  <si>
    <t>Contrato de Suministro N° 18/2014</t>
  </si>
  <si>
    <t>Mantener en buen estado los equipos de seguridad de FOPROLYD</t>
  </si>
  <si>
    <t>Del 25 de febrero al 31 de diciembre de 2014</t>
  </si>
  <si>
    <t>Real Inversiones, Ltda. de C.V.</t>
  </si>
  <si>
    <t>Mantener en buen estado los sistemas de suministro de agua de FOPROLYD</t>
  </si>
  <si>
    <t>Del 03 de marzo al 31 de diciembre de 2014</t>
  </si>
  <si>
    <t xml:space="preserve">Informar al público sobre los procesos de adquisición y contratación de FOPROLYD </t>
  </si>
  <si>
    <t>Del 30 al 31 de enero de 2014</t>
  </si>
  <si>
    <t>Salvamedica, S.A. de C.V</t>
  </si>
  <si>
    <t>Proveer de material médico quirúrgico para el tratamiento de Beneficiarios de FOPROLYD</t>
  </si>
  <si>
    <t>Del 20 de febrero al 28 de marzo de 2014</t>
  </si>
  <si>
    <t>Servicios Técnicos Médicos, S.A. de C.V. (S.T. MEDIC, S.A. DE C.V.)</t>
  </si>
  <si>
    <t>Del 20 de febrero al 14 de marzo de 2014</t>
  </si>
  <si>
    <t>Innovaciones Medicas, S.A. de C.V.</t>
  </si>
  <si>
    <t>Del 20 al 30 de mayo de 2014</t>
  </si>
  <si>
    <t>D´EMPAQUE, S.A. DE C.V.</t>
  </si>
  <si>
    <t>Proveer de los implementos necesarios para el ordenamiento de los archivos de FOPROLYD</t>
  </si>
  <si>
    <t>Del 18 de marzo  al 08 de abril de 2014</t>
  </si>
  <si>
    <t>El Lancero, S.A de C.V.</t>
  </si>
  <si>
    <t>Proveer del equipo necesario al personal de vigilancia de FOPROLYD</t>
  </si>
  <si>
    <t>Del 11 de febrero al 08 de abril de 2014</t>
  </si>
  <si>
    <t>Proveer de equipo ergonómico para el desarrollo de las actividades de FOPROLYD</t>
  </si>
  <si>
    <t>Del 13 al 20 de febrero de 2014</t>
  </si>
  <si>
    <t>Félix Adán Rivas Umaña</t>
  </si>
  <si>
    <t>Proveer de los medios necesarios en apoyo a la reinserción productiva de Beneficiarios de FOPROLYD</t>
  </si>
  <si>
    <t>Del 03 de marzo al 08 de marzo de 2014</t>
  </si>
  <si>
    <t>Central América Safety Company de El Salvador, S.A, de C,V,</t>
  </si>
  <si>
    <t>Proveer de los implementos necesarios para el resguardo y seguridad de los beneficiarios y personal de FOPROLYD</t>
  </si>
  <si>
    <t>Del 07 al 18 de marzo de 2014</t>
  </si>
  <si>
    <t>Proveedores de Insumos Diversos, S.A. de C.V.</t>
  </si>
  <si>
    <t>Del 07 al 11 de marzo de 2014</t>
  </si>
  <si>
    <t>Oxigeno y Gases de El Salvador, S.A. de C.V.</t>
  </si>
  <si>
    <t>Del 07 de marzo al 04 de abril de 2014</t>
  </si>
  <si>
    <t>Electrolab Medic, S.A. de C.V.</t>
  </si>
  <si>
    <t>Del 07 de marzo al 12 de mayo de 2014</t>
  </si>
  <si>
    <t>Roberto Arturo Rodríguez Días</t>
  </si>
  <si>
    <t xml:space="preserve">Proveer de implementos necesarios para facilitar la ubicación de cada una de las áreas de la Institución </t>
  </si>
  <si>
    <t>Del 03 marzo al 05 de abril de 2014</t>
  </si>
  <si>
    <t>Del 03 marzo al 29 de abril de 2014, según Acuerdo de Junta Directiva N° 191.03.2014 se autorizo prorroga</t>
  </si>
  <si>
    <t>José Gil Majano</t>
  </si>
  <si>
    <t>Proveer de material de capacitación para el personal de FOPROLYD</t>
  </si>
  <si>
    <t>Del 23 de febrero al 31 de marzo 2014</t>
  </si>
  <si>
    <t>Del 11 al 12 de febrero de 2014</t>
  </si>
  <si>
    <t>Mario Eugenio Guevara Martínez</t>
  </si>
  <si>
    <t>Proveer los materiales necesarios para la atención especializada de los Beneficiarios  de FOPROLYD</t>
  </si>
  <si>
    <t>Del 25 de febrero al 11 de abril de 2014</t>
  </si>
  <si>
    <t>Iván Evaristo Oliver O´Dowd</t>
  </si>
  <si>
    <t>Del 27 de febrero al 28 de marzo de 2014</t>
  </si>
  <si>
    <t>Rosa María Mancia de Reyes</t>
  </si>
  <si>
    <t>Proveer mantenimiento al equipo de movilización de los Beneficiarios de FOPROLYD</t>
  </si>
  <si>
    <t>Del mes de abril al mes de diciembre, o hasta agotarse los montos adjudicados.</t>
  </si>
  <si>
    <t>Almacenes Vidri, S.A. de C.V.</t>
  </si>
  <si>
    <t>Proveer herramientas necesarios para el mantenimiento de las instalaciones de  FOPROLYD</t>
  </si>
  <si>
    <t>Del 26 de febrero al 03 de marzo de 2014</t>
  </si>
  <si>
    <t>7056-7057</t>
  </si>
  <si>
    <t>Del 10 de marzo al 31 de diciembre de 2014 ó hasta agotarse el monto adjudicado</t>
  </si>
  <si>
    <t>Salvador Antonio Méndez Najarro</t>
  </si>
  <si>
    <t>Alex Wilfredo Minero</t>
  </si>
  <si>
    <t>Informar con transparencia  comunicados de FOPROLYD.</t>
  </si>
  <si>
    <t>Del 20 al 21 de febrero de 2014</t>
  </si>
  <si>
    <t>Del 21 al 24 de febrero de 2014</t>
  </si>
  <si>
    <t>Proveer de insumos de limpieza para el cuido del medio ambiente y salud de los Beneficiarios, empleados y jefaturas de FOPROLYD</t>
  </si>
  <si>
    <t>Del 11 de marzo al 31 de julio de 2014</t>
  </si>
  <si>
    <t>Proveer los recursos necesarios para el funcionamiento de FOPROLYD</t>
  </si>
  <si>
    <t>Del 10 de marzo al 30 de julio de 2014</t>
  </si>
  <si>
    <t>Ricoh El Salvador, S.A. de C.V.</t>
  </si>
  <si>
    <t>Del 10 al 12 de marzo de 2014</t>
  </si>
  <si>
    <t>DPG, S.A. de C.V.</t>
  </si>
  <si>
    <t>Del 10 de marzo al 31 de julio de 2014</t>
  </si>
  <si>
    <t>Screencherk El Salvador, S.A. de C.V.</t>
  </si>
  <si>
    <t>Construmarket, S.A. de C.V.</t>
  </si>
  <si>
    <t>Del 18 de marzo al 03 de abril de 2014</t>
  </si>
  <si>
    <t>Dimega, S.A. de C.V.</t>
  </si>
  <si>
    <t>Del 18 de marzo al 08 de abril de 2014</t>
  </si>
  <si>
    <t>Grupo Renderos, S.A. de C.V.</t>
  </si>
  <si>
    <t>Del 03 al 20 de marzo de 2014</t>
  </si>
  <si>
    <t>Proveer de equipo de comunicación a FOPROLYD</t>
  </si>
  <si>
    <t>Del 19 de abril de 2014 al 19 de abril de 2015</t>
  </si>
  <si>
    <t>PRORR 2013</t>
  </si>
  <si>
    <t>Del 14 de septiembre de 2014 al 13 de enero de 2015. (PROCESO DE LIBRE GESTIÓN N° 144/2013)</t>
  </si>
  <si>
    <t>056/2014</t>
  </si>
  <si>
    <t>Cálculadoras y Teclados, S.A. de C.V.</t>
  </si>
  <si>
    <t>Proveer el equipo necesario para el funcionamiento de FOPROLYD</t>
  </si>
  <si>
    <t>Del 14 de marzo  al 01 de abril de 2014</t>
  </si>
  <si>
    <t>Mantener informados a nivel nacional a los Beneficiarios de FOPROLYD</t>
  </si>
  <si>
    <t>Del 27 de marzo al 05 de abril de 2014</t>
  </si>
  <si>
    <t>Y.S.L.N. LA ROMANTICA, S.A. DE C.V.</t>
  </si>
  <si>
    <t>Asociación Agape de El Salvador</t>
  </si>
  <si>
    <t>Emisoras Unidas, S.A. de C.V.</t>
  </si>
  <si>
    <t>Radio Industria M y M, S.A. de C.V.</t>
  </si>
  <si>
    <t>Stereo Noventa y Cuatro Punto Uno, F.M., S.A. de C.V.</t>
  </si>
  <si>
    <t>Radio Cadena  YSKL, S,A, de C.V.</t>
  </si>
  <si>
    <t>Proveer la papelería necesaria para la prestación de servicios a Beneficiarios de FOPROLYD</t>
  </si>
  <si>
    <t>Del 18 de marzo al 05 de abril de 2014</t>
  </si>
  <si>
    <t>Proveer de información a nivel nacional, a los Beneficiarios de FOPROLYD</t>
  </si>
  <si>
    <t>Del 25 de marzo al 31 de diciembre de 2014</t>
  </si>
  <si>
    <t>ABRIL</t>
  </si>
  <si>
    <t>Del 24 de abril al 07 de mayo de 2014</t>
  </si>
  <si>
    <t>Contrato de Suministro N° 21/2014</t>
  </si>
  <si>
    <t>Del 24 de abril al 09 de mayo de 2014</t>
  </si>
  <si>
    <t>Contrato de Suministro N° 22/2014</t>
  </si>
  <si>
    <t>Proveer de material identificativo a FOPROLYD</t>
  </si>
  <si>
    <t>Del 27 de marzo al 09 de abril de 2014</t>
  </si>
  <si>
    <t>Roxana Minervine Muñoz</t>
  </si>
  <si>
    <t>Proveer de servicios médicos odontológicos completos a Beneficiarios de FOPROLYD</t>
  </si>
  <si>
    <t>Del 28 de marzo al 14 de mayo de 2014</t>
  </si>
  <si>
    <t>Consuelo Coto de Cordero</t>
  </si>
  <si>
    <t>Del 28 de marzo al 06 de junio de 2014</t>
  </si>
  <si>
    <t>Roberto José Frot Larrañaga</t>
  </si>
  <si>
    <t>Del 28 de marzo al  07 de abril de 2014</t>
  </si>
  <si>
    <t>Del 28 de marzo al 03 de abril de 2014</t>
  </si>
  <si>
    <t xml:space="preserve">Del 07 de abril al 08 de mayo de 2014 </t>
  </si>
  <si>
    <t>Informar  a Beneficiarios Pensionados, que deben de hacer constar al fondo que se encuentran con vida en el mes de Abril</t>
  </si>
  <si>
    <t>Del 27 de marzo al 01 de abril de 2014</t>
  </si>
  <si>
    <t>Lidia Martínez de Marroquín</t>
  </si>
  <si>
    <t>Proveer de Medicamentos para el bienestar de los Beneficiarios de FOPROLYD</t>
  </si>
  <si>
    <t>MAYO</t>
  </si>
  <si>
    <t>Del 13 al 22 de junio de 2014</t>
  </si>
  <si>
    <t>Del 22 de mayo al 01 de junio de 2014</t>
  </si>
  <si>
    <t>Contrato de Suministro N° 26/2014</t>
  </si>
  <si>
    <t>Centro Farmacéutico de La Fuerza Armada (CEFAFA)</t>
  </si>
  <si>
    <t>Del 22 de mayo al 06 de junio de 2014</t>
  </si>
  <si>
    <t>7126-7127</t>
  </si>
  <si>
    <t>Farmacia San Nicolás, S.A. de C.V.</t>
  </si>
  <si>
    <t xml:space="preserve">José Amadeo Alfaro </t>
  </si>
  <si>
    <t>Proveer al personal con vestimenta institucional</t>
  </si>
  <si>
    <t>30 días Calendarios a partir de la fecha en que finalice con la toma de medidas al personal,  se concede prorroga del 28 de agosto al 01 de septiembre de 2014, según acuerdo de Junta Directiva N° 490.08.2014</t>
  </si>
  <si>
    <t>Contrato de Suministro N°  29/2014</t>
  </si>
  <si>
    <t>Industrias Monerva, S.A. de C.V.</t>
  </si>
  <si>
    <t>30 días Calendarios a partir de la fecha en que finalice con la toma de medidas al personal, Del 20 de junio al 18 de agosto de 2014</t>
  </si>
  <si>
    <t>Contrato de Suministro N° 30/2014</t>
  </si>
  <si>
    <t>Hermelinda Del Carmen Valdivieso Ochoa</t>
  </si>
  <si>
    <t>35 días Calendarios a partir de la fecha en que finalice con la toma de medidas al personal, Del 28 de julio al 01 de septiembre de 2014</t>
  </si>
  <si>
    <t>Contrato de Suministro N° 31/2014</t>
  </si>
  <si>
    <t>Suministras con Insumos Médicos a los Beneficiarios</t>
  </si>
  <si>
    <t>Del 09 de abril al 22 de mayo de 2014</t>
  </si>
  <si>
    <t>Arsegui de El Salvador, S.A. de C.V.</t>
  </si>
  <si>
    <t>Mantener en buen estado los equipos de primeros auxilios de FOPROLYD</t>
  </si>
  <si>
    <t>Del 10 de abril al 23 de mayo de 2014</t>
  </si>
  <si>
    <t>Del 04 al 07 de abril de 2014</t>
  </si>
  <si>
    <t>Mantener en buen estado la infraestructura de FOPROLYD</t>
  </si>
  <si>
    <t>Del 06 de mayo al 31 diciembre de 2014</t>
  </si>
  <si>
    <t>Del 29 de abril al 02 de mayo de 2014</t>
  </si>
  <si>
    <t>7113-7114</t>
  </si>
  <si>
    <t>Reconocer la labor realizada por los miembros salientes de FOPROLYD</t>
  </si>
  <si>
    <t>Del 22 al 25 de abril de 2014</t>
  </si>
  <si>
    <t>Del 24 de abril al 08 de mayo de 2014</t>
  </si>
  <si>
    <t>Del 24 al 25 de abril de 2014</t>
  </si>
  <si>
    <t>Mantener en buen estado el equipo informático de FOPROLYD</t>
  </si>
  <si>
    <t>Del 06 de mayo al 05 de junio de 2014</t>
  </si>
  <si>
    <t>Mantener en buen estado la Infraestructura de FOPROLYD</t>
  </si>
  <si>
    <t>Del 07 de mayo al 31 de diciembre de 2014</t>
  </si>
  <si>
    <t>Del 06 de mayo al 31 de diciembre de 2014</t>
  </si>
  <si>
    <t>Del 07 al 12 de mayo de 2014</t>
  </si>
  <si>
    <t>Starline Internacional, S.A. de C.V.</t>
  </si>
  <si>
    <t>Proporcional a la población Institucional con el suministro de Agua Purificada</t>
  </si>
  <si>
    <t>Del 07 al 19 de julio de 2014</t>
  </si>
  <si>
    <t>Contrato de Suministro N° 33/2014</t>
  </si>
  <si>
    <t>Servicios Alimenticios, C. y R., S.A. de C.V.</t>
  </si>
  <si>
    <t>Proveer los insumos necesarios para eventos realizados con los Beneficiarios de FOPROLYD</t>
  </si>
  <si>
    <t>Del 16 al 28 de mayo de 2014</t>
  </si>
  <si>
    <t>Jorge Antonio Abarca Corado</t>
  </si>
  <si>
    <t>Proporcionar información sobre el desempeño de la institución</t>
  </si>
  <si>
    <t>Del 20 al 26 de mayo de 2014</t>
  </si>
  <si>
    <t>Sociedad de Empresarios del Transporte Colectivo de Sonsonate, S.A. de C.V.</t>
  </si>
  <si>
    <t>Proveer los medios de transporte necesarios  a los Beneficiarios de FOPROLYD</t>
  </si>
  <si>
    <t>Del 03 de junio al 10 de octubre de 2014</t>
  </si>
  <si>
    <t>7131-7132-7133</t>
  </si>
  <si>
    <t>Servicios Diversos para El Desarrollo Local de El Salvador. S.A. de C.V.</t>
  </si>
  <si>
    <t>Centro Audiológico Médico, S.A. de C.V.</t>
  </si>
  <si>
    <t>Proveer de Suministros necesarios para la atención especializada de los Beneficiarios de FOPROLYD</t>
  </si>
  <si>
    <t>Del 07 de julio al 31 de diciembre de 2014 o hasta agotarse los montos adjudicados</t>
  </si>
  <si>
    <t>Contrato de Suministro N° 32/2014</t>
  </si>
  <si>
    <t>Promotora de la Organización de Discapacitados de El Salvador (PODES)</t>
  </si>
  <si>
    <t>Del 12 de junio al 11 septiembre de 2014</t>
  </si>
  <si>
    <t>Del 13 de junio al 23 de julio de 2014</t>
  </si>
  <si>
    <t>Proveer de los materiales necesarios para la movilización de los Beneficiarios de FOPROLYD</t>
  </si>
  <si>
    <t>Del 19 de junio al 31 de diciembre de 2014</t>
  </si>
  <si>
    <t>Clínica Candray, S.A. de C.V.</t>
  </si>
  <si>
    <t>Del 19 de junio al 12 de septiembre de 2014</t>
  </si>
  <si>
    <t>Del 13 al 16 de junio de 2014</t>
  </si>
  <si>
    <t>Red Empresarial, S.A. de C.V.</t>
  </si>
  <si>
    <t>Del 25 al 30 de junio de 2014</t>
  </si>
  <si>
    <t>Del 25 de junio al 05 de julio de 2014</t>
  </si>
  <si>
    <t>Del 25 de junio al 04 de julio de 2014</t>
  </si>
  <si>
    <t>Del 23 de junio al 03 de julio de 2014</t>
  </si>
  <si>
    <t>Enrique Antonio Córdova Flores</t>
  </si>
  <si>
    <t>Del 27 de junio al 04 de julio de 2014</t>
  </si>
  <si>
    <t>Del 20 al 23 de junio de 2014</t>
  </si>
  <si>
    <t>MJ Remodelaciones, S.A. de C.V</t>
  </si>
  <si>
    <t>Del 07 al 28 de julio de 2014</t>
  </si>
  <si>
    <t>Jaret Naun Moran Sorto</t>
  </si>
  <si>
    <t>Mantener en buen estado el equipo de FOPROLYD</t>
  </si>
  <si>
    <t>Del 10 al 17 de julio de 2014</t>
  </si>
  <si>
    <t>El Salvador Network, S.A.</t>
  </si>
  <si>
    <t>Del 22 de julio al 12 de agosto de 2014</t>
  </si>
  <si>
    <t>003/2014</t>
  </si>
  <si>
    <t>Del 16 de julio al 21 de agosto de 2014</t>
  </si>
  <si>
    <t>001/2014</t>
  </si>
  <si>
    <t>Del 16 al 31 de julio de 2014</t>
  </si>
  <si>
    <t>002/2014</t>
  </si>
  <si>
    <t>Mantener en Buen Estados los Equipos Informáticos</t>
  </si>
  <si>
    <t>Del 31 de julio al 26 de agosto de 2014</t>
  </si>
  <si>
    <t>006/2014</t>
  </si>
  <si>
    <t>Del 31 de julio al 09 de septiembre de 2014, se concedió prorroga según Acuerdo de Junta Directiva N° 491.08.2014</t>
  </si>
  <si>
    <t>011/2014</t>
  </si>
  <si>
    <t>Valdés Data Center, S.A. de C.V.</t>
  </si>
  <si>
    <t>Del 31 de julio al 03 de septiembre de 2014</t>
  </si>
  <si>
    <t>009/2014</t>
  </si>
  <si>
    <t>Del 23 al 30 de julio de 2014</t>
  </si>
  <si>
    <t>004/2014</t>
  </si>
  <si>
    <t>Claudia Mirna Posada Soto</t>
  </si>
  <si>
    <t>Suministrar Equipo de Planta para la Institución.</t>
  </si>
  <si>
    <t>AGOSTO</t>
  </si>
  <si>
    <t>Del 14 de agosto al 28 de agosto de 2014</t>
  </si>
  <si>
    <t>019/2014</t>
  </si>
  <si>
    <t>Jorge Eraldo Osorio Martínez</t>
  </si>
  <si>
    <t>Del 14 de agosto al 05 de septiembre de 2014</t>
  </si>
  <si>
    <t>020/2014</t>
  </si>
  <si>
    <t>Del 29 de julio al 22 de agosto de 2014</t>
  </si>
  <si>
    <t>005/2014</t>
  </si>
  <si>
    <t>Carlos Enrique Herrera Villalobos</t>
  </si>
  <si>
    <t>Del mes de septiembre al mes de diciembre o hasta agotarse el monto adjudicado</t>
  </si>
  <si>
    <t>022/2014</t>
  </si>
  <si>
    <t>Consultores Asociados Proveedores de Bienes y Servicios, S.A. de C.V.</t>
  </si>
  <si>
    <t>Del 28 de agosto al 01 de noviembre de 2014, se concede prorroga según Acuerdo de Junta Directiva N° 565.10.2014</t>
  </si>
  <si>
    <t>026/2014</t>
  </si>
  <si>
    <t>Del 26 de noviembre de 2014 al 26 de noviembre de 2015</t>
  </si>
  <si>
    <t>021/2014</t>
  </si>
  <si>
    <t>Proveer de los utensilios necesarios para la atención de los beneficiarios en FOPROLYD</t>
  </si>
  <si>
    <t>Del 27 de agosto al 10 de septiembre de 2014</t>
  </si>
  <si>
    <t>025/2014</t>
  </si>
  <si>
    <t>Del 29 de agosto al 08 de septiembre de 2014</t>
  </si>
  <si>
    <t>024/2014</t>
  </si>
  <si>
    <t>Del 17 de septiembre al 08 de octubre de 2014</t>
  </si>
  <si>
    <t>023/2014</t>
  </si>
  <si>
    <t>Del 05 al 22 de septiembre  de 2014</t>
  </si>
  <si>
    <t>027/2014</t>
  </si>
  <si>
    <t>Del 03 de septiembre al 01 de octubre de 2014</t>
  </si>
  <si>
    <t>028/2014</t>
  </si>
  <si>
    <t>Vasmar, S.A. de C.V.</t>
  </si>
  <si>
    <t>Adquirir el suministro y reparación de lentes para beneficiarios de FOPROLYD</t>
  </si>
  <si>
    <t xml:space="preserve">OCTUBRE </t>
  </si>
  <si>
    <t>Del 20 de octubre al 31 de diciembre de 2014 ó hasta agotarse el monto adjudicado.</t>
  </si>
  <si>
    <t>Contrato de Suministro N° 35/2014</t>
  </si>
  <si>
    <t>Servicios Diversos Candray, S.A. de C.V.</t>
  </si>
  <si>
    <t>Contrato de Suministro N° 36/2014</t>
  </si>
  <si>
    <t>Erick Canizalez Gutiérrez</t>
  </si>
  <si>
    <t>Capacitar a la Comisiones de Seguridad de FOPROLYD</t>
  </si>
  <si>
    <t>Del 17 de septiembre al 31 de diciembre de 2014</t>
  </si>
  <si>
    <t>052/2014</t>
  </si>
  <si>
    <t>Proveer de Insumos para el cuidado de los Beneficiarios de FOPROLYD</t>
  </si>
  <si>
    <t>Del 13 de octubre al 31 de diciembre de 2014 o hasta agotarse el monto adjudicado</t>
  </si>
  <si>
    <t>Contrato de Suministro N° 34/2014</t>
  </si>
  <si>
    <t>Del 18 al 30 de septiembre de 2014</t>
  </si>
  <si>
    <t>051/2014</t>
  </si>
  <si>
    <t>Del 17 de septiembre al 13 de octubre de 2014</t>
  </si>
  <si>
    <t>053/2014</t>
  </si>
  <si>
    <t>Suministrar Equipo Informático a las Oficinas de FOPROLYD</t>
  </si>
  <si>
    <t>Del 12 al 25 de septiembre de 2014</t>
  </si>
  <si>
    <t>046/2014</t>
  </si>
  <si>
    <t>Banco Agrícola, S.A. de C.V.</t>
  </si>
  <si>
    <t>Suministrar Cheque paga realizar pagos a Beneficios Económicos de FOPROLYD</t>
  </si>
  <si>
    <t>Del 08 al 31 de octubre de 2014</t>
  </si>
  <si>
    <t>058/2014</t>
  </si>
  <si>
    <t>Luis Eduardo Vaquero Andrade</t>
  </si>
  <si>
    <t>Del 22 de septiembre al 22 de octubre de 2014</t>
  </si>
  <si>
    <t>055/2014</t>
  </si>
  <si>
    <t>Computel, S.A. de C.V.</t>
  </si>
  <si>
    <t>Del 01 de octubre al 31 de diciembre de 2014</t>
  </si>
  <si>
    <t>057/2014</t>
  </si>
  <si>
    <t>Impresora El Sistema, S.A. de C.V.</t>
  </si>
  <si>
    <t>5 días hábiles después de emitir la orden de inicio y aprobado el diseño.</t>
  </si>
  <si>
    <t>059/2014</t>
  </si>
  <si>
    <t>Construcciones y Decoraciones, S.A. de C.V.</t>
  </si>
  <si>
    <t>Proveer de servicio de adecuaciones para terreno de FOPROLYD</t>
  </si>
  <si>
    <t>El plazo es de 35 días calendarios a partir de recibir la orden de inicio</t>
  </si>
  <si>
    <t>077/2014</t>
  </si>
  <si>
    <t>NOVIEMBRE</t>
  </si>
  <si>
    <t>Acuerdo de Junta Directiva N° 663.11.2014  de fecha 19 de noviembre de 2014</t>
  </si>
  <si>
    <t>Incremento a la Orden N 77/2014</t>
  </si>
  <si>
    <t>Dar una mejor atención mediante el servicio de exámenes complementarios a los beneficiarios y solicitantes de FOPROLYD</t>
  </si>
  <si>
    <t>Del 22 de octubre al 31 de diciembre de 2014 ó hasta agotarse el monto adjudicado.</t>
  </si>
  <si>
    <t>072/2014</t>
  </si>
  <si>
    <t>El plazo es de 1 día, la entrega de informes médicos semanalmente no excediendo de 10 días laborales.</t>
  </si>
  <si>
    <t>073/2014</t>
  </si>
  <si>
    <t>Del 17 al 23 de octubre de 2014</t>
  </si>
  <si>
    <t>063/2014</t>
  </si>
  <si>
    <t>GYS, SUMINISTROS, S.A. DE C.V.</t>
  </si>
  <si>
    <t>Del 17 de octubre al 06 de noviembre de 2014</t>
  </si>
  <si>
    <t>062/2014</t>
  </si>
  <si>
    <t xml:space="preserve">Librería y Papelería El Nuevo Siglo S.A. de C.V. </t>
  </si>
  <si>
    <t>Del 23 al 31 de octubre de 2014</t>
  </si>
  <si>
    <t>076/2014</t>
  </si>
  <si>
    <t xml:space="preserve">Noé Alberto Guillen </t>
  </si>
  <si>
    <t>Del 27 al 29 de octubre de 2014</t>
  </si>
  <si>
    <t>075/2014</t>
  </si>
  <si>
    <t>Del 29 de octubre al 04 de noviembre de 2014</t>
  </si>
  <si>
    <t>074/2014</t>
  </si>
  <si>
    <t xml:space="preserve">Proveer insumos para consumo de los Beneficiarios y Personal de  FOPROLYD </t>
  </si>
  <si>
    <t>Del 20 al 27 de octubre de 2014</t>
  </si>
  <si>
    <t>068/2014</t>
  </si>
  <si>
    <t>Distribuciones de Calidad, S.A. de C.V.</t>
  </si>
  <si>
    <t>Del 17 al 24 de octubre de 2014</t>
  </si>
  <si>
    <t>066/2014</t>
  </si>
  <si>
    <t>Del 17 de octubre al 08 de noviembre de 2014</t>
  </si>
  <si>
    <t>067/2014</t>
  </si>
  <si>
    <t>064/2014</t>
  </si>
  <si>
    <t>Del 14 al 15 de octubre de 2014</t>
  </si>
  <si>
    <t>060/2014</t>
  </si>
  <si>
    <t>Dar a conocer las mas sentidas condolencias y unirnos al dolor de la familia.</t>
  </si>
  <si>
    <t>Del 16 al 17 de octubre de 2014</t>
  </si>
  <si>
    <t>061/2014</t>
  </si>
  <si>
    <t>Proporcionar el servicio de tratamiento odontológico a Beneficiarios de FOPROLYD.</t>
  </si>
  <si>
    <t>La entrega es de un mes a partir del 28/10/2014</t>
  </si>
  <si>
    <t>078/2014</t>
  </si>
  <si>
    <t>Adquirir el suministro y reparación de Otoamplifonos y set de baterias para los beneficiarios de FOPROLYD.</t>
  </si>
  <si>
    <t>Del 31 de octubre al 31 de diciembre de 2014 ó hasta agotarse el monto contratado.</t>
  </si>
  <si>
    <t>079/2014</t>
  </si>
  <si>
    <t>Contratar el servicio de publicación escrita de esquela de condolencias.</t>
  </si>
  <si>
    <t>Del 20 al 21 de octubre de 2014</t>
  </si>
  <si>
    <t>069/2014</t>
  </si>
  <si>
    <t>Desarrollo de Soluciones Integrales, S.A. de C.V.</t>
  </si>
  <si>
    <t>Mantener en buen estado los equipos telefónicos de FOPROLYD</t>
  </si>
  <si>
    <t>Del 12 de noviembre al 31 de diciembre de 2014</t>
  </si>
  <si>
    <t>083/2014</t>
  </si>
  <si>
    <t>Del 05 al 06 de noviembre de 2014</t>
  </si>
  <si>
    <t>082/2014</t>
  </si>
  <si>
    <t>Del 18 al 22 de noviembre de 2014</t>
  </si>
  <si>
    <t>085/2014</t>
  </si>
  <si>
    <t>Fredy Noe Granados Rivera</t>
  </si>
  <si>
    <t>Proveer de Herramientos para el Laboratorio de Prótesis de FOPROLYD</t>
  </si>
  <si>
    <t>Del 24 de noviembre al 12 de diciembre de 2014</t>
  </si>
  <si>
    <t>088/2014</t>
  </si>
  <si>
    <t>Elevadores de Centroamerica, S.A. de C.V.</t>
  </si>
  <si>
    <t>Capacitar al Personal sobre Rescates de Seguridad de FOPROLYD</t>
  </si>
  <si>
    <t>El tiempo de realización es a partir de la solicitud del Administrador del Documento Contractual.</t>
  </si>
  <si>
    <t>087/2014</t>
  </si>
  <si>
    <t>Silvia Dinora Hernández Sanchez</t>
  </si>
  <si>
    <t>Contar con el Servicio de Impresión de Stickers, Tarjetas de presentación y elaboración de sellos</t>
  </si>
  <si>
    <t>Del 26 de noviembre al 01 de diciembre de 2014</t>
  </si>
  <si>
    <t>091/2014</t>
  </si>
  <si>
    <t>090/2014</t>
  </si>
  <si>
    <t>Proveer de Suministro de Aparatos de Ayuda Mecánica y Auxiliar a Beneficiarios de FOPROLYD</t>
  </si>
  <si>
    <t>DICIEMBRE</t>
  </si>
  <si>
    <t>Del 02 al 11 de diciembre de 2014</t>
  </si>
  <si>
    <t>096/2014</t>
  </si>
  <si>
    <t>Del 02 al 16 de diciembre de 2014</t>
  </si>
  <si>
    <t>097/2014</t>
  </si>
  <si>
    <t>098/2014</t>
  </si>
  <si>
    <t>Proveer de suministros de Insumos Médicos para Beneficiarios</t>
  </si>
  <si>
    <t>Del 06 al 16 de diciembre de 2014</t>
  </si>
  <si>
    <t>099/2014</t>
  </si>
  <si>
    <t>Suministro L.R., S.A. de C.V.</t>
  </si>
  <si>
    <t>Del 06 al 15 de diciembre de 2014</t>
  </si>
  <si>
    <t>100/2014</t>
  </si>
  <si>
    <t>Mundo Médico Químico, S.A. de C.V.</t>
  </si>
  <si>
    <t>Del 05 al 12 de diciembre de 2014</t>
  </si>
  <si>
    <t>101/2014</t>
  </si>
  <si>
    <t>Proveer Equipo e Insumos de Fisioterapia al personal de FOPROLYD</t>
  </si>
  <si>
    <t>Del 28 de noviembre al 08 de diciembre de 2014</t>
  </si>
  <si>
    <t>092/2014</t>
  </si>
  <si>
    <t>Del 29 de noviembre 18 de diciembre de 2014</t>
  </si>
  <si>
    <t>093/2014</t>
  </si>
  <si>
    <t>Del 01 al 20 de diciembre de 2014</t>
  </si>
  <si>
    <t>094/2014</t>
  </si>
  <si>
    <t>Lanco El Salvador, S.A. de C.V.</t>
  </si>
  <si>
    <t xml:space="preserve">Dar Manteniemientos a las Oficinas Centrales de FOPROLYD </t>
  </si>
  <si>
    <t>Del 26 al 29 de noviembre de 2014</t>
  </si>
  <si>
    <t>089/2014</t>
  </si>
  <si>
    <t>Proveer de Suministros necesarios para la atención especializada de Beneficiario Marcos Emilio Cornejo</t>
  </si>
  <si>
    <t>Del 01 al 02 de diciembre de 2014</t>
  </si>
  <si>
    <t>095/2014</t>
  </si>
  <si>
    <t>María Antonia Henríquez Sibrián</t>
  </si>
  <si>
    <t>Proveer de Suministros de Alimentos para la Jornada de Capacitación al Personal de FOPROLYD.</t>
  </si>
  <si>
    <t>Del 15 al 19 de diciembre de 2014</t>
  </si>
  <si>
    <t>104/2014</t>
  </si>
  <si>
    <t>19 de diciembre de 2014</t>
  </si>
  <si>
    <t>110/2014</t>
  </si>
  <si>
    <t>Mega Futuro, S.A. de C.V.</t>
  </si>
  <si>
    <t>Proveer de Suministro Electrico para FOPROLYD</t>
  </si>
  <si>
    <t>Del 19 al 20 diciembre de 2014</t>
  </si>
  <si>
    <t>106/2014</t>
  </si>
  <si>
    <t>Proveer de Mobiliario de Oficina para FOPROLYD</t>
  </si>
  <si>
    <t>Del 22 de diciembre de 2014 al 05 de enero de 2015</t>
  </si>
  <si>
    <t>107/2014</t>
  </si>
  <si>
    <t>Jesús Abraham López Torres</t>
  </si>
  <si>
    <t>108/2014</t>
  </si>
  <si>
    <t>D'Office, S.A. de C.V</t>
  </si>
  <si>
    <t>Del 22 de diciembre de 2014 al 07 de enero de 2015</t>
  </si>
  <si>
    <t>109/2014</t>
  </si>
  <si>
    <t>Del 17 al 18 de diciembre  de 2014</t>
  </si>
  <si>
    <t>105/2014</t>
  </si>
  <si>
    <t>CONV.</t>
  </si>
  <si>
    <t>Ministerio de la Defensa Nacional</t>
  </si>
  <si>
    <t>Contratar el suministro de calzado y prendas de vestir para empleados de seguridad de FOPROLYD</t>
  </si>
  <si>
    <t>Contrato de Suministro del Convenio</t>
  </si>
  <si>
    <t>OCTUBRE</t>
  </si>
  <si>
    <t>PROCESO</t>
  </si>
  <si>
    <t>RESGISTRO DE CONTRATISTA:  AÑO 2014</t>
  </si>
  <si>
    <t>LG 01/2014</t>
  </si>
  <si>
    <t>LG 02/2014</t>
  </si>
  <si>
    <t>LG 03/2014</t>
  </si>
  <si>
    <t>LG 04/2014</t>
  </si>
  <si>
    <t>LG 05/2014</t>
  </si>
  <si>
    <t>LG 06/2014</t>
  </si>
  <si>
    <t>LG 07/2014</t>
  </si>
  <si>
    <t>LG 08/2014</t>
  </si>
  <si>
    <t>LG 10/2014</t>
  </si>
  <si>
    <t>LG 11/2014</t>
  </si>
  <si>
    <t>LG 12/2014</t>
  </si>
  <si>
    <t>LG 13/2014</t>
  </si>
  <si>
    <t>LG 14/2014</t>
  </si>
  <si>
    <t>LG 15/2014</t>
  </si>
  <si>
    <t>LG 16/2014</t>
  </si>
  <si>
    <t>LG 17/2014</t>
  </si>
  <si>
    <t>LG 18/2014</t>
  </si>
  <si>
    <t>LG 19/2014</t>
  </si>
  <si>
    <t>LG 20/2014</t>
  </si>
  <si>
    <t>LG 21/2014</t>
  </si>
  <si>
    <t>LG 22/2014</t>
  </si>
  <si>
    <t>LG 23/2014</t>
  </si>
  <si>
    <t>LG 24/2014</t>
  </si>
  <si>
    <t>LG 25/2014</t>
  </si>
  <si>
    <t>LG 26/2014</t>
  </si>
  <si>
    <t>LG 27/2014</t>
  </si>
  <si>
    <t>LG 28/2014</t>
  </si>
  <si>
    <t>LG 29/2014</t>
  </si>
  <si>
    <t>LG 30/2014</t>
  </si>
  <si>
    <t>LG 31/2014</t>
  </si>
  <si>
    <t>LG 32/2014</t>
  </si>
  <si>
    <t>LG 33/2014</t>
  </si>
  <si>
    <t>LG 34/2014</t>
  </si>
  <si>
    <t>LG 35/2014</t>
  </si>
  <si>
    <t>LG 36/2014</t>
  </si>
  <si>
    <t>LG 37/2014</t>
  </si>
  <si>
    <t>LG 38/2014</t>
  </si>
  <si>
    <t>LG 39/2014</t>
  </si>
  <si>
    <t>LG 40/2014</t>
  </si>
  <si>
    <t>LG 41/2014</t>
  </si>
  <si>
    <t>LG 42/2014</t>
  </si>
  <si>
    <t>LG 43/2014</t>
  </si>
  <si>
    <t>LG 44/2014</t>
  </si>
  <si>
    <t>LG 45/2014</t>
  </si>
  <si>
    <t>LG 46/2014</t>
  </si>
  <si>
    <t>LG 47/2014</t>
  </si>
  <si>
    <t>LG 48/2014</t>
  </si>
  <si>
    <t>LG 49/2014</t>
  </si>
  <si>
    <t>LG 50/2014</t>
  </si>
  <si>
    <t>LG 51/2014</t>
  </si>
  <si>
    <t>LG 52/2014</t>
  </si>
  <si>
    <t>LG 53/2014</t>
  </si>
  <si>
    <t>LG 54/2014</t>
  </si>
  <si>
    <t>LG 55/2014</t>
  </si>
  <si>
    <t>LG 56/2014</t>
  </si>
  <si>
    <t>LG 57/2014</t>
  </si>
  <si>
    <t>LG 58/2014</t>
  </si>
  <si>
    <t>LG 59/2014</t>
  </si>
  <si>
    <t>LG 60/2014</t>
  </si>
  <si>
    <t>LG 61/2014</t>
  </si>
  <si>
    <t>LG 62/2014</t>
  </si>
  <si>
    <t>LG 63/2014</t>
  </si>
  <si>
    <t>LG 64/2014</t>
  </si>
  <si>
    <t>LG 65/2014</t>
  </si>
  <si>
    <t>LG 66/2014</t>
  </si>
  <si>
    <t>LG 67/2014</t>
  </si>
  <si>
    <t>LG 68/2014</t>
  </si>
  <si>
    <t>LG 69/2014</t>
  </si>
  <si>
    <t>LG 70/2014</t>
  </si>
  <si>
    <t>LG 71/2014</t>
  </si>
  <si>
    <t>LG 72/2014</t>
  </si>
  <si>
    <t>LG 73/2014</t>
  </si>
  <si>
    <t>LG 74/2014</t>
  </si>
  <si>
    <t>LG 75/2014</t>
  </si>
  <si>
    <t>LG 76/2014</t>
  </si>
  <si>
    <t>LG 77/2014</t>
  </si>
  <si>
    <t>LG 78/2014</t>
  </si>
  <si>
    <t>LG 79/2014</t>
  </si>
  <si>
    <t>LG 80/2014</t>
  </si>
  <si>
    <t>LG 81/2014</t>
  </si>
  <si>
    <t>LG 82/2014</t>
  </si>
  <si>
    <t>LG 83/2014</t>
  </si>
  <si>
    <t>LG 84/2014</t>
  </si>
  <si>
    <t>LG 85/2014</t>
  </si>
  <si>
    <t>LG 86/2014</t>
  </si>
  <si>
    <t>LG 87/2014</t>
  </si>
  <si>
    <t>LG 88/2014</t>
  </si>
  <si>
    <t>LG 89/2014</t>
  </si>
  <si>
    <t>LG 90/2014</t>
  </si>
  <si>
    <t>LG 91/2014</t>
  </si>
  <si>
    <t>LG 92/2014</t>
  </si>
  <si>
    <t>LG 93/2014</t>
  </si>
  <si>
    <t>LG 94/2014</t>
  </si>
  <si>
    <t>LG 95/2014</t>
  </si>
  <si>
    <t>LG 96/2014</t>
  </si>
  <si>
    <t>LG 97/2014</t>
  </si>
  <si>
    <t>LG 98/2014</t>
  </si>
  <si>
    <t>LG 99/2014</t>
  </si>
  <si>
    <t>LG 100/2014</t>
  </si>
  <si>
    <t>LG 101/2014</t>
  </si>
  <si>
    <t>LG 102/2014</t>
  </si>
  <si>
    <t>LG 103/2014</t>
  </si>
  <si>
    <t>LG 104/2014</t>
  </si>
  <si>
    <t>LG 105/2014</t>
  </si>
  <si>
    <t>LG 106/2014</t>
  </si>
  <si>
    <t>LG 107/2014</t>
  </si>
  <si>
    <t>LG 108/2014</t>
  </si>
  <si>
    <t>LG 109/2014</t>
  </si>
  <si>
    <t>LG 110/2014</t>
  </si>
  <si>
    <t>LG 111/2014</t>
  </si>
  <si>
    <t>LG 112/2014</t>
  </si>
  <si>
    <t>LG 113/2014</t>
  </si>
  <si>
    <t>LG 114/2014</t>
  </si>
  <si>
    <t>LG 115/2014</t>
  </si>
  <si>
    <t>LG 116/2014</t>
  </si>
  <si>
    <t>LG 117/2014</t>
  </si>
  <si>
    <t>LG 118/2014</t>
  </si>
  <si>
    <t>LG 119/2014</t>
  </si>
  <si>
    <t>LG 120/2014</t>
  </si>
  <si>
    <t>LG 121/2014</t>
  </si>
  <si>
    <t>LG 122/2014</t>
  </si>
  <si>
    <t>LG 123/2014</t>
  </si>
  <si>
    <t>LG 124/2014</t>
  </si>
  <si>
    <t>LG 125/2014</t>
  </si>
  <si>
    <t>LG 126/2014</t>
  </si>
  <si>
    <t>LG 127/2014</t>
  </si>
  <si>
    <t>LG 128/2014</t>
  </si>
  <si>
    <t>LG 129/2014</t>
  </si>
  <si>
    <t>LG 130/2014</t>
  </si>
  <si>
    <t>LG 131/2014</t>
  </si>
  <si>
    <t>LG 132/2014</t>
  </si>
  <si>
    <t>LG 133/2014</t>
  </si>
  <si>
    <t>LG 134/2014</t>
  </si>
  <si>
    <t>LG 135/2014</t>
  </si>
  <si>
    <t>LG 136/2014</t>
  </si>
  <si>
    <t>LG 137/2014</t>
  </si>
  <si>
    <t>LG 138/2014</t>
  </si>
  <si>
    <t>LG 139/2014</t>
  </si>
  <si>
    <t>LG 140/2014</t>
  </si>
  <si>
    <t>LG 141/2014</t>
  </si>
  <si>
    <t>LG 142/2014</t>
  </si>
  <si>
    <t>LG 143/2014</t>
  </si>
  <si>
    <t xml:space="preserve">La entrega del producto contratado, estará sujeto a la disponibilidad del mismo. </t>
  </si>
  <si>
    <t>LP 01/2014</t>
  </si>
  <si>
    <t xml:space="preserve">Seguros del Pacifico, S.A. de C.V. </t>
  </si>
  <si>
    <t>Asegurar los bienes y personal de FOPROLYD</t>
  </si>
  <si>
    <t>Del  31 de enero de 2014 al 31 de enero de 2015</t>
  </si>
  <si>
    <t>Contrato de Servicios N° 01/2014</t>
  </si>
  <si>
    <t>LP 02/2014</t>
  </si>
  <si>
    <t>Servicio Automotriz Unidos, S.A. de C.V.</t>
  </si>
  <si>
    <t>Proveer los recursos necesarios para el traslado de insumos, personal médico y de Beneficiarios de FOPROLYD.</t>
  </si>
  <si>
    <t>Del 27 de enero al 31 de diciembre de 2014 o hasta agotarse los montos adjudicados</t>
  </si>
  <si>
    <t>Contrato de Servicios N° 02/2014</t>
  </si>
  <si>
    <t>Del 29 de octubre al 31 de diciembre de 2014 o hasta agotarse los montos adjudicados</t>
  </si>
  <si>
    <t>LP 04/2014</t>
  </si>
  <si>
    <t>Proveer medicamentos e insumos médicos a Beneficiarios de FOPROLYD</t>
  </si>
  <si>
    <t>Del 03 de febrero al 31 de diciembre de 2014 o hasta agotarse el monto adjudicado</t>
  </si>
  <si>
    <t>Contrato de Suministro N° 04/2014</t>
  </si>
  <si>
    <t>LP 05/2014</t>
  </si>
  <si>
    <t>Proveer insumos médicos para efectuar curaciones a Beneficiarios de FOPROLYD</t>
  </si>
  <si>
    <t>Del 13 de febrero al 13 de abril de 2014, se concedió prorroga</t>
  </si>
  <si>
    <t>Contrato de Suministro N° 07/2014</t>
  </si>
  <si>
    <t>LP 06/2014</t>
  </si>
  <si>
    <t xml:space="preserve">José Leonel Monterrosa </t>
  </si>
  <si>
    <t>Proveer material de movilización a los Beneficiarios de FOPROLYD</t>
  </si>
  <si>
    <t>Del 20 de febrero al 31 de diciembre o hasta agotar el monto adjudicado</t>
  </si>
  <si>
    <t>Contrato de Suministro N° 10/2014</t>
  </si>
  <si>
    <t>Carlos Ernesto Elías Avalos</t>
  </si>
  <si>
    <t>Del 24 de febrero al 31 de diciembre o hasta agotar el monto adjudicado</t>
  </si>
  <si>
    <t>Contrato de Suministro N° 11/2014</t>
  </si>
  <si>
    <t>LP 07/2014</t>
  </si>
  <si>
    <t>Electrolab Medic, S.A, de C.V.</t>
  </si>
  <si>
    <t>Proveer equipo de movilización a los Beneficiarios de FOPROLYD</t>
  </si>
  <si>
    <t>Del 24 de febrero al 27 de mayo de 2014</t>
  </si>
  <si>
    <t>Contrato de Suministro N° 12/2014</t>
  </si>
  <si>
    <t>Del 25 de febrero al 14 de julio de 2014, se concedió prorroga según Acuerdo de Junta Directiva N° 192.03.2014</t>
  </si>
  <si>
    <t>Contrato de Suministro N° 13/2014</t>
  </si>
  <si>
    <t>Del 25 de febrero al 30 de junio de 2014, se concedió prorroga según Acuerdo de Junta Directiva N° 235.04.2014</t>
  </si>
  <si>
    <t>Contrato de Suministro N° 14/2014</t>
  </si>
  <si>
    <t>LP 09/2014</t>
  </si>
  <si>
    <t>Proveer los materiales necesarios para la reparación de aparatos de movilización de los Beneficiarios de FOPROLYD</t>
  </si>
  <si>
    <t>Del 31 de marzo al 10 de noviembre de 2014</t>
  </si>
  <si>
    <t>CONTRATO DE SUMINISTRO N° 15/2014</t>
  </si>
  <si>
    <t>LP 10/2014</t>
  </si>
  <si>
    <t>Comercializadora de Productos Derivados de Petróleo y Otros, S.A. de C.V. (COPRODEPO)</t>
  </si>
  <si>
    <t>Del 03 al 10 de abril de 2014</t>
  </si>
  <si>
    <t>Contrato de Suministro N° 16/2014</t>
  </si>
  <si>
    <t>LP 11/2014</t>
  </si>
  <si>
    <t>Del 08 de mayo al 23 de julio de 2014, se concedió prorroga</t>
  </si>
  <si>
    <t>Contrato de Suministro N° 25/2014</t>
  </si>
  <si>
    <t>CD 01/2014</t>
  </si>
  <si>
    <t>Del 10 de junio al 30 de septiembre de 2014</t>
  </si>
  <si>
    <t>Contrato de Suministro N° 24/2014</t>
  </si>
  <si>
    <t>Del 10 de junio al 09 de septiembre de 2014</t>
  </si>
  <si>
    <t>Contrato de Suministro N° 23/2014</t>
  </si>
  <si>
    <t>Del 10 de junio al 10 de septiembre de 2014</t>
  </si>
  <si>
    <t>Contrato de Suministro N° 20/2014</t>
  </si>
  <si>
    <t>CD 02/2014</t>
  </si>
  <si>
    <t>Kan Sai Ingeniería Clínica, S.A. de C.V.</t>
  </si>
  <si>
    <t>Del 10 de junio al 10 de agosto de 2014, se concedió prorroga según Acuerdo de Junta Directiva N° 427.07.2014</t>
  </si>
  <si>
    <t>Contrato de Suministro N° 27/2014</t>
  </si>
  <si>
    <t>Del 13 junio al 12 de agosto de 2014</t>
  </si>
  <si>
    <t>Contrato de Suministro N° 28/2014</t>
  </si>
  <si>
    <t>Multa por mora por el incumplimiento al Contrato de Suministro N° 13/2014 , Según Acuerdos de Junta Directiva N° 516.09.2014 de fecha 10 de septiembre de 2014 y 568.10.2014 de fecha 08 de octubre de 2014</t>
  </si>
  <si>
    <t>Aplicación de multa por incumplimiento en el plazo de entrega del suministro objeto del contrato N° 25/2014 según Acuerdo de junta Directiva N° 550.10.2014 de fecha 01 de octubre de 2014</t>
  </si>
  <si>
    <t>Aplicación de multa por mora por incumplimiento en el contrato Nº 20/2014 según acuerdo de junta directiva Nº 536.09.2014 de fecha 24 de septiembre  y 639.11.2014 de fecha 05 de noviembre de 2014.</t>
  </si>
  <si>
    <t xml:space="preserve"> MEQUINSAL, S.A. DE C.V. </t>
  </si>
  <si>
    <t>FONDO DE PROTECCION DE LISIADOS Y DISCAPACITADOS A CONSECUENCIA DEL CONFLICTO ARMADO</t>
  </si>
  <si>
    <t>REGISTRO DE CONTRATISTAS: AÑO 2015</t>
  </si>
  <si>
    <t>Nº</t>
  </si>
  <si>
    <t>PA1</t>
  </si>
  <si>
    <t>Del 01 de Enero al 31 de Diciembre de 2015</t>
  </si>
  <si>
    <t>Prorroga y Modificación del Contrato de Arrendamiento N° 01/2012</t>
  </si>
  <si>
    <t>PA2</t>
  </si>
  <si>
    <t>Prorroga y Modificación del Contrato de Arrendamiento N° 02/2012</t>
  </si>
  <si>
    <t>PA3</t>
  </si>
  <si>
    <t>Prorroga y Modificación del Contrato de Arrendamiento N° 05/2012</t>
  </si>
  <si>
    <t>LG 01/2015</t>
  </si>
  <si>
    <t>Millicon Cable El Salvador, S.A. de C.V.</t>
  </si>
  <si>
    <t>Proveer de equipo de comunicación a FOPROLYD, por medio de enlace de Datos entre la Oficina Central y Regionales.</t>
  </si>
  <si>
    <t>A partir de la instalación del servicio hasta el 31 de diciembre de 2015</t>
  </si>
  <si>
    <t>117/2015</t>
  </si>
  <si>
    <t>LG 02/2015</t>
  </si>
  <si>
    <t>Elevadores de Centroamérica, S.A. de C.V.</t>
  </si>
  <si>
    <t>Mantener en Buen Estado el Asensor de FOPROLYD</t>
  </si>
  <si>
    <t>115/2015</t>
  </si>
  <si>
    <t>INC. LG N° 02/2015</t>
  </si>
  <si>
    <t>Del 02 al 31 de Diciembre de 2015</t>
  </si>
  <si>
    <t>429/2015</t>
  </si>
  <si>
    <t>PRO LP 01/2014</t>
  </si>
  <si>
    <t>Del 31 de enero de 2015 al 31 de enero de 2016</t>
  </si>
  <si>
    <t>Prorroga y Modificación del Contrato de Servicios N° 01/2014</t>
  </si>
  <si>
    <t>PRO LP 02/2014</t>
  </si>
  <si>
    <t>Del 01 de enero al 31 de marzo de 2015</t>
  </si>
  <si>
    <t>Prorroga y Modificación del Contrato de Servicios N° 02/2014</t>
  </si>
  <si>
    <t>Del 01 de enero al 31 de mayo de 2015</t>
  </si>
  <si>
    <t>Modificación del Contrato de Servicios N° 02/2014</t>
  </si>
  <si>
    <t>LG 03/2015</t>
  </si>
  <si>
    <t>Del 20 de enero  al 31 de diciembre de 2015 o hasta agotarse el monto adjudicado.</t>
  </si>
  <si>
    <t>Contrato de Servicio N° 01/2015</t>
  </si>
  <si>
    <t>LG 04/2015</t>
  </si>
  <si>
    <t>Del 6 de enero al 31 de diciembre de 2015</t>
  </si>
  <si>
    <t>111/2015</t>
  </si>
  <si>
    <t>112/2015</t>
  </si>
  <si>
    <t>114/2015</t>
  </si>
  <si>
    <t>113/2015</t>
  </si>
  <si>
    <t>LG 05/2015</t>
  </si>
  <si>
    <t>M.A.R y Asociados, S.A. de C.V.</t>
  </si>
  <si>
    <t>Proveer de alojamiento a Beneficiarios y solicitantes en la regional de FOPROLYD en San Miguel.</t>
  </si>
  <si>
    <t>Del 22 de enero al 31 de diciembre de 2015</t>
  </si>
  <si>
    <t>122/2015</t>
  </si>
  <si>
    <t>LG 06/2015</t>
  </si>
  <si>
    <t>Del 27 de febrero al 31 de diciembre de 2015 o hasta agotarse el monto adjudicado</t>
  </si>
  <si>
    <t>Contrato de Suministro N° 03/2015</t>
  </si>
  <si>
    <t>Contrato de Suministro N° 04/2015</t>
  </si>
  <si>
    <t>LG 07/2015</t>
  </si>
  <si>
    <t>Del 29 de enero al 31 de diciembre o hasta agotarse los montos adjudicados</t>
  </si>
  <si>
    <t>126/2015</t>
  </si>
  <si>
    <t>LG 08/2015</t>
  </si>
  <si>
    <t>Contrataciones Empresariales, S.A. de C.V.</t>
  </si>
  <si>
    <t>125/2015</t>
  </si>
  <si>
    <t>LG 09/2015</t>
  </si>
  <si>
    <t>Del 13 al 23 de enero de 2015</t>
  </si>
  <si>
    <t>116/2015</t>
  </si>
  <si>
    <t>LG 10/2015</t>
  </si>
  <si>
    <t>Del 10 de febrero al 31 de diciembre de 2015</t>
  </si>
  <si>
    <t>138/2015</t>
  </si>
  <si>
    <t>Fondo de Activ. Espec. De Medios de Comunicación y Reproducción de la Fuerza Armada</t>
  </si>
  <si>
    <t>Del 30 de enero al 31 de diciembre de 2015</t>
  </si>
  <si>
    <t>129/2015</t>
  </si>
  <si>
    <t>LG 11/2015</t>
  </si>
  <si>
    <t>Del 16 al 19 de enero de 2015</t>
  </si>
  <si>
    <t>118/2015</t>
  </si>
  <si>
    <t>119/2015</t>
  </si>
  <si>
    <t>LG 12/2015</t>
  </si>
  <si>
    <t>Hoteles y Desarrollos Turísticos, S.A. de C.V.</t>
  </si>
  <si>
    <t>Del 04 de marzo al 31 de diciembre de 2015 o hasta agotarse el monto adjudicado</t>
  </si>
  <si>
    <t>Contrato de Suministro N° 02/2015</t>
  </si>
  <si>
    <t>LG 13/2015</t>
  </si>
  <si>
    <t>Del 21 de febrero de 2015 al 21 de febrero de 2016</t>
  </si>
  <si>
    <t>127/2015</t>
  </si>
  <si>
    <t>LG 14/2015</t>
  </si>
  <si>
    <t>De Febrero a Junio de 2015</t>
  </si>
  <si>
    <t>130/2015</t>
  </si>
  <si>
    <t>Del 04 al 16 de febrero de 2015</t>
  </si>
  <si>
    <t>131/2015</t>
  </si>
  <si>
    <t>Inversiones Geko, S.A. de C.V.</t>
  </si>
  <si>
    <t>132/2015</t>
  </si>
  <si>
    <t>LG 15/2015</t>
  </si>
  <si>
    <t>Del 28 de enero al 06 de febrero de 2015</t>
  </si>
  <si>
    <t>123/2015</t>
  </si>
  <si>
    <t>Del 28 de enero al 10 de febrero, y los ítems 2,4 y 5 entregas parciales en febrero y julio entregas del 50%.</t>
  </si>
  <si>
    <t>124/2015</t>
  </si>
  <si>
    <t>LG 16/2015</t>
  </si>
  <si>
    <t>Del 06 al 19 de febrero para el ítems 6 y ítems 13 serán en</t>
  </si>
  <si>
    <t>133/2015</t>
  </si>
  <si>
    <t>Distribuidora AXBEN, S.A. de C.V.</t>
  </si>
  <si>
    <t>Del 09 al 16 de febrero de 2015</t>
  </si>
  <si>
    <t>134/2015</t>
  </si>
  <si>
    <t>Del 09 al 13 de febrero de 2015</t>
  </si>
  <si>
    <t>135/2015</t>
  </si>
  <si>
    <t>Del 09 al 18 de febrero de 2015</t>
  </si>
  <si>
    <t>136/2015</t>
  </si>
  <si>
    <t>LG 17/2015</t>
  </si>
  <si>
    <t>Del 22 al 26 de enero de 2015</t>
  </si>
  <si>
    <t>121/2015</t>
  </si>
  <si>
    <t>120/2015</t>
  </si>
  <si>
    <t>LG 18/2015</t>
  </si>
  <si>
    <t>Contrato de Servicio N° 05/2015</t>
  </si>
  <si>
    <t>LG 19/2015</t>
  </si>
  <si>
    <t>Mantener en buen estado los equipos de Oficina de FOPROLYD</t>
  </si>
  <si>
    <t>Del 26 de febrero al 31 de diciembre de 2015 o hasta agotarse el monto adjudicado</t>
  </si>
  <si>
    <t>Contrato de Servicios N° 06/2015</t>
  </si>
  <si>
    <t>LG 20/2015</t>
  </si>
  <si>
    <t>Del 30 de enero al 02 de febrero de 2015</t>
  </si>
  <si>
    <t>128/2015</t>
  </si>
  <si>
    <t>LG 21/2015</t>
  </si>
  <si>
    <t>Del 12 al 23 de febrero de 2015</t>
  </si>
  <si>
    <t>137/2015</t>
  </si>
  <si>
    <t>LG 22/2015</t>
  </si>
  <si>
    <t>Screencheck El Salvador, S.A. de C.V.</t>
  </si>
  <si>
    <t>Proveer de Equipo de Control del Tiempo para empleados de FOPROLYD</t>
  </si>
  <si>
    <t>Del 24 de febrero al 30 de marzo de 2015</t>
  </si>
  <si>
    <t>144/2015</t>
  </si>
  <si>
    <t>LG 23/2015</t>
  </si>
  <si>
    <t>Corina Magaly Aguilar de Guillen</t>
  </si>
  <si>
    <t>Del 06 de marzo al 31 de diciembre de 2015 o hasta agotarse el monto adjudicado</t>
  </si>
  <si>
    <t>149/2015</t>
  </si>
  <si>
    <t>LG 24/2015</t>
  </si>
  <si>
    <t>OD El Salvador Limitada de Capital Variable (OFFICE DEPOT)</t>
  </si>
  <si>
    <t>Proveer de herramientas para el personal de FOPROLYD, para el desarrollo de las actividades en beneficio de los Beneficiarios.</t>
  </si>
  <si>
    <t>Del 23 al 23 de febrero de 2015</t>
  </si>
  <si>
    <t>141/2015</t>
  </si>
  <si>
    <t>LG 25/2015</t>
  </si>
  <si>
    <t>Ingeniería Eléctrica y Civil, S.A. de C.V.</t>
  </si>
  <si>
    <t>A partir del 23 de febrero al 31 de diciembre de 2015</t>
  </si>
  <si>
    <t>145/2015</t>
  </si>
  <si>
    <t>LG 26/2015</t>
  </si>
  <si>
    <t>Del 13 al 16 de febrero de 2015</t>
  </si>
  <si>
    <t>139/2015</t>
  </si>
  <si>
    <t>140/2015</t>
  </si>
  <si>
    <t>LG 27/2015</t>
  </si>
  <si>
    <t>Jaret Naun Morán Sorto</t>
  </si>
  <si>
    <t>Proveer de Software Informático de Seguridad y Desarrollo de Sistema para FOPROLYD</t>
  </si>
  <si>
    <t>Del 20 al 26 de febrero de 2015</t>
  </si>
  <si>
    <t>143/2015</t>
  </si>
  <si>
    <t>Del 20 al 24 de febrero de 2015</t>
  </si>
  <si>
    <t>142/2015</t>
  </si>
  <si>
    <t>LG 28/2015</t>
  </si>
  <si>
    <t>Clínicas de Rayos X Brito Mejía Peña, S.A. de C.V.</t>
  </si>
  <si>
    <t>Del 03 de marzo al 31 de diciembre o hasta agotarse el monto adjudicado</t>
  </si>
  <si>
    <t>146/2015</t>
  </si>
  <si>
    <t>Mendoza Alvarado, S.A. de C.V.</t>
  </si>
  <si>
    <t>147/2015</t>
  </si>
  <si>
    <t>LG 29/2015</t>
  </si>
  <si>
    <t>193/2015</t>
  </si>
  <si>
    <t>194/2015</t>
  </si>
  <si>
    <t>195/2015</t>
  </si>
  <si>
    <t>Renato Antonio Barrios Arias</t>
  </si>
  <si>
    <t>226/2015</t>
  </si>
  <si>
    <t xml:space="preserve">Albayeros Álvarez, S.A. De C.V.             </t>
  </si>
  <si>
    <t>227/2015</t>
  </si>
  <si>
    <t>196/2015</t>
  </si>
  <si>
    <t>197/2015</t>
  </si>
  <si>
    <t>198/2015</t>
  </si>
  <si>
    <t>199/2015</t>
  </si>
  <si>
    <t xml:space="preserve">José Mauricio Berríos Hernández                 </t>
  </si>
  <si>
    <t>200/2015</t>
  </si>
  <si>
    <t>201/2015</t>
  </si>
  <si>
    <t>202/2015</t>
  </si>
  <si>
    <t xml:space="preserve">Edgar Arturo Perdomo Flores                   </t>
  </si>
  <si>
    <t>203/2015</t>
  </si>
  <si>
    <t xml:space="preserve">Salvador Antonio Méndez Najarro              </t>
  </si>
  <si>
    <t>228/2015</t>
  </si>
  <si>
    <t>Rudolf Érico Lazo Castaneda</t>
  </si>
  <si>
    <t>229/2015</t>
  </si>
  <si>
    <t>Federico Rafael López Beltrán</t>
  </si>
  <si>
    <t>204/2015</t>
  </si>
  <si>
    <t>205/2015</t>
  </si>
  <si>
    <t xml:space="preserve">Edwin Amílcar Arias Mendoza                      </t>
  </si>
  <si>
    <t>230/2015</t>
  </si>
  <si>
    <t>Mario José Fonseca Castillo</t>
  </si>
  <si>
    <t>231/2015</t>
  </si>
  <si>
    <t xml:space="preserve">Víctor Omar Guerrero Rivera                               </t>
  </si>
  <si>
    <t>212/2015</t>
  </si>
  <si>
    <t>206/2015</t>
  </si>
  <si>
    <t>207/2015</t>
  </si>
  <si>
    <t xml:space="preserve">Carlos Enrique Herrera Villalobos          </t>
  </si>
  <si>
    <t>232/2015</t>
  </si>
  <si>
    <t>Marta Evelyn Mena Márquez</t>
  </si>
  <si>
    <t>235/2015</t>
  </si>
  <si>
    <t>208/2015</t>
  </si>
  <si>
    <t xml:space="preserve">Otto Jaime Montoya Tobar                            </t>
  </si>
  <si>
    <t>209/2015</t>
  </si>
  <si>
    <t xml:space="preserve">Ana Del Carmen Torres                                 </t>
  </si>
  <si>
    <t>210/2015</t>
  </si>
  <si>
    <t xml:space="preserve">Jesús Oswaldo Gutiérrez Henríquez                  </t>
  </si>
  <si>
    <t>211/2015</t>
  </si>
  <si>
    <t>213/2015</t>
  </si>
  <si>
    <t>214/2015</t>
  </si>
  <si>
    <t>Walter James Moran Marticorena</t>
  </si>
  <si>
    <t>233/2015</t>
  </si>
  <si>
    <t xml:space="preserve">Oscar Aníbal Ibáñez Angulo                           </t>
  </si>
  <si>
    <t>215/2015</t>
  </si>
  <si>
    <t>216/2015</t>
  </si>
  <si>
    <t>217/2015</t>
  </si>
  <si>
    <t>218/2015</t>
  </si>
  <si>
    <t>219/2015</t>
  </si>
  <si>
    <t>220/2015</t>
  </si>
  <si>
    <t>Mayra Ligia Gallardo Alvarado</t>
  </si>
  <si>
    <t>234/2015</t>
  </si>
  <si>
    <t>221/2015</t>
  </si>
  <si>
    <t>222/2015</t>
  </si>
  <si>
    <t>Uriesa, S.A. De  C.V.</t>
  </si>
  <si>
    <t>223/2015</t>
  </si>
  <si>
    <t xml:space="preserve">José Francisco Flores Navarrete                 </t>
  </si>
  <si>
    <t>224/2015</t>
  </si>
  <si>
    <t>225/2015</t>
  </si>
  <si>
    <t>INC. LG N° 29/2015</t>
  </si>
  <si>
    <t>INCREMENTO 334/2015</t>
  </si>
  <si>
    <t>PROR. LG N° 29/2015</t>
  </si>
  <si>
    <t>PRORROGA 344/2015</t>
  </si>
  <si>
    <t xml:space="preserve">NOVIEMBRE </t>
  </si>
  <si>
    <t>PRORROGA 410/2015</t>
  </si>
  <si>
    <t>PRORROGA 425/2015</t>
  </si>
  <si>
    <t>PRORROGA 428/2015</t>
  </si>
  <si>
    <t>PROR. LG N° 29/2020</t>
  </si>
  <si>
    <t>PRORROGA 430/2015</t>
  </si>
  <si>
    <t>LG 30/2015</t>
  </si>
  <si>
    <t xml:space="preserve">Proveer de Material Didáctico a Beneficiarios de </t>
  </si>
  <si>
    <t>Del 13 al 19 de marzo de 2015</t>
  </si>
  <si>
    <t>158/2015</t>
  </si>
  <si>
    <t>159/2015</t>
  </si>
  <si>
    <t>Muebles y Pizarrones Sandra, S.A. de C.V.</t>
  </si>
  <si>
    <t>Del 16 al 25 de marzo de 2015</t>
  </si>
  <si>
    <t>160/2015</t>
  </si>
  <si>
    <t>Rolando Mauricio González</t>
  </si>
  <si>
    <t>Del 25 de marzo al 08 de abril de 2015</t>
  </si>
  <si>
    <t>161/2015</t>
  </si>
  <si>
    <t>Del 25 de abril al 07 de abril de 2015</t>
  </si>
  <si>
    <t>184/2015</t>
  </si>
  <si>
    <t>LG 31/2015</t>
  </si>
  <si>
    <t>Electrolab Medic, S,A. de C.V.</t>
  </si>
  <si>
    <t>Proveer del Equipo de movilización para Beneficiarios de FOPROLYD</t>
  </si>
  <si>
    <t>Del 11 de marzo al 12 de junio de 2015</t>
  </si>
  <si>
    <t>165/2015</t>
  </si>
  <si>
    <t>LG 32/2015</t>
  </si>
  <si>
    <t>Proveer de Calzado Ortopédico para Beneficiarios de FOPROLYD</t>
  </si>
  <si>
    <t>De Marzo a Diciembre de 2015 ó hasta agotarse el monto adjudicado</t>
  </si>
  <si>
    <t>157/2015</t>
  </si>
  <si>
    <t>José Leonel Monterrosa Carranza</t>
  </si>
  <si>
    <t>156/2015</t>
  </si>
  <si>
    <t>LG 33/2015</t>
  </si>
  <si>
    <t>Farmacias Uno, S.A. de C.V.</t>
  </si>
  <si>
    <t>Del 09 al 16 de marzo de 2015</t>
  </si>
  <si>
    <t>155/2015</t>
  </si>
  <si>
    <t>LG 34/2015</t>
  </si>
  <si>
    <t>162/2015</t>
  </si>
  <si>
    <t>Alberto Antonio Flores Molina</t>
  </si>
  <si>
    <t>163/2015</t>
  </si>
  <si>
    <t>164/2015</t>
  </si>
  <si>
    <t>LG 35/2015</t>
  </si>
  <si>
    <t>168/2015</t>
  </si>
  <si>
    <t>167/2015</t>
  </si>
  <si>
    <t>Centro Audiológico Medico, S.A. de C.V.</t>
  </si>
  <si>
    <t>166/2015</t>
  </si>
  <si>
    <t>LG 36/2015</t>
  </si>
  <si>
    <t>Instituto de Ciencias Neurológicas, S.A. de C.V.</t>
  </si>
  <si>
    <t>Dar una mejor atención mediante el servicio de exámenes de gabinete en las diferentes especialidades a los beneficiarios y solicitantes de FOPROLYD</t>
  </si>
  <si>
    <t>152/2015</t>
  </si>
  <si>
    <t>153/2015</t>
  </si>
  <si>
    <t>Ana Patricia Perla y Perla Fuentes</t>
  </si>
  <si>
    <t>Orden Revocada según Acuerdo de Junta Directiva N° 701.12.2015 de fecha 02 de diciembre de 2015</t>
  </si>
  <si>
    <t>154/2015</t>
  </si>
  <si>
    <t>LG 37/2015</t>
  </si>
  <si>
    <t>Del 13 de marzo al 31 de diciembre de 2015 o hasta agotarse el monto adjudicado.</t>
  </si>
  <si>
    <t>172/2015</t>
  </si>
  <si>
    <t>171/2015</t>
  </si>
  <si>
    <t>Inversiones Médicas Neurológicas, S.A. de C.V</t>
  </si>
  <si>
    <t>173/2015</t>
  </si>
  <si>
    <t>LG 38/2015</t>
  </si>
  <si>
    <t>Comunicaciones IBW El Salvador, S.A. de C.V,</t>
  </si>
  <si>
    <t>Del 08 de marzo al 31 de diciembre de 2015</t>
  </si>
  <si>
    <t>148/2015</t>
  </si>
  <si>
    <t>LG 39/2015</t>
  </si>
  <si>
    <t>5 días hábiles después de emitir orden de inicio y aprobado arte</t>
  </si>
  <si>
    <t>170/2015</t>
  </si>
  <si>
    <t>Grupo C.Z., S.A. de C.V.</t>
  </si>
  <si>
    <t>169/2015</t>
  </si>
  <si>
    <t>LG 40/2015</t>
  </si>
  <si>
    <t>Radio Industrial M y M, S.A. de C.V.</t>
  </si>
  <si>
    <t>Del 01 al 05 de abril de 2015, ambas fechas inclusive.</t>
  </si>
  <si>
    <t>181/2015</t>
  </si>
  <si>
    <t>Promotora de Comunicaciones, S.A. de C.V.</t>
  </si>
  <si>
    <t>180/2015</t>
  </si>
  <si>
    <t>178/2015</t>
  </si>
  <si>
    <t>183/2015</t>
  </si>
  <si>
    <t>Y.S.L.R LA Romántica, S.A. de C.V.</t>
  </si>
  <si>
    <t>177/2015</t>
  </si>
  <si>
    <t>182/2015</t>
  </si>
  <si>
    <t>Grupo Visión, S.A. de C.V,</t>
  </si>
  <si>
    <t>175/2015</t>
  </si>
  <si>
    <t>179/2015</t>
  </si>
  <si>
    <t>Y.S.L.R La Monumental, S.A, de C,V.</t>
  </si>
  <si>
    <t>176/2015</t>
  </si>
  <si>
    <t>LG 41/2015</t>
  </si>
  <si>
    <t>General Security (El Salvador), S.A. de C.V.</t>
  </si>
  <si>
    <t>Mantener en Buen Estado el sistema de red contra incendio de FOPROLYD</t>
  </si>
  <si>
    <t>Del 25 de marzo al 31 de diciembre de 2015 o hasta agotarse el monto adjudicado</t>
  </si>
  <si>
    <t>190/2015</t>
  </si>
  <si>
    <t>LG 42/2015</t>
  </si>
  <si>
    <t>ORDEN REVOCADO POR ACUERDO DE JUNTA DIRECTIVA N° 175.03.2015</t>
  </si>
  <si>
    <t>LG 43/2015</t>
  </si>
  <si>
    <t>Del 06 al 09 de marzo de 2015</t>
  </si>
  <si>
    <t>150/2015</t>
  </si>
  <si>
    <t>151/2015</t>
  </si>
  <si>
    <t>LG 44/2015</t>
  </si>
  <si>
    <t>Industrias Facela, S.A. de C.V.</t>
  </si>
  <si>
    <t>Del 22 de abril al 31 de julio de 2015</t>
  </si>
  <si>
    <t>245/2015</t>
  </si>
  <si>
    <t>Business Center, S,A, de C.V.</t>
  </si>
  <si>
    <t>Del 24 al 30 de abril de 2015</t>
  </si>
  <si>
    <t>246/2015</t>
  </si>
  <si>
    <t>Librería y Papelería El Nuevo Siglo, S.A. de C.V.</t>
  </si>
  <si>
    <t>Del 22 al 05 de abril de 2015</t>
  </si>
  <si>
    <t>248/2015</t>
  </si>
  <si>
    <t>Clemente Rivas Amaya</t>
  </si>
  <si>
    <t>Del 23 al 24 de abril de 2015</t>
  </si>
  <si>
    <t>249/2015</t>
  </si>
  <si>
    <t>PAPELCO, S,A, de C,V,</t>
  </si>
  <si>
    <t>250/2015</t>
  </si>
  <si>
    <t>Múltiples Negocios, S,A. de C.V.</t>
  </si>
  <si>
    <t>Del 22 al 28 de abril de 2015</t>
  </si>
  <si>
    <t>251/2015</t>
  </si>
  <si>
    <t>252/2015</t>
  </si>
  <si>
    <t>Del 22 de abril al 05 de mayo de 2015</t>
  </si>
  <si>
    <t>253/2015</t>
  </si>
  <si>
    <t>Dataprint de El Salvador, S.A. de C.V.</t>
  </si>
  <si>
    <t>Del 22 al 24 de abril de 2015</t>
  </si>
  <si>
    <t>254/2015</t>
  </si>
  <si>
    <t>Del 23 al 27 de abril de 2015</t>
  </si>
  <si>
    <t>255/2015</t>
  </si>
  <si>
    <t>LG 45/2015</t>
  </si>
  <si>
    <t>Del 09 al 18 de abril de 2015</t>
  </si>
  <si>
    <t>237/2015</t>
  </si>
  <si>
    <t>Servicios Técnicos Médicos, S.A. de C.V.</t>
  </si>
  <si>
    <t>Del 09 al 23 de abril de 2015</t>
  </si>
  <si>
    <t>238/2015</t>
  </si>
  <si>
    <t>Del 09 al 20 de abril de 2015</t>
  </si>
  <si>
    <t>239/2015</t>
  </si>
  <si>
    <t>Infra de El Salvador, S.A. de C.V.</t>
  </si>
  <si>
    <t>Del 09 al 29 de abril de 2015</t>
  </si>
  <si>
    <t>236/2015</t>
  </si>
  <si>
    <t>LG 46/2015</t>
  </si>
  <si>
    <t>Del 25 de marzo al 08 de mayo de 2015</t>
  </si>
  <si>
    <t>191/2015</t>
  </si>
  <si>
    <t>LG 47/2015</t>
  </si>
  <si>
    <t>Proveer de Materiales Médicos e Instrumentales de Laboratorio para la instalación de la Clínica Empresarial de l ISSS</t>
  </si>
  <si>
    <t>Del 08 de mayo al 28 de octubre de 2015</t>
  </si>
  <si>
    <t>264/2015</t>
  </si>
  <si>
    <t>Del 05 al 09 de mayo de 2015</t>
  </si>
  <si>
    <t>268/2015</t>
  </si>
  <si>
    <t>Viduc, S.A. de C.V.</t>
  </si>
  <si>
    <t>Del 30 de abril al 04 de mayo de 2015</t>
  </si>
  <si>
    <t>269/2015</t>
  </si>
  <si>
    <t>Del 06 al 12 de mayo de 2015</t>
  </si>
  <si>
    <t>265/2015</t>
  </si>
  <si>
    <t>Hospimedic, S.A. de C.V.</t>
  </si>
  <si>
    <t>Del 07 al 13 de mayo de 2015</t>
  </si>
  <si>
    <t>266/2015</t>
  </si>
  <si>
    <t>Del 05 al 14 de mayo de 2015</t>
  </si>
  <si>
    <t>267/2015</t>
  </si>
  <si>
    <t>LG 48/2015</t>
  </si>
  <si>
    <t>Del 06 de mayo al 31 de diciembre de 2015 o hasta agotarse los montos adjudicados</t>
  </si>
  <si>
    <t>Contrato de Suministro N° 12/2015</t>
  </si>
  <si>
    <t>LG 49/2015</t>
  </si>
  <si>
    <t>DPG, S.A. de C.V</t>
  </si>
  <si>
    <t>Del 09 de abril al 30 de junio de 2015</t>
  </si>
  <si>
    <t>242/2015</t>
  </si>
  <si>
    <t xml:space="preserve">GYS, S.A. de C.V </t>
  </si>
  <si>
    <t>Del 15 de abril al 30 de junio de 2015</t>
  </si>
  <si>
    <t>244/2015</t>
  </si>
  <si>
    <t>Del 14 de abril al 30 de junio de 2015</t>
  </si>
  <si>
    <t>241/2015</t>
  </si>
  <si>
    <t>LG 50/2015</t>
  </si>
  <si>
    <t>Proveer de suministros de oficinas para el desempeño del llenado de Hoja de Vida a Beneficiarios de FOPROLYD</t>
  </si>
  <si>
    <t>Del 23 al 26 de marzo de 2015</t>
  </si>
  <si>
    <t>186/2015</t>
  </si>
  <si>
    <t>LG 51/2015</t>
  </si>
  <si>
    <t>3 días hábiles después de aprobado el arte final</t>
  </si>
  <si>
    <t>187/2015</t>
  </si>
  <si>
    <t>LG 52/2015</t>
  </si>
  <si>
    <t>Proveer de Herramientas para levantamiento de datos Censal de Discapacidad realizado por la Institución</t>
  </si>
  <si>
    <t>Del 23 de marzo al 30 de abril de 2015</t>
  </si>
  <si>
    <t>185/2015</t>
  </si>
  <si>
    <t>LG 53/2015</t>
  </si>
  <si>
    <t>Del 24 de marzo al 01 de abril de 2015</t>
  </si>
  <si>
    <t>189/2015</t>
  </si>
  <si>
    <t>188/2015</t>
  </si>
  <si>
    <t>LG 54/2015</t>
  </si>
  <si>
    <t>Ramírez &amp; López ingenieros, S.A. de C.V.</t>
  </si>
  <si>
    <t>Mantener en buen estado la Clínica Empresarial de FOPROLYD</t>
  </si>
  <si>
    <t>Del 20 de abril al 30 de mayo de 2015</t>
  </si>
  <si>
    <t>256/2015</t>
  </si>
  <si>
    <t>LG 55/2015</t>
  </si>
  <si>
    <t>Multiservicios Ay M, S.A. de C.V.</t>
  </si>
  <si>
    <t>Mantener en buen estado el equipo de transporte de la  institución</t>
  </si>
  <si>
    <t>De Mayo a Diciembre de 2015</t>
  </si>
  <si>
    <t>263/2015</t>
  </si>
  <si>
    <t>LG 56/2015</t>
  </si>
  <si>
    <t>Del 23 de abril al 31 de diciembre o hasta agotar el monto adjudicado.</t>
  </si>
  <si>
    <t>Contrato de Servicio N° 11/2015</t>
  </si>
  <si>
    <t>LG 57/2015</t>
  </si>
  <si>
    <t>Proveer de Suministros de herramientas y equipo de seguridad ocupacional para técnicos protesista para el laboratorio de prótesis de FOPROLYD.</t>
  </si>
  <si>
    <t>Del 18 al 21 de mayo de 2015</t>
  </si>
  <si>
    <t>277/2015</t>
  </si>
  <si>
    <t>Albertina Luz Velasco de Pérez</t>
  </si>
  <si>
    <t>Del 18 al 25 de mayo de 2015</t>
  </si>
  <si>
    <t>276/2015</t>
  </si>
  <si>
    <t>José Miguel Álvarez Hernández</t>
  </si>
  <si>
    <t>Del 18 de mayo al 08 de junio de 2015</t>
  </si>
  <si>
    <t>275/2015</t>
  </si>
  <si>
    <t>LG 58/2015</t>
  </si>
  <si>
    <t>Elías &amp; Asociados</t>
  </si>
  <si>
    <t>Realizar Auditoría Financiera a la Gestión 2014 de FOPROLYD</t>
  </si>
  <si>
    <t xml:space="preserve">JUNIO </t>
  </si>
  <si>
    <t>Cuando se extienda la orden de inicio</t>
  </si>
  <si>
    <t>Escritura Pública N° 2, Folio 8</t>
  </si>
  <si>
    <t>LG 59/2015</t>
  </si>
  <si>
    <t>Productos y Servicios Ortopédicos, S.A. de C.V</t>
  </si>
  <si>
    <t>Del 12 de junio al 12 de agosto de 2015</t>
  </si>
  <si>
    <t>Contrato de Suministro N° 22/2015</t>
  </si>
  <si>
    <t xml:space="preserve">Carlos Ernesto Elías Avalos </t>
  </si>
  <si>
    <t>Del 18 de junio al 18 de julio de 2015</t>
  </si>
  <si>
    <t>Contrato de Suministro N° 23/2015</t>
  </si>
  <si>
    <t>Del 18 de junio al 18 de septiembre de 2015</t>
  </si>
  <si>
    <t>Contrato de Suministro N° 21/2015</t>
  </si>
  <si>
    <t>LG 60/2015</t>
  </si>
  <si>
    <t>Del 08 al 09 de abril de 2015</t>
  </si>
  <si>
    <t>240/2015</t>
  </si>
  <si>
    <t>LG 61/2015</t>
  </si>
  <si>
    <t>Del 10 al 13 de abril de 2015</t>
  </si>
  <si>
    <t>243/2015</t>
  </si>
  <si>
    <t>LG 62/2015</t>
  </si>
  <si>
    <t>Pinturas Sur de El Salvador, S.A</t>
  </si>
  <si>
    <t xml:space="preserve">Proveer insumos para el buen mantenimiento de las instalaciones de FOPROLYD </t>
  </si>
  <si>
    <t>Del 28 de abril al 06 de mayo de 2015</t>
  </si>
  <si>
    <t>259/2015</t>
  </si>
  <si>
    <t>LG 63/2015</t>
  </si>
  <si>
    <t>Centro Comercial Ferretero, S.A. de C.V.</t>
  </si>
  <si>
    <t xml:space="preserve">Proveer de la herramientas necesarias para el desarrollo de las Actividades de FOPROLYD </t>
  </si>
  <si>
    <t>Del 28 de abril al 12 de mayo de 2015</t>
  </si>
  <si>
    <t>257/2015</t>
  </si>
  <si>
    <t>LG 64/2015</t>
  </si>
  <si>
    <t>Proveer de formularios para quedan para uso Institucional</t>
  </si>
  <si>
    <t>5 días hábiles después de aprobado el arte final</t>
  </si>
  <si>
    <t>260/2015</t>
  </si>
  <si>
    <t>PROR. LG N° 51/2014</t>
  </si>
  <si>
    <t>Del 20 de abril de 2015 al 19 de abril de 2016</t>
  </si>
  <si>
    <t>247/2015</t>
  </si>
  <si>
    <t>LG 65/2015</t>
  </si>
  <si>
    <t>Servicios Diversos Candray , S.A. de C.V.</t>
  </si>
  <si>
    <t>Es a partir de la fecha en que la administradora del contrato emita por escrito la orden de inicio hasta el 31 de diciembre de 2015, o hasta agotarse el monto adjudicado.</t>
  </si>
  <si>
    <t>Contrato de Suministro N° 24/2015</t>
  </si>
  <si>
    <t>LG 66/2015</t>
  </si>
  <si>
    <t>Servicios Médicos Globales, S.A. de C.V.</t>
  </si>
  <si>
    <t xml:space="preserve">Proveer materiales quirúrgicos para realizar procedimientos a beneficiarios </t>
  </si>
  <si>
    <t>Del 28 al 30 de abril de 2015</t>
  </si>
  <si>
    <t>258/2015</t>
  </si>
  <si>
    <t>LG 67/2015</t>
  </si>
  <si>
    <t>Estructuras Metálicas y Construcciones, S.A. de C.V.</t>
  </si>
  <si>
    <t>Del 20 al 22 mayo de 2015</t>
  </si>
  <si>
    <t>273/2015</t>
  </si>
  <si>
    <t>Del 19 al 26 de mayo de 2015</t>
  </si>
  <si>
    <t>274/2015</t>
  </si>
  <si>
    <t>LG 68/2015</t>
  </si>
  <si>
    <t>Hilda Alicia Vásquez de Serrano</t>
  </si>
  <si>
    <t xml:space="preserve">Proveer de combustible para la flota de vehículos de FOPROLYD </t>
  </si>
  <si>
    <t>Del 25 de junio al 01 de julio de 2015</t>
  </si>
  <si>
    <t>Contrato de Suministro N° 26/2015</t>
  </si>
  <si>
    <t>LG 69/2015</t>
  </si>
  <si>
    <t>N&amp;B Sistems, S.A. de C.V.</t>
  </si>
  <si>
    <t>Mantener en Buen estado las instalaciones de la Subestación Eléctrica.</t>
  </si>
  <si>
    <t>Del 12 de mayo al 31 de diciembre de 2015</t>
  </si>
  <si>
    <t>271/2015</t>
  </si>
  <si>
    <t>LG 70/2015</t>
  </si>
  <si>
    <t>Del 29 de mayo al 04 de junio de 2015</t>
  </si>
  <si>
    <t>287/2015</t>
  </si>
  <si>
    <t>Del 29 de mayo al 10 de junio de 2015</t>
  </si>
  <si>
    <t>288/2015</t>
  </si>
  <si>
    <t>Del 28 de mayo al 04 de junio de 2015</t>
  </si>
  <si>
    <t>289/2015</t>
  </si>
  <si>
    <t>Impresos Múltiples, S.A. de C.V.</t>
  </si>
  <si>
    <t>Del 28 de mayo al 10 de junio de 2015</t>
  </si>
  <si>
    <t>290/2015</t>
  </si>
  <si>
    <t>Tom Alberto Hernández Chávez</t>
  </si>
  <si>
    <t>Del 28 de mayo al 08 de junio de 2015</t>
  </si>
  <si>
    <t>291/2015</t>
  </si>
  <si>
    <t>LG 71/2015</t>
  </si>
  <si>
    <t>Juan Carlos García García</t>
  </si>
  <si>
    <t>Mantener en Buen Estado los equipos de seguridad de la Institución.</t>
  </si>
  <si>
    <t>272/2015</t>
  </si>
  <si>
    <t>LG 72/2015</t>
  </si>
  <si>
    <t>Industrias Monerva, S.A. de C.V,</t>
  </si>
  <si>
    <t>Proveer de vestimentas al personal de FOPROLYD</t>
  </si>
  <si>
    <t>Del 17 de julio al 30 de agosto de 2015</t>
  </si>
  <si>
    <t>Contrato de Suministro N° 28/2015</t>
  </si>
  <si>
    <t>HASGAL, S.A. DE C.V.</t>
  </si>
  <si>
    <t>Contrato de Suministro N° 29/2015</t>
  </si>
  <si>
    <t>Hermelinda del Carmen Valdivieso Ochoa</t>
  </si>
  <si>
    <t>Contrato de Suministro N° 30/2015</t>
  </si>
  <si>
    <t>Uniformes Gabriela, S,A. de C.V.</t>
  </si>
  <si>
    <t>Contrato de Suministro N° 31/2015</t>
  </si>
  <si>
    <t>María Carmen Guillen</t>
  </si>
  <si>
    <t>Contrato de Suministro N° 32/2015</t>
  </si>
  <si>
    <t>LG 73/2015</t>
  </si>
  <si>
    <t>Compañía Salvadoreña de Seguridad, S.A. de C.V</t>
  </si>
  <si>
    <t>Del 26 de mayo al 26 de julio de 2015</t>
  </si>
  <si>
    <t>280/2015</t>
  </si>
  <si>
    <t>El Lancero, S.A.</t>
  </si>
  <si>
    <t>Del 26 al 27 de mayo de 2015</t>
  </si>
  <si>
    <t>281/2015</t>
  </si>
  <si>
    <t>Seguridad Electrónica de El Salvador, S.A. de C.V.</t>
  </si>
  <si>
    <t>282/2015</t>
  </si>
  <si>
    <t>LG 74/2015</t>
  </si>
  <si>
    <t>262/2015</t>
  </si>
  <si>
    <t>261/2015</t>
  </si>
  <si>
    <t>LG 75/2015</t>
  </si>
  <si>
    <t>GRUPO SISECOR, S.A. DE C.V.</t>
  </si>
  <si>
    <t>Del 20 de mayo al 31 de diciembre de 2015</t>
  </si>
  <si>
    <t>278/2015</t>
  </si>
  <si>
    <t>LG 76/2015</t>
  </si>
  <si>
    <t>Imprenta la Tarjeta, S.A. de C.V.</t>
  </si>
  <si>
    <t>Proveer de Materiales Didácticos para Arteterapia para Actividades de Educación a Beneficiarios de FOPROLYD.</t>
  </si>
  <si>
    <t>Del 06 al 11 de junio de 2015</t>
  </si>
  <si>
    <t>297/2015</t>
  </si>
  <si>
    <t>Del 04 al 10 de junio de 2015</t>
  </si>
  <si>
    <t>295/2015</t>
  </si>
  <si>
    <t>Del 05 al 11 de junio de 2015</t>
  </si>
  <si>
    <t>296/2015</t>
  </si>
  <si>
    <t>Del 08 al 17 de junio de 2015</t>
  </si>
  <si>
    <t>298/2015</t>
  </si>
  <si>
    <t>LG 77/2015</t>
  </si>
  <si>
    <t>Del 05 al 06 de mayo de 2015</t>
  </si>
  <si>
    <t>270/2015</t>
  </si>
  <si>
    <t>LG 78/2015</t>
  </si>
  <si>
    <t>Del 09 de junio al 31 de diciembre de 2015 o hasta agotarse el monto adjudicado</t>
  </si>
  <si>
    <t>299/2015</t>
  </si>
  <si>
    <t>LG 79/2015</t>
  </si>
  <si>
    <t>Proveer de suministro de prótesis a nuestros beneficiarios de FOPROLYD</t>
  </si>
  <si>
    <t>Del 25 al 29 de mayo de 2015</t>
  </si>
  <si>
    <t>283/2015</t>
  </si>
  <si>
    <t>LG 80/2015</t>
  </si>
  <si>
    <t>Mantener en Buen estado los equipos de la Institución.</t>
  </si>
  <si>
    <t>Del 03 de junio al 09 de julio de 2015</t>
  </si>
  <si>
    <t>294/2015</t>
  </si>
  <si>
    <t>LG 81/2015</t>
  </si>
  <si>
    <t>Starline International, S.A. de C.V.</t>
  </si>
  <si>
    <t xml:space="preserve">Mantener en buen estado los equipos de FOPROLYD </t>
  </si>
  <si>
    <t>Del junio a diciembre de 2015 o hasta agotarse el monto adjudicado.</t>
  </si>
  <si>
    <t>300/2015</t>
  </si>
  <si>
    <t>LG 82/2015</t>
  </si>
  <si>
    <t>Del plazo es a partir de la fecha que la administradora de contrato emita por escrito la orden de inicio hasta el  31 de diciembre de 2015, o hasta agotarse el monto adjudicado.</t>
  </si>
  <si>
    <t>Contrato de Servicios N° 26/2015</t>
  </si>
  <si>
    <t>LG 83/2015</t>
  </si>
  <si>
    <t>Del 09 al 29 de julio de 2015</t>
  </si>
  <si>
    <t>309/2015</t>
  </si>
  <si>
    <t>Food Equipement Solution, S.A. de C.V.</t>
  </si>
  <si>
    <t>Del 10 al 16 de julio de 2015</t>
  </si>
  <si>
    <t>310/2015</t>
  </si>
  <si>
    <t>José Roberto Ortiz</t>
  </si>
  <si>
    <t>Del 17 de julio al 17 de agosto de 2015</t>
  </si>
  <si>
    <t>311/2015</t>
  </si>
  <si>
    <t>Productos y Servicios Ortopédicos, S.A. de C.V.</t>
  </si>
  <si>
    <t>Del 31 de julio al 13 de septiembre de 2015</t>
  </si>
  <si>
    <t>Contrato de Suministro N° 33/2015</t>
  </si>
  <si>
    <t>LG 84/2015</t>
  </si>
  <si>
    <t>Del 21 al 22 de mayo de 2015</t>
  </si>
  <si>
    <t>279/2015</t>
  </si>
  <si>
    <t>LG 85/2015</t>
  </si>
  <si>
    <t>285/2015</t>
  </si>
  <si>
    <t>286/2015</t>
  </si>
  <si>
    <t>LG 86/2015</t>
  </si>
  <si>
    <t>Grupo Carson, S.A. de C.V.</t>
  </si>
  <si>
    <t xml:space="preserve">Proveer de materiales quirúrgicos para los beneficiarios de FOPROLYD </t>
  </si>
  <si>
    <t>Del 12 al 15 de junio de 2015</t>
  </si>
  <si>
    <t>302/2015</t>
  </si>
  <si>
    <t>LG 87/2015</t>
  </si>
  <si>
    <t>Del 02 al 03 de junio de 2015</t>
  </si>
  <si>
    <t>292/2015</t>
  </si>
  <si>
    <t>293/2015</t>
  </si>
  <si>
    <t>LG 88/2015</t>
  </si>
  <si>
    <t>A partir de la fecha de la emisión de la orden de inicio por parte del administrador de contrato hasta el 31 de diciembre de 2015 o hasta agotarse el monto adjudicado.</t>
  </si>
  <si>
    <t>Contrato de Servicio N° 27/2015</t>
  </si>
  <si>
    <t>LG 89/2015</t>
  </si>
  <si>
    <t>303/2015</t>
  </si>
  <si>
    <t>LG 90/2015</t>
  </si>
  <si>
    <t>Mantener en buen estado los equipos de la Institución.</t>
  </si>
  <si>
    <t>7 días a partir de la emisión de la orden de inicio en coordinación con el administrador de la orden.</t>
  </si>
  <si>
    <t>308/2015</t>
  </si>
  <si>
    <t>LG 91/2015</t>
  </si>
  <si>
    <t>Del 01 de julio al 15 de agosto de 2015</t>
  </si>
  <si>
    <t>306/2015</t>
  </si>
  <si>
    <t>305/2015</t>
  </si>
  <si>
    <t>LG 92/2015</t>
  </si>
  <si>
    <t>301/2015</t>
  </si>
  <si>
    <t>LG 93/2015</t>
  </si>
  <si>
    <t xml:space="preserve">Proveer de maquinaria para elaboración de calzado ortopédico al Laboratorio de FOPROLYD </t>
  </si>
  <si>
    <t>Del 19 al 25 de agosto de 2015</t>
  </si>
  <si>
    <t>Contrato de Suministro N° 40/2015</t>
  </si>
  <si>
    <t>Mequinsal, S.A. de C.V.</t>
  </si>
  <si>
    <t>Del 21 agosto al 04 de octubre de 2015</t>
  </si>
  <si>
    <t>Contrato de Suministro N° 39/2015</t>
  </si>
  <si>
    <t>LG 94/2015</t>
  </si>
  <si>
    <t>Servicios Diversos para el Desarrollo Local de El Salvador, S.A. de C.V.</t>
  </si>
  <si>
    <t>De Julio a Diciembre de 2015</t>
  </si>
  <si>
    <t>314/2015</t>
  </si>
  <si>
    <t>315/2015</t>
  </si>
  <si>
    <t>David Orlando Salguero Hernández</t>
  </si>
  <si>
    <t>316/2015</t>
  </si>
  <si>
    <t>INC. LG N° 94/2015</t>
  </si>
  <si>
    <t>Del 29 de septiembre al 28 de noviembre de 2015</t>
  </si>
  <si>
    <t>INCREMENTO 377/2015</t>
  </si>
  <si>
    <t>LG 95/2015</t>
  </si>
  <si>
    <t xml:space="preserve">Del 26 al 29 de junio de 2015 </t>
  </si>
  <si>
    <t>304/205</t>
  </si>
  <si>
    <t>LG 96/2015</t>
  </si>
  <si>
    <t>Del 01 al 02 de julio de 2015</t>
  </si>
  <si>
    <t>307/2015</t>
  </si>
  <si>
    <t>LG 97/2015</t>
  </si>
  <si>
    <t>Contratar el servicio de valuó de mobiliario de la Institución.</t>
  </si>
  <si>
    <t>5 días hábiles después de que el administrador remita documentación solicitada por el adjudicatario.</t>
  </si>
  <si>
    <t>312/2015</t>
  </si>
  <si>
    <t>LG 98/2015</t>
  </si>
  <si>
    <t>Del  27 de julio al 31 de diciembre de 2015 o hasta agotarse el monto adjudicado.</t>
  </si>
  <si>
    <t>Contrato de Servicio N° 34/2015</t>
  </si>
  <si>
    <t>LG 99/2015</t>
  </si>
  <si>
    <t>Proveer de Mobiliario para el Laboratorio de Prótesis y clínica empresarial</t>
  </si>
  <si>
    <t>Del 31 de julio al 07 de septiembre de 2015</t>
  </si>
  <si>
    <t>331/2015</t>
  </si>
  <si>
    <t>Del 31 de julio al 02 de septiembre de 2015</t>
  </si>
  <si>
    <t>330/2015</t>
  </si>
  <si>
    <t>Kuo Hua, S.A. de C.V.</t>
  </si>
  <si>
    <t>Del 10 de agosto al 24 de septiembre de 2015</t>
  </si>
  <si>
    <t>329/2015</t>
  </si>
  <si>
    <t>D'Office, S.A. de C.V.</t>
  </si>
  <si>
    <t>Del 10 al 24 de agosto de 2015</t>
  </si>
  <si>
    <t>328/2015</t>
  </si>
  <si>
    <t>LG 100/2015</t>
  </si>
  <si>
    <t>Servicio de adecuaciones para las áreas de clínica empresarial de FOPROLYD</t>
  </si>
  <si>
    <t>Del 16 al 30 de julio de 2015</t>
  </si>
  <si>
    <t>313/2015</t>
  </si>
  <si>
    <t>LG 101/2015</t>
  </si>
  <si>
    <t>Proveer de aparatos e insumos de fisioterapia, terapia ocupacional, equipo medico para diversas áreas de FOPROLYD</t>
  </si>
  <si>
    <t>Del 07 al 22 de septiembre de 2015</t>
  </si>
  <si>
    <t>358/2015</t>
  </si>
  <si>
    <t>Del 07 al 18 de septiembre de 2015</t>
  </si>
  <si>
    <t xml:space="preserve"> 354/2015</t>
  </si>
  <si>
    <t>355/2015</t>
  </si>
  <si>
    <t>Del 07 de septiembre al 06 de diciembre de 2015</t>
  </si>
  <si>
    <t xml:space="preserve"> 352/2015</t>
  </si>
  <si>
    <t>353/2015</t>
  </si>
  <si>
    <t>Del 07 al 16 de septiembre de 2015</t>
  </si>
  <si>
    <t xml:space="preserve"> 350/2015</t>
  </si>
  <si>
    <t>351/2015</t>
  </si>
  <si>
    <t>Del 07 al 25 de septiembre de 2015</t>
  </si>
  <si>
    <t>356/2015</t>
  </si>
  <si>
    <t>Consultores Asociados Proveedores de Bienes y Servicios, S.A. de C.V. (COPROSER, S.A. DE C.V.)</t>
  </si>
  <si>
    <t>Del 07 de septiembre al 20 de octubre de 2015</t>
  </si>
  <si>
    <t>357/2015</t>
  </si>
  <si>
    <t>LG 102/2015</t>
  </si>
  <si>
    <t>Mauricio Antonio Iraheta Parada</t>
  </si>
  <si>
    <t>Proveer de repuestos y accesorios informáticos para diferentes actividades y soporte técnico de FOPROLYD</t>
  </si>
  <si>
    <t>Del 27 al 29 de julio de 2015</t>
  </si>
  <si>
    <t>318/2015</t>
  </si>
  <si>
    <t>Del 24 al 30 de julio de 2015</t>
  </si>
  <si>
    <t>320/2015</t>
  </si>
  <si>
    <t>Del 27 de julio al 20 de agosto de 2015</t>
  </si>
  <si>
    <t>319/2015</t>
  </si>
  <si>
    <t>LG 103/2015</t>
  </si>
  <si>
    <t>Universidad Centroamericana José Simeón</t>
  </si>
  <si>
    <t>Del 20 al 31 de julio de 2015</t>
  </si>
  <si>
    <t>317/2015</t>
  </si>
  <si>
    <t>LG 104/2015</t>
  </si>
  <si>
    <t>Lonas Decorativas, S.A. de C.V.</t>
  </si>
  <si>
    <t>Proveer de suministros desmontables para las actividades operativas en la atención de beneficiarios de FOPROLYD</t>
  </si>
  <si>
    <t>20 días a partir de la aprobación del montaje de artes</t>
  </si>
  <si>
    <t>323/2015</t>
  </si>
  <si>
    <t>LG 105/2015</t>
  </si>
  <si>
    <t xml:space="preserve">Mantener en buen estados el equipo de la planta telefónica </t>
  </si>
  <si>
    <t>Del 27 de julio al 31 de diciembre de 2015 ó hasta agotarse el monto adjudicado</t>
  </si>
  <si>
    <t>322/2015</t>
  </si>
  <si>
    <t>LG 106/2015</t>
  </si>
  <si>
    <t>Civil Development, S.A. de C.V.</t>
  </si>
  <si>
    <t>25 días calendarios a partir de recibir orden de inicio de parte del Administrador de orden de compra.</t>
  </si>
  <si>
    <t>332/2015</t>
  </si>
  <si>
    <t>LG 107/2015</t>
  </si>
  <si>
    <t>Proveer de accesorios para el mantenimiento del Edificio de FOPROLYD</t>
  </si>
  <si>
    <t>30 días a hábiles a partir de la orden de inicio en coordinación con el Administrador de la Orden</t>
  </si>
  <si>
    <t>333/2015</t>
  </si>
  <si>
    <t>LG 108/2015</t>
  </si>
  <si>
    <t>Innovación Digital, S.A. de C.V.</t>
  </si>
  <si>
    <t>Del 13 al 31 de agosto de 2015</t>
  </si>
  <si>
    <t>335/2015</t>
  </si>
  <si>
    <t>LG 109/2015</t>
  </si>
  <si>
    <t xml:space="preserve">Proveer de insumos informativos para el desarrollo de las actividades operativas de FOPROLYD </t>
  </si>
  <si>
    <t>Del 07 al 13 de agosto de 2015</t>
  </si>
  <si>
    <t>326/2015</t>
  </si>
  <si>
    <t>LG 110/2015</t>
  </si>
  <si>
    <t>Previa coordinación con el administrador de orden de compra</t>
  </si>
  <si>
    <t>327/2015</t>
  </si>
  <si>
    <t>LG 111/2015</t>
  </si>
  <si>
    <t>Del 24 al 25 de julio de 2015</t>
  </si>
  <si>
    <t>321/2015</t>
  </si>
  <si>
    <t>LG 112/2015</t>
  </si>
  <si>
    <t>Suministrar materiales, herramientas e insumos de ferretería para uso institucional y mantenimiento a FOPROLYD</t>
  </si>
  <si>
    <t>Del 09 al 18 de septiembre de 2015</t>
  </si>
  <si>
    <t>362/2015</t>
  </si>
  <si>
    <t>Del 14 de septiembre  al 05 de octubre de 2015</t>
  </si>
  <si>
    <t>361/2015</t>
  </si>
  <si>
    <t>Del 14 al 21 de septiembre de 2015</t>
  </si>
  <si>
    <t>360/2015</t>
  </si>
  <si>
    <t>LG 113/2015</t>
  </si>
  <si>
    <t xml:space="preserve">Proveer de documentos Informativos para orientar el uso adecuado de prótesis y ortesis </t>
  </si>
  <si>
    <t>Del 17 al 31 de agosto de 2015</t>
  </si>
  <si>
    <t>336/2015</t>
  </si>
  <si>
    <t>LG 114/2015</t>
  </si>
  <si>
    <t>Del 30 al 31 de julio de 2015</t>
  </si>
  <si>
    <t>324/2015</t>
  </si>
  <si>
    <t>325/2015</t>
  </si>
  <si>
    <t>LG 115/2015</t>
  </si>
  <si>
    <t>Proveer del servicio de reparación de sillas de ruedas para beneficiarios de FOPROLYD</t>
  </si>
  <si>
    <t>A partir de la orden de inicio hasta diciembre de 2015 o hasta agotarse el monto adjudicado.</t>
  </si>
  <si>
    <t>343/2015</t>
  </si>
  <si>
    <t>LG 116/2015</t>
  </si>
  <si>
    <t>Ángel Galindo Salazar y Compañía</t>
  </si>
  <si>
    <t>Proveer de Alimentos para evento de rendición de cuentas de FOPROLYD</t>
  </si>
  <si>
    <t>Del 21 al 31 de agosto de 2015</t>
  </si>
  <si>
    <t>337/2015</t>
  </si>
  <si>
    <t>LG 117/2015</t>
  </si>
  <si>
    <t>Proveer el suministro de mobiliario e insumo para feria de exposiciones de productos y servicios de beneficiarios de FOPROLYD</t>
  </si>
  <si>
    <t>Del 27 de agosto al 03 de septiembre de 2015</t>
  </si>
  <si>
    <t>338/2015</t>
  </si>
  <si>
    <t>Del 25 de agosto al 01 de septiembre de 2015</t>
  </si>
  <si>
    <t>339/2015</t>
  </si>
  <si>
    <t>Del 26 al 28 de agosto de 2015</t>
  </si>
  <si>
    <t>340/2015</t>
  </si>
  <si>
    <t>El Rótulos, S.A. de C.V.</t>
  </si>
  <si>
    <t>Del 25 al 31 de agosto de 2015</t>
  </si>
  <si>
    <t>341/2015</t>
  </si>
  <si>
    <t>Del 24 al 31 de agosto de 2015</t>
  </si>
  <si>
    <t>342/2015</t>
  </si>
  <si>
    <t>LG 118/2015</t>
  </si>
  <si>
    <t>Dar el servicio de adecuación en área de informática de FOPROLYD</t>
  </si>
  <si>
    <t>El inicio de la obra será de cinco días después de recibir orden de inicio por parte del Admón.</t>
  </si>
  <si>
    <t>349/2015</t>
  </si>
  <si>
    <t>13 días a partir de la Orden de inicio emitida por el Administrador de la Orden.</t>
  </si>
  <si>
    <t>348/2015</t>
  </si>
  <si>
    <t>Un máximo de 30 días hábiles después de emitir la orden de inicio de conformidad a su oferta.</t>
  </si>
  <si>
    <t>347/2015</t>
  </si>
  <si>
    <t>LG 119/2015</t>
  </si>
  <si>
    <t>Guadalupe Elizabeth Rivas Vásquez</t>
  </si>
  <si>
    <t>Contratar el servicio de registro y almacenamiento de datos en el sistema de costos, de prestaciones de bienes y servicios otorgados a beneficiarios de FOPROLYD</t>
  </si>
  <si>
    <t xml:space="preserve">SEPTIEMBRE </t>
  </si>
  <si>
    <t>A partir de la orden de inicio hasta diciembre de 2015.</t>
  </si>
  <si>
    <t>381/2015</t>
  </si>
  <si>
    <t>Nadia Jennifer Quintero Fajardo</t>
  </si>
  <si>
    <t>382/2015</t>
  </si>
  <si>
    <t>Nelly Elizabeth Schente Colato</t>
  </si>
  <si>
    <t>383/2015</t>
  </si>
  <si>
    <t>Mayra Alejandra Ochoa Jacinto</t>
  </si>
  <si>
    <t>384/2015</t>
  </si>
  <si>
    <t>LG 120/2015</t>
  </si>
  <si>
    <t>Proveer de suministro de fotografías impresas en full color para FOPROLYD</t>
  </si>
  <si>
    <t>Del 27 al 31 de agosto de 2015</t>
  </si>
  <si>
    <t>Acuerdo de Junta Directiva N° 471.08.2015</t>
  </si>
  <si>
    <t>LG 121/2015</t>
  </si>
  <si>
    <t>Servicios Diversos para El Desarrollo Local de El Salvador, S.A. de C.V.</t>
  </si>
  <si>
    <t xml:space="preserve">Dar el servicio de transporte para beneficiarios de FOPROLYD participantes en capacitaciones </t>
  </si>
  <si>
    <t>De septiembre a diciembre de 2015</t>
  </si>
  <si>
    <t>346/2015</t>
  </si>
  <si>
    <t>Corporación MM, S.A. de C.V.</t>
  </si>
  <si>
    <t>345/2015</t>
  </si>
  <si>
    <t>LG 122/2015</t>
  </si>
  <si>
    <t>Proveer el suministro de software de sistema operativo de servidores, gabinetes y elementos de rack para reordenamiento de servidores de FOPROLYD</t>
  </si>
  <si>
    <t>Del 23 de septiembre al 21 de octubre de 2015</t>
  </si>
  <si>
    <t>363/2015</t>
  </si>
  <si>
    <t>LG 123/2015</t>
  </si>
  <si>
    <t xml:space="preserve">Líneas de Transporte Consolidado, S.A. de C.V. (LTC S.A de C.V.) </t>
  </si>
  <si>
    <t>Proveer de   componentes para la elaboración y reparación de prótesis especiales para beneficiarios de FOPROLYD</t>
  </si>
  <si>
    <t>Del 23 de septiembre al 07 de noviembre de 2015</t>
  </si>
  <si>
    <t>364/2015</t>
  </si>
  <si>
    <t>Del 23 de septiembre al 06 de noviembre de 2015</t>
  </si>
  <si>
    <t>365/2015</t>
  </si>
  <si>
    <t>LG 124/2015</t>
  </si>
  <si>
    <t>Transporte Hernández Rodríguez, S.A. de C.V.</t>
  </si>
  <si>
    <t xml:space="preserve">Proveer del servicio y recolección, tratamiento de los desechos bioinfecciosos generados por la clínica empresarial de FOPROLYD </t>
  </si>
  <si>
    <t>De septiembre a diciembre de 2015 ó hasta agotarse el monto adjudicado.</t>
  </si>
  <si>
    <t>367/2015</t>
  </si>
  <si>
    <t>LG 125/2015</t>
  </si>
  <si>
    <t>Del 04 al 07 de septiembre de 2015</t>
  </si>
  <si>
    <t>359/2015</t>
  </si>
  <si>
    <t>LG 126/2015</t>
  </si>
  <si>
    <t xml:space="preserve">Proveer del servicio de obras civiles y mecánicas para la ampliación de acceso al parqueo de FOPROLY </t>
  </si>
  <si>
    <t xml:space="preserve">30 días calendarios a partir de la emisión de la orden de inicio por el Administrador </t>
  </si>
  <si>
    <t>370/2015</t>
  </si>
  <si>
    <t>INC. LG N° 126/2015</t>
  </si>
  <si>
    <t>Incremento a la Orden de Compra N° 370/2015 , según Acuerdo de junta Directiva N° 618.10.2015 de fecha 21 de octubre de 2015</t>
  </si>
  <si>
    <t>Acuerdo de Junta Directiva N° 618.10.2015</t>
  </si>
  <si>
    <t>LG 127/2015</t>
  </si>
  <si>
    <t xml:space="preserve">Proveer insumos informáticos para FOPROLYD </t>
  </si>
  <si>
    <t>Del 29 de septiembre al 19 de octubre de 2015</t>
  </si>
  <si>
    <t>371/2015</t>
  </si>
  <si>
    <t>Artenio Baltazar Erazo</t>
  </si>
  <si>
    <t>Del 29 de septiembre al 5 de octubre de 2015</t>
  </si>
  <si>
    <t>374/2015</t>
  </si>
  <si>
    <t>LG 128/2015</t>
  </si>
  <si>
    <t>TOPCOM, S.A. de C.V.</t>
  </si>
  <si>
    <t>Proveer del suministro de café y azúcar para uso institucional de FOPROLYD, durante el año 2015</t>
  </si>
  <si>
    <t>Del 21 al 27 de octubre de 2015</t>
  </si>
  <si>
    <t>394/2015</t>
  </si>
  <si>
    <t>Del 21 al 30 de octubre de 2015</t>
  </si>
  <si>
    <t>390/2015</t>
  </si>
  <si>
    <t>LG 129/2015</t>
  </si>
  <si>
    <t>Proveer del suministro de productos químicos, papel y cartón y materiales de oficina para FOPROLYD</t>
  </si>
  <si>
    <t>Del 01 al 14 de octubre de 2015</t>
  </si>
  <si>
    <t>376/2015</t>
  </si>
  <si>
    <t>375/2015</t>
  </si>
  <si>
    <t>LG 130/2015</t>
  </si>
  <si>
    <t>UNDI, S.A. DE C.V.</t>
  </si>
  <si>
    <t xml:space="preserve">Proveer el suministro de dos carros de servicio de alimentos y dos muebles metálicos para resguardo de armas para FOPROLYD </t>
  </si>
  <si>
    <t>Del 28 al 30 de septiembre de 2015</t>
  </si>
  <si>
    <t>372/2015</t>
  </si>
  <si>
    <t>Del 30 de septiembre al 06 de octubre de 2015</t>
  </si>
  <si>
    <t>373/2015</t>
  </si>
  <si>
    <t>LG 131/2015</t>
  </si>
  <si>
    <t>Asociación Institución Salesiana</t>
  </si>
  <si>
    <t>Proveer el Servicio de impresión offset de 7,000 boletines externos de FOPROLYD</t>
  </si>
  <si>
    <t>A partir de la aprobación del arte hasta el mes de diciembre de 2015</t>
  </si>
  <si>
    <t>385/2015</t>
  </si>
  <si>
    <t>LG 132/2015</t>
  </si>
  <si>
    <t xml:space="preserve">Proveer de suministro de material quirúrgico para beneficiario de FOPROLYD </t>
  </si>
  <si>
    <t>Del 24 al 25 de septiembre de 2015</t>
  </si>
  <si>
    <t>369/2015</t>
  </si>
  <si>
    <t>LG 133/2015</t>
  </si>
  <si>
    <t>Proveer del suministro de materiales didácticos y de arte terapia para actividades de educación a beneficiarios de FOPROLYD</t>
  </si>
  <si>
    <t>Del 28 octubre al 04 de noviembre de 2015</t>
  </si>
  <si>
    <t>395/2015</t>
  </si>
  <si>
    <t>396/2015</t>
  </si>
  <si>
    <t>Aranda, S.A. de C.V.</t>
  </si>
  <si>
    <t>Del 28 al 30 de octubre de 2015</t>
  </si>
  <si>
    <t>397/2015</t>
  </si>
  <si>
    <t>Del 28  de octubre al 09 de noviembre de 2015</t>
  </si>
  <si>
    <t>398/2015</t>
  </si>
  <si>
    <t>Del 03 al 12 de noviembre de 2015</t>
  </si>
  <si>
    <t>400/2015</t>
  </si>
  <si>
    <t>Del 30 de octubre al 10 de noviembre de 2015</t>
  </si>
  <si>
    <t>401/2015</t>
  </si>
  <si>
    <t>LG 134/2015</t>
  </si>
  <si>
    <t>Rosales Galindo y Compañía</t>
  </si>
  <si>
    <t xml:space="preserve">Proveer de alimentos para la jornada de capacitación dirigida a todo el personal de FOPROLYD  sobre la temática de "Incidencia de los principios y valores éticos en el cumplimiento del deber en las instituciones públicas" impartida por la Comisión de Ética Gubernamental de FOPROLY </t>
  </si>
  <si>
    <t>Del 23 al 25 de septiembre de 2015</t>
  </si>
  <si>
    <t>368/2015</t>
  </si>
  <si>
    <t>LG 135/2015</t>
  </si>
  <si>
    <t>Proveer de materiales y componentes para la elaboración y reparación de prótesis, ortesis y calzado ortopédico para beneficiarios de FOPROLYD</t>
  </si>
  <si>
    <t>Del 01 al 21 de octubre de 2015</t>
  </si>
  <si>
    <t>378/2015</t>
  </si>
  <si>
    <t>Del 01 al 03 de octubre de 2015</t>
  </si>
  <si>
    <t>379/2015</t>
  </si>
  <si>
    <t>Del 01 de octubre al 14 de noviembre de 2015</t>
  </si>
  <si>
    <t>380/2015</t>
  </si>
  <si>
    <t>LG 136/2015</t>
  </si>
  <si>
    <t>Del 22 al 23 de septiembre de 2015</t>
  </si>
  <si>
    <t>366/2015</t>
  </si>
  <si>
    <t>LG 137/2015</t>
  </si>
  <si>
    <t>Brindar el servicio de impresión de documentos que se utilizaran en el programa de apoyo a la reinserción laboral y productiva de beneficiarios de FOPROLYD.</t>
  </si>
  <si>
    <t>392/2015</t>
  </si>
  <si>
    <t>Imprenta y Offset Reydi, S.A. de C.V.</t>
  </si>
  <si>
    <t>8 días hábiles después de aprobado arte final</t>
  </si>
  <si>
    <t>393/2015</t>
  </si>
  <si>
    <t>391/2015</t>
  </si>
  <si>
    <t>LG 138/2015</t>
  </si>
  <si>
    <t>Productores Avelar Portillo, S.A. de C.V.</t>
  </si>
  <si>
    <t>Brindar el servicio de reparación de puertas de vidrio de FOPROLYD</t>
  </si>
  <si>
    <t>Del 10 al 16 de noviembre de 2015</t>
  </si>
  <si>
    <t>403/2015</t>
  </si>
  <si>
    <t>LG 139/2015</t>
  </si>
  <si>
    <t>MJ Remodelaciones, S.A. de C.V.</t>
  </si>
  <si>
    <t>Brindar el servicio de adecuaciones en área de servicio sanitario de la sala de reuniones de FOPROLYD</t>
  </si>
  <si>
    <t>388/2015</t>
  </si>
  <si>
    <t>LG 140/2015</t>
  </si>
  <si>
    <t>Del 14 al 15 de octubre de 2015</t>
  </si>
  <si>
    <t>389/2015</t>
  </si>
  <si>
    <t>LG 141/2015</t>
  </si>
  <si>
    <t>Proveer el suministro de bastones canadienses para beneficiarios de FOPROLYD que pertenecen a la selección de futbol de amputados de El Salvador</t>
  </si>
  <si>
    <t>Del 29 de octubre al 05 de noviembre de 2015</t>
  </si>
  <si>
    <t>399/2015</t>
  </si>
  <si>
    <t>LG 142/2015</t>
  </si>
  <si>
    <t>Del 24 de noviembre al 31 de diciembre de 2015 ó hasta agotarse el monto adjudicado</t>
  </si>
  <si>
    <t>Contrato de Suministro N° 43/2015</t>
  </si>
  <si>
    <t>LG 143/2015</t>
  </si>
  <si>
    <t>Proveer del suministro de pintura para uso Institucional</t>
  </si>
  <si>
    <t>Del 06 al 11 de noviembre de 2015</t>
  </si>
  <si>
    <t>402/2015</t>
  </si>
  <si>
    <t>LG 144/2015</t>
  </si>
  <si>
    <t>Proveer el suministro de Calzado para personal de seguridad de FOPROLYD</t>
  </si>
  <si>
    <t>Del 12 al 23 de noviembre de 2015</t>
  </si>
  <si>
    <t>405/2015</t>
  </si>
  <si>
    <t>LG 145/2015</t>
  </si>
  <si>
    <t>Calculadoras y Teclados, S.A. de C.V.</t>
  </si>
  <si>
    <t xml:space="preserve">Suministrar a la Institución Microondas </t>
  </si>
  <si>
    <t>Del 11 al 18 de noviembre de 2015</t>
  </si>
  <si>
    <t>404/2015</t>
  </si>
  <si>
    <t>LG 146/2015</t>
  </si>
  <si>
    <t>Proveer del suministro de un monitor para la oficina de comunicaciones de FOPROLYD</t>
  </si>
  <si>
    <t>406/2015</t>
  </si>
  <si>
    <t>LG 147/2015</t>
  </si>
  <si>
    <t>Proveer del suministro de chalecos de protección para FOPROLYD</t>
  </si>
  <si>
    <t xml:space="preserve">De inmediato </t>
  </si>
  <si>
    <t>407/2015</t>
  </si>
  <si>
    <t>LG 148/2015</t>
  </si>
  <si>
    <t>Anna´s Travel Service, S.A. de C.V.</t>
  </si>
  <si>
    <t>Del 16 de noviembre al 03 de diciembre de 2015</t>
  </si>
  <si>
    <t>408/2015</t>
  </si>
  <si>
    <t>LG 149/2015</t>
  </si>
  <si>
    <t>Regina Aracely Padilla Flores</t>
  </si>
  <si>
    <t xml:space="preserve">Proveer del servicio de elaboración de prótesis dental para beneficiarios de FOPROLYD </t>
  </si>
  <si>
    <t>Del 26 de noviembre al 31 de diciembre de 2015</t>
  </si>
  <si>
    <t>417/2015</t>
  </si>
  <si>
    <t>LG 150/2015</t>
  </si>
  <si>
    <t xml:space="preserve">Proveer el suministro de insumos médicos para clínica empresarial de FOPROLYD </t>
  </si>
  <si>
    <t>Del 27 al 30 de noviembre de 2015</t>
  </si>
  <si>
    <t>421/2015</t>
  </si>
  <si>
    <t>Distribuidora de Insumos para la Salud, S.A. de C.V.</t>
  </si>
  <si>
    <t>Del 30 de noviembre al 11 de diciembre de 2015</t>
  </si>
  <si>
    <t>422/2015</t>
  </si>
  <si>
    <t>Del 30 de noviembre al 09 de diciembre de 2015</t>
  </si>
  <si>
    <t>423/2015</t>
  </si>
  <si>
    <t>Del 30 de noviembre al 02 de diciembre de 2015</t>
  </si>
  <si>
    <t>424/2015</t>
  </si>
  <si>
    <t>LG 151/2015</t>
  </si>
  <si>
    <t>Del 24 de noviembre al 14 de diciembre de 2015</t>
  </si>
  <si>
    <t>413/2015</t>
  </si>
  <si>
    <t>LG 152/2015</t>
  </si>
  <si>
    <t>Magno Aldemar González Vásquez</t>
  </si>
  <si>
    <t>Del 27 de noviembre al 03 de diciembre de 2015</t>
  </si>
  <si>
    <t>416/2015</t>
  </si>
  <si>
    <t>Del 27 de noviembre al 08 de diciembre de 2015</t>
  </si>
  <si>
    <t>415/2015</t>
  </si>
  <si>
    <t>LG 153/2015</t>
  </si>
  <si>
    <t>Proveer del suministro de papelería y artículos de oficina para FOPROLYD.</t>
  </si>
  <si>
    <t>418/2015</t>
  </si>
  <si>
    <t>Del 01 al 14 de diciembre de 2015</t>
  </si>
  <si>
    <t>419/2015</t>
  </si>
  <si>
    <t>420/2015</t>
  </si>
  <si>
    <t>LG 154/2015</t>
  </si>
  <si>
    <t>D'QUISA, S.A. DE C.V.</t>
  </si>
  <si>
    <t>Proveer del suministro de insumos informáticos para uso institucional</t>
  </si>
  <si>
    <t>Del 07 de diciembre de 2015 al 13 de enero de 2016</t>
  </si>
  <si>
    <t>426/2015</t>
  </si>
  <si>
    <t>Del 04 al 23 de diciembre de 2015</t>
  </si>
  <si>
    <t>427/2015</t>
  </si>
  <si>
    <t>LG 155/2015</t>
  </si>
  <si>
    <t>Del 19 al 20 de noviembre de 2015</t>
  </si>
  <si>
    <t>412/2015</t>
  </si>
  <si>
    <t>411/2015</t>
  </si>
  <si>
    <t>LG 156/2015</t>
  </si>
  <si>
    <t>Proveer del suministro de un biombo para la clínica empresarial de FOPROLYD</t>
  </si>
  <si>
    <t>Del 25 al 30 de noviembre de 2015</t>
  </si>
  <si>
    <t>414/2015</t>
  </si>
  <si>
    <t>LG 157/2015</t>
  </si>
  <si>
    <t>Formulario Standard, S.A. de C.V.</t>
  </si>
  <si>
    <t>Proveer de suministro de comprobantes de retención para el departamento de tesorería institucional de FOPROLYD</t>
  </si>
  <si>
    <t>Del 23 de diciembre de 2015 al 15 de enero de 2016</t>
  </si>
  <si>
    <t>431/2015</t>
  </si>
  <si>
    <t>PRO LG N° 101/2014</t>
  </si>
  <si>
    <t>Del 27 de noviembre de 2015 al 31 de enero de 2016</t>
  </si>
  <si>
    <t>409/2015</t>
  </si>
  <si>
    <t>LP 02/2015</t>
  </si>
  <si>
    <t>Del 23 de abril al 23 de junio de 2015</t>
  </si>
  <si>
    <t>Del 26 de abril al 25 de mayo de 2015</t>
  </si>
  <si>
    <t>Contrato de Suministro N° 09/2015</t>
  </si>
  <si>
    <t>Del 29 de abril al 29 de junio de 2005</t>
  </si>
  <si>
    <t>Contrato de Suministro N° 10/2015</t>
  </si>
  <si>
    <t>LP 03/2015</t>
  </si>
  <si>
    <t>Suplidores Diversos, S.A. de C.V.</t>
  </si>
  <si>
    <t xml:space="preserve">Proveer de Insumos Médicos para Beneficiarios de FOPROLYD </t>
  </si>
  <si>
    <t>Del 20 de mayo al 02 de junio de 2015</t>
  </si>
  <si>
    <t>Contrato de Suministro N° 13/2015</t>
  </si>
  <si>
    <t>Dipromequi, S.A. de C.V.</t>
  </si>
  <si>
    <t>Del 15 al 29 de mayo de 2015</t>
  </si>
  <si>
    <t>Contrato de Suministro N° 14/2015</t>
  </si>
  <si>
    <t>Del 15 de mayo al 28 de junio de 2015</t>
  </si>
  <si>
    <t>Contrato de Suministro N° 15/2015</t>
  </si>
  <si>
    <t>LP 04/2015</t>
  </si>
  <si>
    <t>Declarado Desierto por Primera Vez</t>
  </si>
  <si>
    <t>--------</t>
  </si>
  <si>
    <t>---------</t>
  </si>
  <si>
    <t>LP 05/2015</t>
  </si>
  <si>
    <t>Del 03 de junio al 07 de agosto de 2015</t>
  </si>
  <si>
    <t>Contrato de Suministro N° 16/2015</t>
  </si>
  <si>
    <t>Del 02 de junio al 01 de agosto de 2015</t>
  </si>
  <si>
    <t>Contrato de Suministro N° 17/2015</t>
  </si>
  <si>
    <t>Del 01 de junio al 01 de julio de 2015</t>
  </si>
  <si>
    <t>Contrato de Suministro N° 18/2015</t>
  </si>
  <si>
    <t>Del 04 de junio al 03 de agosto de 2015</t>
  </si>
  <si>
    <t>Contrato de Suministro N° 19/2015</t>
  </si>
  <si>
    <t>LP 06/2015</t>
  </si>
  <si>
    <t>Contrato de Suministro N° 25/2015</t>
  </si>
  <si>
    <t>LP 07/2015</t>
  </si>
  <si>
    <t xml:space="preserve">Proveer de equipo informático y de reproducción de documentos para uso institucional de FOPROLYD </t>
  </si>
  <si>
    <t>Del 30 de julio al 24 de agosto de 2015</t>
  </si>
  <si>
    <t>Contrato de Suministro N° 35/2015</t>
  </si>
  <si>
    <t>SEGACORP, S. A. DE C.V.</t>
  </si>
  <si>
    <t>Del 11 de agosto al 11 de septiembre de 2015</t>
  </si>
  <si>
    <t>Contrato de Suministro N° 36/2015</t>
  </si>
  <si>
    <t xml:space="preserve">DATA &amp; GRAPHICS, S. A. DE C.V. </t>
  </si>
  <si>
    <t>Del 07 de agosto al 07 de septiembre de 2015</t>
  </si>
  <si>
    <t>Contrato de Suministro N° 37/2015</t>
  </si>
  <si>
    <t>LP 08/2015</t>
  </si>
  <si>
    <t>Proveer de Vehículos Automotores para FOPROLYD</t>
  </si>
  <si>
    <t>Del 31 de julio al 17 de agosto de 2015</t>
  </si>
  <si>
    <t>Contrato de Suministro N° 38/2015</t>
  </si>
  <si>
    <t>LP 09/2015</t>
  </si>
  <si>
    <t>Del 24 de septiembre al 23 de noviembre de 2015</t>
  </si>
  <si>
    <t>Contrato de Suministro N° 41/2015</t>
  </si>
  <si>
    <t>Contrato de Suministro N° 42/2015</t>
  </si>
  <si>
    <t>CD 01/2015</t>
  </si>
  <si>
    <t>Multiservicios A y M, S.A. de C.V.</t>
  </si>
  <si>
    <t>Contrato de Servicio N° 20/2015</t>
  </si>
  <si>
    <t xml:space="preserve">Se hiso efectiva la  Garantía de mantenimiento de oferta por entrega tardía de la Garantía de  Cumplimiento del Contrato de Suministro No. 10/2015. </t>
  </si>
  <si>
    <t>Por resolución de fecha 15 de julio de 2015, se dio por establecida y canselada la multa US$ 25.17 de la orden de compra Nº 73/2014.</t>
  </si>
  <si>
    <t>Por resolución de fecha 15 de julio de 2015, se dio por establecida y canselada la multa US$ 25.17 de la orden de compra Nº 32/2014.</t>
  </si>
  <si>
    <t>Por resolución de fecha 07 de septiembre de 2015, se dio por establecida y cancelada la multa US$ 251.70. del Contrato de Suministro No. 13/2015. y Actualmente se encuentra en proceso de imposición de multa por entrega tardía de los suministros.</t>
  </si>
  <si>
    <t>A partir de la orden de incido que le emita el administrador de contrato hasta el treinta y uno de diciembre de dos mil quince, o hasta agotarse el monto adjudicado.</t>
  </si>
  <si>
    <t>Del  01 de junio al 31 de diciembre de 2015 o hasta agotarse el monto adjudicado</t>
  </si>
  <si>
    <t>Proveer de Bebidas a los asistentes a las actividades diversas con beneficiarios de FOPROLYD, así como para atención de beneficiarios en las oficinas de FOPROLYD</t>
  </si>
  <si>
    <t>Por resolución de fecha 29 de abril de 2015, se dio por establecida y cancelada la multa US$ 25.17 de la orden de compra Nº 143/2015.</t>
  </si>
  <si>
    <t>De abril al 31 de diciembre al 2015 o hasta agotarse el monto adjudicado</t>
  </si>
  <si>
    <t>Juan Bautista Caballero Sabrían</t>
  </si>
  <si>
    <t>INCREMENTO. Del 10 de agosto al 31 de diciembre de 2015  o hasta agotarse el monto adjudicado.</t>
  </si>
  <si>
    <t>PRORROGA. Del 28 de agosto al 31 de diciembre de 2015 o hasta agotarse el monto adjudicado.</t>
  </si>
  <si>
    <t>PRORROGA. De diciembre de 2015 o hasta agotarse el monto adjudicado.</t>
  </si>
  <si>
    <t>De Marzo a Diciembre de 2015 o hasta agotarse el monto adjudicado</t>
  </si>
  <si>
    <t>Del 29 de octubre al 03 de diciembre de 2015</t>
  </si>
  <si>
    <t>Lorenza Del Carmen Nolasco de Méndez</t>
  </si>
  <si>
    <t>5 días hábiles después de aprobado arte final</t>
  </si>
  <si>
    <t>5 días después de aprobado el arte final</t>
  </si>
  <si>
    <t>5 días hábiles después de recibir Orden de Inicio por parte del Administrador de la Orden de Compra</t>
  </si>
  <si>
    <t>Walter Mauricio Gil Rodríguez</t>
  </si>
  <si>
    <t>De 16 al 30 de noviembre de 2015</t>
  </si>
  <si>
    <t xml:space="preserve">Proveer del suministro de un boleto aéreo para FOPROLYD </t>
  </si>
  <si>
    <t xml:space="preserve">Proveer de mueble metálico para la clínica empresarial de FOPROLYD </t>
  </si>
  <si>
    <t>Contrato de Suministro N° 07/2015</t>
  </si>
  <si>
    <t>Contrato de Suministro N° 08/2015</t>
  </si>
  <si>
    <t>Patricia del Carmen García de Cornejo</t>
  </si>
  <si>
    <t>Del 01 de enero al 31 de diciembre de 2016</t>
  </si>
  <si>
    <t>PRO- CONT-ARREN- N° 01-2012</t>
  </si>
  <si>
    <t>PRO- CONT-ARREN- N° 02-2012</t>
  </si>
  <si>
    <t>PRO- CONT-ARREN- N° 05-2012</t>
  </si>
  <si>
    <t>Seguros del Pacífico, S.A</t>
  </si>
  <si>
    <t xml:space="preserve">Proveer del servicio de seguro de bienes y de personas para FOPROLYD </t>
  </si>
  <si>
    <t>De enero a diciembre de 2016</t>
  </si>
  <si>
    <t>Contrato de Servicio N° 01/2016</t>
  </si>
  <si>
    <t>Proveer el servicio de contratación de suscripción anual en cuatro periódicos de prensa escrita de circulación nacional</t>
  </si>
  <si>
    <t>434/2016</t>
  </si>
  <si>
    <t>433/2016</t>
  </si>
  <si>
    <t>432/2016</t>
  </si>
  <si>
    <t>Considero como buena la repuesta oportuna del proveedor.</t>
  </si>
  <si>
    <t>Colatino de R.L.</t>
  </si>
  <si>
    <t>435/2016</t>
  </si>
  <si>
    <t>Active It Corp, S.A. de C.V.</t>
  </si>
  <si>
    <t xml:space="preserve">Proveer de suministro de un software antivirus para FOPROLYD </t>
  </si>
  <si>
    <t>436/2016</t>
  </si>
  <si>
    <t>Porhigiene, S.A. de C.V.</t>
  </si>
  <si>
    <t>Proveer el servicios de mantenimiento de desodorización de baños y aromatización de las instalaciones de FOPROLYD durante el año 2016</t>
  </si>
  <si>
    <t>Del 29 de enero al 31 de diciembre de 2016 ó hasta agotarse los montos adjudicados.</t>
  </si>
  <si>
    <t>Contrato de Servicio N° 02/2016</t>
  </si>
  <si>
    <t>Elevator Group, S.A. de C.V.</t>
  </si>
  <si>
    <t>De enero a diciembre de 2016 ó hasta agotarse el monto adjudicado</t>
  </si>
  <si>
    <t>437/2016</t>
  </si>
  <si>
    <t xml:space="preserve">Proveer del servicio de mantenimiento preventivo y correctivo de aires acondicionados de FOPROLYD </t>
  </si>
  <si>
    <t>Contrato de Servicio N° 03/2016</t>
  </si>
  <si>
    <t>Proveer del servicio de un enlace o túnel de datos (dedicado) entre FOPROLYD con las oficinas del Ministerio de Hacienda (Tres Torres).</t>
  </si>
  <si>
    <t>Del 01 de febrero de 2016 al 01 de febrero de 2017</t>
  </si>
  <si>
    <t>438/2016</t>
  </si>
  <si>
    <t xml:space="preserve">Proveer el servicio elaboración de calzado ortopédico para beneficiarios de FOPROLYD </t>
  </si>
  <si>
    <t>Del 18 de enero al 18 de abril de 2016 o hasta agotarse el monto adjudicado</t>
  </si>
  <si>
    <t>440/2016</t>
  </si>
  <si>
    <t>441/2016</t>
  </si>
  <si>
    <t>PRO LG08/2016</t>
  </si>
  <si>
    <t xml:space="preserve">Prorroga del el servicio elaboración de calzado ortopédico para beneficiarios de FOPROLYD </t>
  </si>
  <si>
    <t>Del 09 de marzo al 09 de junio de 2016 o hasta agotarse el monto adjudicado</t>
  </si>
  <si>
    <t>495/2016</t>
  </si>
  <si>
    <t>497/2016</t>
  </si>
  <si>
    <t>Equipos y Suministros, S.A. de C.V.</t>
  </si>
  <si>
    <t xml:space="preserve">Proveer del servicio de mantenimiento preventivo y correctivo de fotocopiadoras de FOPROLYD </t>
  </si>
  <si>
    <t>Del 05 de febrero al 31 de diciembre de 2016 ó hasta agotarse el monto adjudicado.</t>
  </si>
  <si>
    <t>Contrato de Servicios N° 04/2016</t>
  </si>
  <si>
    <t>Millicom Cable El Salvador, S.A. de C.V.</t>
  </si>
  <si>
    <t>Proveer del servicio de enlace o túnel de datos entre las regionales y la oficina central de FOPROLYD</t>
  </si>
  <si>
    <t>12 meses a partir de su instalación y puesta en marcha</t>
  </si>
  <si>
    <t>442/2016</t>
  </si>
  <si>
    <t>Proveer el Suministro de Insumos Médicos para personas Beneficiarias de FOPROLYD durante el año 2016</t>
  </si>
  <si>
    <t>Máximo 10 días hábiles a partir del día siguiente de recibir Orden de Compra</t>
  </si>
  <si>
    <t>468/2016</t>
  </si>
  <si>
    <t>Máximo 44 días hábiles a partir del día siguiente de recibir Orden de Compra</t>
  </si>
  <si>
    <t>469/2016</t>
  </si>
  <si>
    <t>Máximo 21 días hábiles a partir del día siguiente de recibir Orden de Compra</t>
  </si>
  <si>
    <t>470/2016</t>
  </si>
  <si>
    <t>5 días hábiles a partir del día siguiente de recibir Orden de Compra</t>
  </si>
  <si>
    <t>471/2016</t>
  </si>
  <si>
    <t>TOROGOZ, S.A. de C.V.</t>
  </si>
  <si>
    <t xml:space="preserve">Contratar el suministro de reconocimientos para miembros destacados de FOPROLYD </t>
  </si>
  <si>
    <t>Del 15 al 21 de enero de 2016</t>
  </si>
  <si>
    <t>439/2016</t>
  </si>
  <si>
    <t xml:space="preserve">Contratar el servicio de telefonía móvil para FOPROLYD </t>
  </si>
  <si>
    <t>12 meses a partir del 22 de febrero de 2016</t>
  </si>
  <si>
    <t>462/2016</t>
  </si>
  <si>
    <t>Edwin Josué Salguero Calderón</t>
  </si>
  <si>
    <t>Del 09 de febrero al 31 de diciembre de 2016 ó hasta agotarse el monto adjudicado.</t>
  </si>
  <si>
    <t>461/2016</t>
  </si>
  <si>
    <t>Delibanquetes, S.A. de C.V.</t>
  </si>
  <si>
    <t>Contratar el suministro de alimento preparados para atención a los asistentes en los eventos con beneficiario de FOPROLYD</t>
  </si>
  <si>
    <t>De febrero a diciembre de 2016 ó hasta agotarse el monto contrato</t>
  </si>
  <si>
    <t>Contrato de Suministro N° 05/2016</t>
  </si>
  <si>
    <t>APROSSI, S.A. DE C.V.</t>
  </si>
  <si>
    <t>Proveer del servicio de capacitación para miembros de comité de salud y seguridad ocupacional de FOPROLYD</t>
  </si>
  <si>
    <t>Del 16 al 29 de febrero de 2016</t>
  </si>
  <si>
    <t>464/2016</t>
  </si>
  <si>
    <t>Arrendadora Latinoamericana, S.A. de C.V.</t>
  </si>
  <si>
    <t xml:space="preserve">proveer del servicio de Transporte para Participantes en Capacitaciones, para la atención de Beneficiarios de FOPROLYD </t>
  </si>
  <si>
    <t>445/2016</t>
  </si>
  <si>
    <t>Servicio Diversos para el Desarrollo Local de El Salvador, S.A. de C.V.</t>
  </si>
  <si>
    <t>446/2016</t>
  </si>
  <si>
    <t>447/2016</t>
  </si>
  <si>
    <t>Producto Médico-Farmacéutico, S.A. de C.V. (Farmacia San Benito)</t>
  </si>
  <si>
    <t>Proveer del suministro de medicamentos e insumos médicos para botiquín institucional de FOPROLYD</t>
  </si>
  <si>
    <t>Del 04 al 10 de febrero de 206</t>
  </si>
  <si>
    <t>459/2016</t>
  </si>
  <si>
    <t>Del 04 al 24 de febrero de 2016</t>
  </si>
  <si>
    <t>458/2016</t>
  </si>
  <si>
    <t>Se considera Bueno por la Disponibilidad del producto</t>
  </si>
  <si>
    <t>Suministro de Insumos Médicos y Limpieza, S.A. de C.V.</t>
  </si>
  <si>
    <t>Proveer del suministro de café y azúcar para FOPROLYD</t>
  </si>
  <si>
    <t>5 días hábiles, 50% en febrero y 50% en junio en coordinación con el Administrador.</t>
  </si>
  <si>
    <t>455/2016</t>
  </si>
  <si>
    <t>Inmobiliaria El Cafetalito, S.A. de C.V.</t>
  </si>
  <si>
    <t>50% en febrero y 50% en junio en coordinación con el Administrador.</t>
  </si>
  <si>
    <t>457/2016</t>
  </si>
  <si>
    <t>8 días hábiles después de recibida orden de compra, en coordinación con el Administrador.</t>
  </si>
  <si>
    <t>456/2016</t>
  </si>
  <si>
    <t>José Edgard Hernández Pineda</t>
  </si>
  <si>
    <t xml:space="preserve">Contratar el suministro de productos de higiene y desechables para FOPROLYD </t>
  </si>
  <si>
    <t>Del 26 de enero al 01 de febrero  de 2016</t>
  </si>
  <si>
    <t>443/2016</t>
  </si>
  <si>
    <t>Se harán 2 entregas : febrero el 50% y julio 50% , en coordinación con el administrador.</t>
  </si>
  <si>
    <t>444/2016</t>
  </si>
  <si>
    <t>Proveer del servicio de impresión de documentos</t>
  </si>
  <si>
    <t>5 días después de aprobado el arte final, para cada entrega en coordinación con el Administrador.</t>
  </si>
  <si>
    <t>449/2016</t>
  </si>
  <si>
    <t>Impresora El Sistema S.A. de C.V.</t>
  </si>
  <si>
    <t>6 días después de aprobado el arte final, para cada entrega en coordinación con el Administrador.</t>
  </si>
  <si>
    <t>450/2016</t>
  </si>
  <si>
    <t>Proveer del suministro de materiales impreso para actividades de salud mental y fisioterapia para promoción de la salud con personas beneficiarias de FOPROLYD, durante 2016</t>
  </si>
  <si>
    <t>453/2016</t>
  </si>
  <si>
    <t>Aregui de El Salvador, S.A. de C.V.</t>
  </si>
  <si>
    <t>452/2016</t>
  </si>
  <si>
    <t>454/2016</t>
  </si>
  <si>
    <t>Hoteles y Desarrollos, S.A. de C.V.</t>
  </si>
  <si>
    <t>Contratar los servicios de recepción y alimentos para personas</t>
  </si>
  <si>
    <t>Del 29 de enero al 15 de marzo de 2016</t>
  </si>
  <si>
    <t>448/2016</t>
  </si>
  <si>
    <t>Proveer del Suministro de materiales didácticos para actividades con personas beneficiarias y sus cuidadores atendidos bajo el programa de salud mental de FOPROLYD</t>
  </si>
  <si>
    <t>Del 09 al 14 de marzo de 2016</t>
  </si>
  <si>
    <t>487/2016</t>
  </si>
  <si>
    <t xml:space="preserve">Del 08 al 31 de marzo de 2016 </t>
  </si>
  <si>
    <t>488/2016</t>
  </si>
  <si>
    <t>Winzer Corporación de Productos y Servicios, S.A. de C.V.</t>
  </si>
  <si>
    <t>Del 09 al 15 de marzo de 2016</t>
  </si>
  <si>
    <t>489/2016</t>
  </si>
  <si>
    <t>Multiservicios A&amp;M, S.A. de C.V.</t>
  </si>
  <si>
    <t>Contratar los servicios de mantenimiento preventivo y correctivo para motocicleta propiedad de FOPROLYD</t>
  </si>
  <si>
    <t>De febrero a diciembre de 2016</t>
  </si>
  <si>
    <t>451/2016</t>
  </si>
  <si>
    <t>Innovaciones Médicas, S.A. de C.V.</t>
  </si>
  <si>
    <t xml:space="preserve">Contratar el Suministro de materiales quirúrgicos para beneficiarios de FOPROLYD </t>
  </si>
  <si>
    <t>La entrega se realizará en el Hospital Militar Central al solicitarlo para cirugía.</t>
  </si>
  <si>
    <t>460/2016</t>
  </si>
  <si>
    <t>Taller DIDEA, S.A. de C,V.</t>
  </si>
  <si>
    <t xml:space="preserve">Proveer del mantenimiento correctivo para los vehículos de FOPROLYD </t>
  </si>
  <si>
    <t>Del 11 al 19 de febrero de 2016</t>
  </si>
  <si>
    <t>463/2016</t>
  </si>
  <si>
    <t>Proveer del suministro, diagnostico, reparación y set de baterías de Otoamplifonos para personas beneficiarias de FOPROLYD para el año 2016</t>
  </si>
  <si>
    <t>Del 29 de marzo al 31 de diciembre de 2016 o hasta agotarse el monto adjudicado</t>
  </si>
  <si>
    <t>Contrato de Suministro N° 07/2016</t>
  </si>
  <si>
    <t xml:space="preserve">Proveer de Otoamplífonos especiales para beneficiarios de FOPROLYD </t>
  </si>
  <si>
    <t>Del 16 al 18 de febrero de 2016</t>
  </si>
  <si>
    <t>466/2016</t>
  </si>
  <si>
    <t xml:space="preserve">Proveer del suministro de bebidas envasadas para asistentes en actividades diversas con beneficiarios  de FOPROLYD </t>
  </si>
  <si>
    <t>Del 04  de julio al 31 de diciembre de 2016  ó hasta agotarse el monto adjudicado.</t>
  </si>
  <si>
    <t>465/2016</t>
  </si>
  <si>
    <t>A partir de la fecha de la emisión de la orden de inicio por parte del administrador de contrato hasta el 31 de diciembre de 2016 o hasta agotarse el monto adjudicado.</t>
  </si>
  <si>
    <t>Contrato de Servicio N° 08/2016</t>
  </si>
  <si>
    <t xml:space="preserve">Productos y Servicios Ortopédicos, S.A. de C.V. </t>
  </si>
  <si>
    <t xml:space="preserve">Proveer el suministro de componentes para elaboración y reparación de prótesis especiales para beneficiarios de FOPROLYD </t>
  </si>
  <si>
    <t>Del 07 de marzo al 25 de abril de 2016</t>
  </si>
  <si>
    <t>484/2016</t>
  </si>
  <si>
    <t>Línea de Transporte Consolidado, S.A. de C.V. (LTC, S.A de C.V.)</t>
  </si>
  <si>
    <t>Del 07 de marzo al 20 de abril de 2016</t>
  </si>
  <si>
    <t>482/2016</t>
  </si>
  <si>
    <t>483/2016</t>
  </si>
  <si>
    <t>Calculadoras y Teclados, S.A. de C.V</t>
  </si>
  <si>
    <t>Proveer del suministro de un contómetro para el departamento de tesorería de FOPROLYD.</t>
  </si>
  <si>
    <t>Del 16 al 22 de febrero de 2016</t>
  </si>
  <si>
    <t>467/2016</t>
  </si>
  <si>
    <t xml:space="preserve">Contratar el servicio de telefonía fija de enlace "E1" para FOPROLYD </t>
  </si>
  <si>
    <t>Del 20 de abril de 2016 al 19 de abril de 2017</t>
  </si>
  <si>
    <t>474/2016</t>
  </si>
  <si>
    <t>Proquinsa, S.A. de C.V.</t>
  </si>
  <si>
    <t>Proveer del suministro de productos químicos y productos de limpieza para FOPROLYD</t>
  </si>
  <si>
    <t>De Marzo a Junio de 2016</t>
  </si>
  <si>
    <t>479/2016</t>
  </si>
  <si>
    <t>Surtidora Ferretera Salvadoreña, S.A. de C.V.</t>
  </si>
  <si>
    <t>Del 07 al 16 de marzo de 2016</t>
  </si>
  <si>
    <t>481/2016</t>
  </si>
  <si>
    <t>Distribuidora Axben, S.A. de C.V.</t>
  </si>
  <si>
    <t>Del 04 al 10 de marzo de 2016</t>
  </si>
  <si>
    <t>476/2016</t>
  </si>
  <si>
    <t>DataPrint de El Salvador, S.A. de C.V.</t>
  </si>
  <si>
    <t>480/2016</t>
  </si>
  <si>
    <t>478/2016</t>
  </si>
  <si>
    <t>Del 03 al 09 de marzo de 2016</t>
  </si>
  <si>
    <t>477/2016</t>
  </si>
  <si>
    <t xml:space="preserve">Proveer del suministro de materiales </t>
  </si>
  <si>
    <t>Del 10 al 21 de marzo de 2016</t>
  </si>
  <si>
    <t>494/2016</t>
  </si>
  <si>
    <t>Del 14 al 25 de marzo de 2016</t>
  </si>
  <si>
    <t>493/2016</t>
  </si>
  <si>
    <t>Del 10 de marzo al 10 de abril de 2016</t>
  </si>
  <si>
    <t>492/2016</t>
  </si>
  <si>
    <t>Del 10 al 16 de marzo de 2016</t>
  </si>
  <si>
    <t>490/2016</t>
  </si>
  <si>
    <t xml:space="preserve">Proveer del Suministro de ángulos para la Unidad de gestión de documentos y archivos de FOPROLYD </t>
  </si>
  <si>
    <t>Del 29 de febrero al 15 de marzo de 2016</t>
  </si>
  <si>
    <t>473/2016</t>
  </si>
  <si>
    <t>Contratar el servicio de Internet Institucional para la Oficina Central de FOPROLYD</t>
  </si>
  <si>
    <t>Del 09 de marzo de 2016 al 09 de marzo de 2017</t>
  </si>
  <si>
    <t>485/2016</t>
  </si>
  <si>
    <t xml:space="preserve">Proveer del suministro de sillas plásticas y cortinas tipo persiana para ser utilizadas en la oficina regional de Chalatenango de FOPROLYD </t>
  </si>
  <si>
    <t>Del 10 al 31 de marzo de 2016</t>
  </si>
  <si>
    <t>496/2016</t>
  </si>
  <si>
    <t>Fredy Noé Granados Rivera</t>
  </si>
  <si>
    <t>491/2016</t>
  </si>
  <si>
    <t xml:space="preserve">Business Technologies, S.A. de C.V. </t>
  </si>
  <si>
    <t xml:space="preserve">Contratar el servicio de mantenimiento preventivo y correctivo de portón corredizo con su motor eléctrico </t>
  </si>
  <si>
    <t>A partir del 10 de marzo a diciembre de 2016</t>
  </si>
  <si>
    <t>498/2016</t>
  </si>
  <si>
    <t xml:space="preserve">Contratar el servicio de mantenimiento preventivo y correctivo de la planta de emergencia eléctrica de FOPROLYD </t>
  </si>
  <si>
    <t>Del 01 de marzo al 31 de diciembre de 2016 ó hasta agotarse el monto adjudicado</t>
  </si>
  <si>
    <t>475/2016</t>
  </si>
  <si>
    <t xml:space="preserve">Suministrar placa fotograbada, para el Acto de Inauguración de la clínica Médica Empresarial de FOPROLYD </t>
  </si>
  <si>
    <t>Del 25 al 29 de febrero de 2016</t>
  </si>
  <si>
    <t>472/2016</t>
  </si>
  <si>
    <t>ACOACEIG DE R.L.</t>
  </si>
  <si>
    <t xml:space="preserve">Proveer del suministro de papelería y artículos de oficina para FOPROLYD </t>
  </si>
  <si>
    <t>Del 06 al 11 de abril de 2016</t>
  </si>
  <si>
    <t>516/2016</t>
  </si>
  <si>
    <t>Del 08 al 14 de abril de 2016</t>
  </si>
  <si>
    <t>517/2016</t>
  </si>
  <si>
    <t>Del 07 al 20 de abril de 2016</t>
  </si>
  <si>
    <t>518/2016</t>
  </si>
  <si>
    <t>Del 06 al 12 de abril de 2016</t>
  </si>
  <si>
    <t>519/2016</t>
  </si>
  <si>
    <t>MULTIPLES NEGOCIOS, S.A. DE C.V.</t>
  </si>
  <si>
    <t>Del 07 al 11 de abril de 2016</t>
  </si>
  <si>
    <t>520/2016</t>
  </si>
  <si>
    <t>Del 06 al 07 de abril de 2016</t>
  </si>
  <si>
    <t>521/2016</t>
  </si>
  <si>
    <t>LIBRERIA Y PAPELERIA EL NUEVO SIGLO S.A. DE C.V.</t>
  </si>
  <si>
    <t>522/2016</t>
  </si>
  <si>
    <t>Del 11 al 29 de abril de 2016</t>
  </si>
  <si>
    <t>523/2016</t>
  </si>
  <si>
    <t xml:space="preserve">Proveer del suministro de aparatos de ayuda mecánica y auxiliar para personas beneficiarias de FOPROLYD </t>
  </si>
  <si>
    <t>Del 29 de marzo al 17 de junio de 2016</t>
  </si>
  <si>
    <t>510/2016</t>
  </si>
  <si>
    <t>Del 30 de marzo al 24 de junio de 2016</t>
  </si>
  <si>
    <t>509/2016</t>
  </si>
  <si>
    <t xml:space="preserve">Del 31 de marzo al 04 de mayo de 2016 </t>
  </si>
  <si>
    <t>508/2016</t>
  </si>
  <si>
    <t>AFE INTERNACIONAL, S.A. DE C.V.</t>
  </si>
  <si>
    <t>Contratar el servicio de consultoría para realizar auditoría financiera al periodo de enero a diciembre de 2015</t>
  </si>
  <si>
    <t>Del 01 de mayo al 31 diciembre de 2016 ó hasta agotarse el monto adjudicado</t>
  </si>
  <si>
    <t>Testimonio de Escritura Pública</t>
  </si>
  <si>
    <t>Roxana Minervine Melara</t>
  </si>
  <si>
    <t>Contratar el servicio de elaboración de prótesis dental para personas beneficiarias de FOPROLYD</t>
  </si>
  <si>
    <t>Del 14 de marzo al 19 de abril de 2016</t>
  </si>
  <si>
    <t>500/2016</t>
  </si>
  <si>
    <t>Contratar los servicio de Impresión de 5,000 formularios de constancias de vida 12,000 páginas de papel bond tamaño carta</t>
  </si>
  <si>
    <t>Del 14 al 18 de marzo de 2016</t>
  </si>
  <si>
    <t>499/2016</t>
  </si>
  <si>
    <t>Contratar el servicio de publicación escrita en periódico de circulación nacional, aviso de resultados</t>
  </si>
  <si>
    <t>Publicación el 07 de marzo de 2016</t>
  </si>
  <si>
    <t>486/2016</t>
  </si>
  <si>
    <t>Fondo de Actividades Esp. De Medios de Comunic. Y Reprodu. De la Fuerza Armada</t>
  </si>
  <si>
    <t>Contratar el servicio de transmisión de 150 cuñas radiales de 1 minuto cada una durante el periodo del 1 al 05 de abril de 2016, ambas fechas inclusive.</t>
  </si>
  <si>
    <t>Del 01 al 05 de abril de 2016 en coordinación con el Administrador de la Orden de Compra.</t>
  </si>
  <si>
    <t>502/2016</t>
  </si>
  <si>
    <t>Radio Stereo, S.A. de C.V.</t>
  </si>
  <si>
    <t>504/2016</t>
  </si>
  <si>
    <t>Asoc. De Radios y Programas Participativas de el Salvador</t>
  </si>
  <si>
    <t>505/2016</t>
  </si>
  <si>
    <t>Radiodifusoras Asociadas, S.A. de C.V.</t>
  </si>
  <si>
    <t>503/2016</t>
  </si>
  <si>
    <t>Radio Cadena Y.S.K.L, S.A.</t>
  </si>
  <si>
    <t>501/2016</t>
  </si>
  <si>
    <t>Fondo de Actividades Esp. De Medios de Comunicó. Y Reprodu. De la Fuerza Armada</t>
  </si>
  <si>
    <t>Contratar el servicio de Producción y Transmisión del Programa de Radio Institucional "FOPROLYD EN ACCION", para el año 2016</t>
  </si>
  <si>
    <t>Del 29 de marzo al 31 de diciembre o hasta agotarse el monto adjudicado</t>
  </si>
  <si>
    <t>511/2016</t>
  </si>
  <si>
    <t>Proveer el suministro de sondas tipo Nelaton para beneficiarios de FOPROLYD</t>
  </si>
  <si>
    <t>Del 31 de marzo al 09 de abril de 2016</t>
  </si>
  <si>
    <t>512/2016</t>
  </si>
  <si>
    <t>Servicios de Ingeniería Tecnología, S.A. de C.V.</t>
  </si>
  <si>
    <t>Contratar el servicio de mantenimiento preventivo para equipo informático de FOPROLYD</t>
  </si>
  <si>
    <t>Del 21 de abril al 31 de diciembre de 2016 o hasta agotarse el monto adjudicado</t>
  </si>
  <si>
    <t>Contrato de Servicio N° 09/2016</t>
  </si>
  <si>
    <t>Del 18 de abril al 18 de mayo de 2016</t>
  </si>
  <si>
    <t>531/2016</t>
  </si>
  <si>
    <t>532/2016</t>
  </si>
  <si>
    <t xml:space="preserve">Contratar el servicio de mantenimiento preventivo y correctivo del sistema de circuito cerrado de televisión de  FOPROLYD </t>
  </si>
  <si>
    <t>Del 29 de marzo al 31 de diciembre de 2016</t>
  </si>
  <si>
    <t>513/2016</t>
  </si>
  <si>
    <t>Contratar el servicio de mantenimiento preventivo y correctivo de los sistemas de bombeo de dos cisternas y el sistema de agua potable de la red contra incendio de FOPROLYD año 2016</t>
  </si>
  <si>
    <t>Del 04 de abril al 31 de diciembre de 2016 o hasta agotarse el monto adjudicado</t>
  </si>
  <si>
    <t>515/2016</t>
  </si>
  <si>
    <t xml:space="preserve">Contratar el servicio de mantenimiento preventivo y correctivo del sistema de alarma de detección de incendio de intrusión y cerca electrificada de FOPROLYD </t>
  </si>
  <si>
    <t>Del 31 de marzo al 31 de diciembre de 2016 o hasta agotarse el monto adjudicado</t>
  </si>
  <si>
    <t>514/2016</t>
  </si>
  <si>
    <t>Contratar el servicio de publicación en periódicos de mayor circulación nacional, para efectos de comunicar a beneficiarios pensionados que deben presentarse al fondo hacer constar que se encuentran con vida, para el 01 de abril de 2016</t>
  </si>
  <si>
    <t>Publicación el 01 de abril de 2016</t>
  </si>
  <si>
    <t>507/2016</t>
  </si>
  <si>
    <t>506/2016</t>
  </si>
  <si>
    <t xml:space="preserve">Proveer del suministro de insumos informáticos para FOPROLYD </t>
  </si>
  <si>
    <t>Del 13 al 19 de abril de 2016</t>
  </si>
  <si>
    <t>530/2016</t>
  </si>
  <si>
    <t>Del 12 al 13 de abril de 2016</t>
  </si>
  <si>
    <t>529/2016</t>
  </si>
  <si>
    <t>Del 12 al 25 de abril de 2016</t>
  </si>
  <si>
    <t>528/2016</t>
  </si>
  <si>
    <t>Del 12 al 14 de abril de 2016</t>
  </si>
  <si>
    <t>527/2016</t>
  </si>
  <si>
    <t>Proveer del suministro de rótulos y accesorios para la señalización de diferentes áreas de FOPROLYD</t>
  </si>
  <si>
    <t>Del 08 al 21 de abril de 2016</t>
  </si>
  <si>
    <t>524/2016</t>
  </si>
  <si>
    <t>Del 08 al 19 de abril de 2016</t>
  </si>
  <si>
    <t>525/2016</t>
  </si>
  <si>
    <t xml:space="preserve">Proveer del suministro de herramientas, repuestos y accesorios para maquinaria del laboratorio de prótesis de FOPROLYD </t>
  </si>
  <si>
    <t>Del 04 de mayo al 04 de junio de 2016</t>
  </si>
  <si>
    <t>536/2016</t>
  </si>
  <si>
    <t>Del 27 de abril al 18 de mayo de 2016</t>
  </si>
  <si>
    <t>538/2016</t>
  </si>
  <si>
    <t>Del 27 de abril al 26 de mayo de 2016</t>
  </si>
  <si>
    <t>537/2016</t>
  </si>
  <si>
    <t>Del 28 de abril al 18 de mayo de 2016</t>
  </si>
  <si>
    <t>533/2016</t>
  </si>
  <si>
    <t>Del 28 de abril al 06 de mayo de 2016</t>
  </si>
  <si>
    <t>535/2016</t>
  </si>
  <si>
    <t xml:space="preserve">Contratar los servicios de fumigación para los diferentes inmuebles de FOPROLYD </t>
  </si>
  <si>
    <t>Contrato de Servicio N° 10/2016</t>
  </si>
  <si>
    <t xml:space="preserve">Hermelinda del Carmen Valdivieso Ochoa </t>
  </si>
  <si>
    <t>Proveer del suministro de uniformes para el personal de FOPROLYD y de calzado para el personal de seguridad, para el año 2016.</t>
  </si>
  <si>
    <t>30 días calendarios posteriores a la realización del tallaje y a la emisión de la orden de inicio</t>
  </si>
  <si>
    <t>546/2016</t>
  </si>
  <si>
    <t>545/2016</t>
  </si>
  <si>
    <t>Contrato de Suministro N° 14/2016</t>
  </si>
  <si>
    <t>Uniformes Gabriela, S.A. de C.V.</t>
  </si>
  <si>
    <t>Contrato de Suministro N° 13/2016</t>
  </si>
  <si>
    <t>Hasgal, S.A. de C.V.</t>
  </si>
  <si>
    <t>544/2016</t>
  </si>
  <si>
    <t>INC. LG 62/2016</t>
  </si>
  <si>
    <t>Acuerdo de Junta Directiva N° 431.07.2016 de fecha 20 de julio de 2016</t>
  </si>
  <si>
    <t>Acuerdo de Junta Directiva N° 431.07.2016</t>
  </si>
  <si>
    <t xml:space="preserve">Contratar el servicio de publicación escrita para pronunciar acuerdo de Junta Directiva </t>
  </si>
  <si>
    <t>Del 08 al 09 de abril de 2016</t>
  </si>
  <si>
    <t>526/2016</t>
  </si>
  <si>
    <t>Contratar el servicio de adecuaciones para la regional de FOPROLYD de San Miguel</t>
  </si>
  <si>
    <t>541/2016</t>
  </si>
  <si>
    <t>Sistemas Publicitarios, S.A. de C.V.</t>
  </si>
  <si>
    <t>Proveer del suministro e instalación de luminarias led para las instalaciones de FOPROLYD</t>
  </si>
  <si>
    <t>Contrato de Suministro N° 11/2016</t>
  </si>
  <si>
    <t>Panadería El Rosario, S.A. de C.V.</t>
  </si>
  <si>
    <t>Proveer del suministro de pan dulce y pan salado para la atención de FOPROLYD</t>
  </si>
  <si>
    <t>A partir de recibir orden de inicio por parte del Administrador de Contrato</t>
  </si>
  <si>
    <t>Contrato de Suministro N° 12/2016</t>
  </si>
  <si>
    <t>Contratar el servicio de mantenimiento preventivo y correctivo de deshumidificadores, cortina de aire, climatizador evaporativo axial  y extractores de aire de FOPROLYD.</t>
  </si>
  <si>
    <t>A partir de mayo de 2016 hasta el 31 de diciembre de 2016 ó hasta agotarse el monto adjudicado.</t>
  </si>
  <si>
    <t>539/2016</t>
  </si>
  <si>
    <t>Contratar el servicio de impresión  de memorias de labores de FOPROLYD para el año 2015</t>
  </si>
  <si>
    <t>Del 28 de abril al 04 de mayo de 2016</t>
  </si>
  <si>
    <t>540/2016</t>
  </si>
  <si>
    <t>534/2016</t>
  </si>
  <si>
    <t>Grupo Sisecor, S.A. de C.V.</t>
  </si>
  <si>
    <t>Del 29 de abril al 31 de diciembre de 2016 ó hasta agotarse el monto adjudicado.</t>
  </si>
  <si>
    <t>542/2016</t>
  </si>
  <si>
    <t>Contratar el servicio de mantenimiento preventivo y correctivo de extintores</t>
  </si>
  <si>
    <t xml:space="preserve">De mayo a diciembre de 2016 ó hasta agotarse el monto adjudicado </t>
  </si>
  <si>
    <t>543/2016</t>
  </si>
  <si>
    <t>Del 25 de mayo al 31 de diciembre ó hasta agotarse el monto adjudicado</t>
  </si>
  <si>
    <t>547/2016</t>
  </si>
  <si>
    <t>Proveer del suministro de lentes correctores, de contacto, oscuros y reparación de lentes correctores para personas beneficiarias de FOPROLYD</t>
  </si>
  <si>
    <t>Del 24 de junio al 31 de diciembre de 2016 o hasta agotarse el monto adjudicado</t>
  </si>
  <si>
    <t>Contrato de Servicios N° 19/2016</t>
  </si>
  <si>
    <t>Proveer del suministro de mobiliario y equipo para diferentes unidades de FOPROLYD</t>
  </si>
  <si>
    <t>Del 20 de junio al 04 de agosto de 2016</t>
  </si>
  <si>
    <t>565/2016</t>
  </si>
  <si>
    <t>564/2016</t>
  </si>
  <si>
    <t>Del 21 de junio al 04 de julio de 2016</t>
  </si>
  <si>
    <t>563/2016</t>
  </si>
  <si>
    <t>Del 20 al 24 de junio de 2016</t>
  </si>
  <si>
    <t>562/2016</t>
  </si>
  <si>
    <t>Del 20 de junio al 04 de julio de 2016</t>
  </si>
  <si>
    <t>561/2016</t>
  </si>
  <si>
    <t>560/2016</t>
  </si>
  <si>
    <t>Roberto David Jiménez Posada</t>
  </si>
  <si>
    <t>Del 04 de julio al 22 de agosto de 2016</t>
  </si>
  <si>
    <t>Contrato de Suministro N° 16/2016</t>
  </si>
  <si>
    <t>Inter Visión, S.A. de C.V.</t>
  </si>
  <si>
    <t>Del 05 de julio de 19 de agosto de 2016</t>
  </si>
  <si>
    <t>Contrato de Suministro N° 18/2016</t>
  </si>
  <si>
    <t>Kuo Hua, S.A. de C,V,</t>
  </si>
  <si>
    <t>Del 04 al 27 de julio de 2016</t>
  </si>
  <si>
    <t>Contrato de Suministro N° 15/2016</t>
  </si>
  <si>
    <t>Offimet, S.A. de C.V.</t>
  </si>
  <si>
    <t>Del 01 al 22 de julio de 2016</t>
  </si>
  <si>
    <t>Contrato de Suministro N° 17/2016</t>
  </si>
  <si>
    <t>Del 07 al 28 de junio de 2016</t>
  </si>
  <si>
    <t>552/2016</t>
  </si>
  <si>
    <t>553/2016</t>
  </si>
  <si>
    <t>554/2016</t>
  </si>
  <si>
    <t>Del 07 de junio al 13 de julio de 2016</t>
  </si>
  <si>
    <t>555/2016</t>
  </si>
  <si>
    <t>Proveer del suministro de Equipo de Aire Acondicionado para oficinas de FOPROLYD</t>
  </si>
  <si>
    <t>Del 14 de junio al 19 de junio de 2016</t>
  </si>
  <si>
    <t>556/2016</t>
  </si>
  <si>
    <t>Proveer del suministro de componentes para elaboración y reparación de prótesis especiales para beneficiarios</t>
  </si>
  <si>
    <t>Del 06 de junio al 11 de julio de 2016</t>
  </si>
  <si>
    <t>548/2016</t>
  </si>
  <si>
    <t>5 días hábiles después de haber aprobado el arte</t>
  </si>
  <si>
    <t>551/2016</t>
  </si>
  <si>
    <t>Contrato de Servicio N° 20/2016</t>
  </si>
  <si>
    <t>Omar Enrique Ramírez Beltrán</t>
  </si>
  <si>
    <t xml:space="preserve">Contratar el servicio de mantenimiento preventivo y correctivo de la planta telefónica de FOPROLYD </t>
  </si>
  <si>
    <t>De junio a diciembre de 2016 o hasta agotarse el monto adjudicado.</t>
  </si>
  <si>
    <t>559/2016</t>
  </si>
  <si>
    <t>Del 03 al 06 de junio de 2016</t>
  </si>
  <si>
    <t>550/2016</t>
  </si>
  <si>
    <t>549/2016</t>
  </si>
  <si>
    <t>Del 13 de junio al 30 de julio de 2016</t>
  </si>
  <si>
    <t>557/2016</t>
  </si>
  <si>
    <t>558/2016</t>
  </si>
  <si>
    <t>Esmeralda Sbetlana Marroquín Martínez</t>
  </si>
  <si>
    <t>Contratar el servicio de capacitación para empleados de FOPROLYD</t>
  </si>
  <si>
    <t>Del 15 de junio al 31 de diciembre de 2016 o hasta agotarse el monto adjudicado</t>
  </si>
  <si>
    <t>566/2016</t>
  </si>
  <si>
    <t>Soc. de Empresarios del Transporte Colectivo de Sonsonate, S.A. de C.V.</t>
  </si>
  <si>
    <t xml:space="preserve">Contratar el servicio de arrendamiento de transporte para personas beneficiarias y cuidadores participantes en talleres de desarrollo personal </t>
  </si>
  <si>
    <t>De Julio a Noviembre de 2016</t>
  </si>
  <si>
    <t>569/2016</t>
  </si>
  <si>
    <t>El plazo es de 21 días hábiles en coordinación con el administrador</t>
  </si>
  <si>
    <t>568/2016</t>
  </si>
  <si>
    <t>Proveer del suministro de insumos médicos para la clínica empresarial de FOPROLYD</t>
  </si>
  <si>
    <t>Del 24 al 28 de junio de 2016</t>
  </si>
  <si>
    <t>567/2016</t>
  </si>
  <si>
    <t>Contratar los servicios de mantenimiento correctivo para los vehículos D144, D145 y D146 de FOPROLYD</t>
  </si>
  <si>
    <t>3 días hábiles en coordinación con el Administrador del Documento Contractual</t>
  </si>
  <si>
    <t>570/2016</t>
  </si>
  <si>
    <t>CONVENIO</t>
  </si>
  <si>
    <t xml:space="preserve">Fondo de Actividades Especiales del Comando de Apoyo Logístico de la Fuerza Armada </t>
  </si>
  <si>
    <t>Proveer el suministro de calzado para personal de seguridad de la institución</t>
  </si>
  <si>
    <t>La entrega del producto contratado estará sujeto a la disponibilidad del mismo. En caso de finalizarse la toma de tallas y en ese momento se tenga en existencia lo solicitado, se procederá a hacer la entrega inmediata. Queda convenido que el tiempo de entrega nunca excederá de treinta días calendarios</t>
  </si>
  <si>
    <t>CONVENIO CONTRAO DE SUMINISTRO DE CALZADO</t>
  </si>
  <si>
    <t>Proveer el suministro de recursos informativos, sellos, acrílicos y papelería, para la implementación del manual de identidad visual institucional de FOPROLYD</t>
  </si>
  <si>
    <t>6 días hábiles después de aprobación de arte final en coordinación con el Administrador</t>
  </si>
  <si>
    <t>571/2016</t>
  </si>
  <si>
    <t>8 días después de aprobado arte final</t>
  </si>
  <si>
    <t>572/2016</t>
  </si>
  <si>
    <t>573/2016</t>
  </si>
  <si>
    <t>Proveer del suministro de materiales de oficina para capacitaciones</t>
  </si>
  <si>
    <t>Del 08 al 14 de julio de 2016</t>
  </si>
  <si>
    <t>574/2016</t>
  </si>
  <si>
    <t>Del 08 al 21 de julio de 2016</t>
  </si>
  <si>
    <t>575/2016</t>
  </si>
  <si>
    <t xml:space="preserve">Contratar el suministro de cajas de reesguardo de documentos </t>
  </si>
  <si>
    <t>8 días hábiles después de aprobado arte</t>
  </si>
  <si>
    <t>576/2016</t>
  </si>
  <si>
    <t>Proveer de aparatos de ayuda mecánica a personas beneficiarias de FOPROLYD</t>
  </si>
  <si>
    <t>Del 25 al 28 de julio de 2016</t>
  </si>
  <si>
    <t>581/2016</t>
  </si>
  <si>
    <t>Del 20 al 22 de julio de 2016</t>
  </si>
  <si>
    <t>578/2016</t>
  </si>
  <si>
    <t>ELECTRONICA, 2001, S.A. DE C.V.</t>
  </si>
  <si>
    <t>Proveer de suministro de mobiliario para la regional de San Miguel</t>
  </si>
  <si>
    <t>Del 25 al 29 de julio de 2016</t>
  </si>
  <si>
    <t>580/2016</t>
  </si>
  <si>
    <t xml:space="preserve">Proveer el suministro de materiales quirúrgico </t>
  </si>
  <si>
    <t>A partir de 20 de julio en coordinación con el administrador del contrato</t>
  </si>
  <si>
    <t>579/2016</t>
  </si>
  <si>
    <t>Del 15 al 18 de julio de 2016</t>
  </si>
  <si>
    <t>577/2016</t>
  </si>
  <si>
    <t>Contrato de Suministro N° 21/2016</t>
  </si>
  <si>
    <t>Del 15 al 22 de julio de 2016</t>
  </si>
  <si>
    <t>Contrato de Servicio N° 06/2016</t>
  </si>
  <si>
    <t>A partir de la Orden de Inicio por parte de los administradores hasta el 31 de diciembre de 2016 o hasta agotarse el monto adjudicado.</t>
  </si>
  <si>
    <t xml:space="preserve">Proveer del suministro de prótesis de rodilla izquierda para realizar procedimiento quirúrgico a beneficiario de FOPROLYD </t>
  </si>
  <si>
    <t>Contratar el servicio de procedimiento quirúrgico para persona beneficiaria de FOPROLYD</t>
  </si>
  <si>
    <t>Constructora Chávez Ramos, S.A. de C.V.</t>
  </si>
  <si>
    <t>14 días calendarios a partir de la emisión de la Orden de Inicio en Coordinación con el Administrador</t>
  </si>
  <si>
    <t>A partir de recibir programación enviada por escrito por el administrador del contrato. Pudiéndose prorrogarse dicho contrato.</t>
  </si>
  <si>
    <t xml:space="preserve">Contratar el servicio de mantenimiento preventivo y correctivo del sistema de control de acceso en puertas de FOPROLYD </t>
  </si>
  <si>
    <t>Contratar el servicio de mantenimiento preventivo y correctivo de la subestación eléctrica de FOPROLYD</t>
  </si>
  <si>
    <t>Jeivi Beatriz Huezo de Del Cid</t>
  </si>
  <si>
    <t xml:space="preserve">Contratar el servicio de obras civiles y eléctricas para la construcción de cuatro bodega en las instalaciones de FOPROLYD </t>
  </si>
  <si>
    <t>30 Días calendarios a partir de la emisión de la orden de inicio</t>
  </si>
  <si>
    <t>6590-6596</t>
  </si>
  <si>
    <t>CORRESPONDIENTES AL AÑO 2016</t>
  </si>
  <si>
    <t>CODIGO</t>
  </si>
  <si>
    <t xml:space="preserve"> PA1</t>
  </si>
  <si>
    <t xml:space="preserve"> PA2</t>
  </si>
  <si>
    <t>LG N° 01/2016</t>
  </si>
  <si>
    <t>LG N° 02/2016</t>
  </si>
  <si>
    <t>LG N° 03/2016</t>
  </si>
  <si>
    <t>Del 24 de enero de 2016 al 24 de enero de 2016</t>
  </si>
  <si>
    <t>LG N° 04/2016</t>
  </si>
  <si>
    <t>LG N° 05/2016</t>
  </si>
  <si>
    <t>LG N° 06/2016</t>
  </si>
  <si>
    <t>Del 03 de febrero al 31 de diciembre de 2016 o hasta agotarse el monto adjudicado.</t>
  </si>
  <si>
    <t>INC. LG 06/2016</t>
  </si>
  <si>
    <t>Del 18 de agosto al 31 de diciembre de 2016</t>
  </si>
  <si>
    <t>Acuerdo de Junta Directiva N° 478.08.2016 de fecha 18 de agosto de 2016</t>
  </si>
  <si>
    <t>LG N° 07/2016</t>
  </si>
  <si>
    <t>LG N° 08/2016</t>
  </si>
  <si>
    <t>LG N° 09/2016</t>
  </si>
  <si>
    <t>LG N° 10/2016</t>
  </si>
  <si>
    <t>LG N° 11/2016</t>
  </si>
  <si>
    <t>LG N° 12/2016</t>
  </si>
  <si>
    <t>LG N° 13/2016</t>
  </si>
  <si>
    <t>LG N° 14/2016</t>
  </si>
  <si>
    <t>Proveer el Servicio de alojamiento y solicitantes de FOPROLYD que viajan desde Chalatengo a San Salvador y viceversa.</t>
  </si>
  <si>
    <t>LG N° 15/2016</t>
  </si>
  <si>
    <t>INC. LG N° 15/2016</t>
  </si>
  <si>
    <t>Del 10 de noviembre de 2016 al 31 de enero de 2016</t>
  </si>
  <si>
    <t>Acuerdo de Junta Directiva N° 641.11.2016</t>
  </si>
  <si>
    <t>LG N° 16/2016</t>
  </si>
  <si>
    <t>LG N° 17/2016</t>
  </si>
  <si>
    <t xml:space="preserve">De Enero a Marzo de 2016 </t>
  </si>
  <si>
    <t>LG N° 18/2016</t>
  </si>
  <si>
    <t>LG N° 19/2016</t>
  </si>
  <si>
    <t>LG N° 20/2016</t>
  </si>
  <si>
    <t>LG N° 21/2016</t>
  </si>
  <si>
    <t>LG N° 22/2016</t>
  </si>
  <si>
    <t>LG N° 23/2016</t>
  </si>
  <si>
    <t>LG N° 24/2016</t>
  </si>
  <si>
    <t>LG N° 25/2016</t>
  </si>
  <si>
    <t>LG N° 26/2016</t>
  </si>
  <si>
    <t>LG N° 27/2016</t>
  </si>
  <si>
    <t>LG N° 28/2016</t>
  </si>
  <si>
    <t>LG N° 29/2016</t>
  </si>
  <si>
    <t>LG N° 30/2016</t>
  </si>
  <si>
    <t>LG N° 31/2016</t>
  </si>
  <si>
    <t>LG N° 32/2016</t>
  </si>
  <si>
    <t>LG N° 33/2016</t>
  </si>
  <si>
    <t>LG N° 34/2016</t>
  </si>
  <si>
    <t>LG N° 35/2016</t>
  </si>
  <si>
    <t>Por resolución de fecha 19 de agosto de 2016, se dio por establecida y cancelada la multa US$ 25.17, (Recibo Nº 06136 de fecha 04 de julio de 2016), según Acuerdo de Junta Directiva N° 225.04.2016 de fecha 14 de abril de 2016</t>
  </si>
  <si>
    <t>Por resolución de fecha 25 de mayo de 2016, se dio por establecida y cancelada la multa US$ 25.17 de la  Orden de Compra de Bienes y Servicios No. 481/2016, según acuerdo N°194.03.2016 de fecha 31 de marzo de 2016, y  acuerdo N° 297.05.2016 de fecha 19 de mayo de 2016 se aprobó la resolución final al proceso sancionatorio de multa.</t>
  </si>
  <si>
    <t>LG N° 36/2016</t>
  </si>
  <si>
    <t>LG N° 37/2016</t>
  </si>
  <si>
    <t>LG N° 38/2016</t>
  </si>
  <si>
    <t>LG N° 39/2016</t>
  </si>
  <si>
    <t>LG N° 40/2016</t>
  </si>
  <si>
    <t>LG N° 41/2016</t>
  </si>
  <si>
    <t>LG N° 42/2016</t>
  </si>
  <si>
    <t>LG N° 43/2016</t>
  </si>
  <si>
    <t>LG N° 44/2016</t>
  </si>
  <si>
    <t>Por resolución de fecha 23 de septiembre de 2016, se dio por establecida y cancelada la multa US$ 25.17 de la Orden de Compras de Bienes y Servicios Nº 509 de fecha 29 de marzo de 2016, derivado del proceso LG 44/2016.</t>
  </si>
  <si>
    <t>LG N° 45/2016</t>
  </si>
  <si>
    <t>LG N° 46/2016</t>
  </si>
  <si>
    <t>LG N° 47/2016</t>
  </si>
  <si>
    <t>LG N° 48/2016</t>
  </si>
  <si>
    <t>LG N° 49/2016</t>
  </si>
  <si>
    <t>LG N° 50/2016</t>
  </si>
  <si>
    <t>LG N° 51/2016</t>
  </si>
  <si>
    <t>LG N° 52/2016</t>
  </si>
  <si>
    <t>LG N° 53/2016</t>
  </si>
  <si>
    <t>LG N° 54/2016</t>
  </si>
  <si>
    <t>LG N° 55/2016</t>
  </si>
  <si>
    <t>LG N° 56/2016</t>
  </si>
  <si>
    <t>LG N° 57/2016</t>
  </si>
  <si>
    <t>LG N° 58/2016</t>
  </si>
  <si>
    <t>LG N° 59/2016</t>
  </si>
  <si>
    <t>LG N° 60/2016</t>
  </si>
  <si>
    <t>LG N° 61/2016</t>
  </si>
  <si>
    <t>LG N° 62/2016</t>
  </si>
  <si>
    <t>LG N° 63/2016</t>
  </si>
  <si>
    <t>LG N° 64/2016</t>
  </si>
  <si>
    <t>LG N° 65/2016</t>
  </si>
  <si>
    <t>LG N° 66/2016</t>
  </si>
  <si>
    <t>LG N° 67/2016</t>
  </si>
  <si>
    <t>LG N° 68/2016</t>
  </si>
  <si>
    <t>LG N° 69/2016</t>
  </si>
  <si>
    <t>LG N° 70/2016</t>
  </si>
  <si>
    <t>LG N° 71/2016</t>
  </si>
  <si>
    <t>LG N° 72/2016</t>
  </si>
  <si>
    <t>LG N° 73/2016</t>
  </si>
  <si>
    <t>LG N° 74/2016</t>
  </si>
  <si>
    <t>LG N° 75/2016</t>
  </si>
  <si>
    <t>LG N° 76/2016</t>
  </si>
  <si>
    <t>LG N° 77/2016</t>
  </si>
  <si>
    <t>LG N° 78/2016</t>
  </si>
  <si>
    <t>Contrar el servicio de impresión para documentos de respaldo del programa de apoyo a la Reinserción Laboral.</t>
  </si>
  <si>
    <t>LG N° 79/2016</t>
  </si>
  <si>
    <t>LG N° 80/2016</t>
  </si>
  <si>
    <t>LG N° 81/2016</t>
  </si>
  <si>
    <t>LG N° 82/2016</t>
  </si>
  <si>
    <t>LG N° 83/2016</t>
  </si>
  <si>
    <t>LG N° 84/2016</t>
  </si>
  <si>
    <t>LG N° 85/2016</t>
  </si>
  <si>
    <t>LG N° 86/2016</t>
  </si>
  <si>
    <t>Contratar el servicio de elaboraboración de prótesis dental para una persona beneficiaria de FOPROLYD</t>
  </si>
  <si>
    <t>LG N° 87/2016</t>
  </si>
  <si>
    <t>LG N° 88/2016</t>
  </si>
  <si>
    <t>LG N° 89/2016</t>
  </si>
  <si>
    <t>LG N° 90/2016</t>
  </si>
  <si>
    <t>LG N° 91/2016</t>
  </si>
  <si>
    <t xml:space="preserve">PROCESO CERRADO </t>
  </si>
  <si>
    <t>PROCESO CERRADO</t>
  </si>
  <si>
    <t>Del 29 de junio al 22 de agosto de 2016</t>
  </si>
  <si>
    <t>LG N° 92/2016</t>
  </si>
  <si>
    <t xml:space="preserve">Proveer el suministro de software, equipo informático y de reproducción de documentos para uso institucional de FOPROLYD </t>
  </si>
  <si>
    <t>Del 31 de agosto al 01 de octubre de 2016</t>
  </si>
  <si>
    <t>Contrato de Suministro N° 23/2016</t>
  </si>
  <si>
    <t>Stb Computer, S.A. de C.V.</t>
  </si>
  <si>
    <t>Del 22 de agosto al 22 de septiembre de 2016</t>
  </si>
  <si>
    <t>592/2016</t>
  </si>
  <si>
    <t>Del 22 al 31 de agosto de 2016</t>
  </si>
  <si>
    <t>593/2016</t>
  </si>
  <si>
    <t>594/2016</t>
  </si>
  <si>
    <t>Jaime Rolando Pérez Galdámez</t>
  </si>
  <si>
    <t>595/2016</t>
  </si>
  <si>
    <t>SEGACORP, S.A. de C.V.</t>
  </si>
  <si>
    <t>Del 30 de agosto al 30 de septiembre de 2016</t>
  </si>
  <si>
    <t>Contrato de Suministro N° 22/2016</t>
  </si>
  <si>
    <t>LG N° 93/2016</t>
  </si>
  <si>
    <t>LG N° 94/2016</t>
  </si>
  <si>
    <t>Yesenia de la Cruz Rivera de Alfaro</t>
  </si>
  <si>
    <t xml:space="preserve">Contratar el servicio de registro y almacenamiento de datos en el sistema de costos de prestaciones de bienes y servicios </t>
  </si>
  <si>
    <t>587/2016</t>
  </si>
  <si>
    <t>588/2016</t>
  </si>
  <si>
    <t>589/2016</t>
  </si>
  <si>
    <t>590/2016</t>
  </si>
  <si>
    <t>LG N° 95/2016</t>
  </si>
  <si>
    <t>LG N° 96/2016</t>
  </si>
  <si>
    <t>Carlos Pastrana Palomo</t>
  </si>
  <si>
    <t>60 días calendarios después de emitir orden de inicio</t>
  </si>
  <si>
    <t>Contrato de Consultoría N° 25/2016</t>
  </si>
  <si>
    <t>LG N° 97/2016</t>
  </si>
  <si>
    <t>Proveer el suministro  de carretilla para transportar documentos para el área de archivos</t>
  </si>
  <si>
    <t>LG N° 98/2016</t>
  </si>
  <si>
    <t>LG N° 99/2016</t>
  </si>
  <si>
    <t>LG N° 100/2016</t>
  </si>
  <si>
    <t>Contratar el servicio de elaboración y mantenimiento de prótesis oculares para personas beneficiarias de FOPROLYD</t>
  </si>
  <si>
    <t>Contrato de Servicios N° 24/2016</t>
  </si>
  <si>
    <t>LG N° 101/2016</t>
  </si>
  <si>
    <t>LG N° 102/2016</t>
  </si>
  <si>
    <t xml:space="preserve">Contratar el servicio de alimentos para rendición de cuentas de FOPROLYD </t>
  </si>
  <si>
    <t>18/0//2016</t>
  </si>
  <si>
    <t>Del 18 de agosto al 30 de septiembre de 2016</t>
  </si>
  <si>
    <t>591/2016</t>
  </si>
  <si>
    <t>LG N° 103/2016</t>
  </si>
  <si>
    <t>Universidad Centroamericana José Simeón Cañas</t>
  </si>
  <si>
    <t>Contratar el servicio de diseño para informe de rendición de cuentas</t>
  </si>
  <si>
    <t>Del 11 al 17 de agosto de 2016</t>
  </si>
  <si>
    <t>583/2016</t>
  </si>
  <si>
    <t>LG N° 104/2016</t>
  </si>
  <si>
    <t xml:space="preserve">Proveer el suministro de municiones e implementos de equipamiento para el personal de seguridad de FOPROLYD </t>
  </si>
  <si>
    <t>Del 15 de agosto al 19 de septiembre de 2016</t>
  </si>
  <si>
    <t>584/2016</t>
  </si>
  <si>
    <t>Compañía Salvadoreña de Seguridad, S.A. de C.V.</t>
  </si>
  <si>
    <t>Del 15 al 31 de agosto de 2016</t>
  </si>
  <si>
    <t>585/2016</t>
  </si>
  <si>
    <t>Rivera Hoover y Asociados, S.A. de C.V.</t>
  </si>
  <si>
    <t>Del 15 al 19 de agosto de 2016</t>
  </si>
  <si>
    <t>586/2016</t>
  </si>
  <si>
    <t>LG N° 105/2016</t>
  </si>
  <si>
    <t>Contratar el servicio de tratamiento odontológico de prótesis dental</t>
  </si>
  <si>
    <t>21 días hábiles en coordinación con el administrador del documento contractual.</t>
  </si>
  <si>
    <t>582/2016</t>
  </si>
  <si>
    <t>LG N° 106/2016</t>
  </si>
  <si>
    <t xml:space="preserve">Proveer del suministro de cintas para el respaldo de datos de FOPROLYD </t>
  </si>
  <si>
    <t>Del 29 de agosto al 02 de septiembre de 2016</t>
  </si>
  <si>
    <t>597/2016</t>
  </si>
  <si>
    <t>LG N° 107/2016</t>
  </si>
  <si>
    <t>Del 29 de agosto al 26 de noviembre de 2016</t>
  </si>
  <si>
    <t>596/2016</t>
  </si>
  <si>
    <t>LG N° 108/2016</t>
  </si>
  <si>
    <t xml:space="preserve">Contratar el servicio de arrendamiento de transporte para personas beneficiarias de FOPROLYD  </t>
  </si>
  <si>
    <t>De septiembre a octubre de 2016</t>
  </si>
  <si>
    <t>598/2016</t>
  </si>
  <si>
    <t>Importaciones Pleitez, S.A. de C.V.</t>
  </si>
  <si>
    <t>599/2016</t>
  </si>
  <si>
    <t>600/2016</t>
  </si>
  <si>
    <t>LG N° 109/2016</t>
  </si>
  <si>
    <t>Proveer del suministro de materiales para la elaboración y reparación de protesis,ortesis y calzado ortopédico para beneficiarios de FOPROLYD</t>
  </si>
  <si>
    <t>Del 12 de septiembre al 17 de octubre de 2016</t>
  </si>
  <si>
    <t>605/2016</t>
  </si>
  <si>
    <t>LG N° 110/2016</t>
  </si>
  <si>
    <t>Del 09 al 29 de septiembre de 2016</t>
  </si>
  <si>
    <t>601/2016</t>
  </si>
  <si>
    <t>Del 09 al 20 de septiembre de 2016</t>
  </si>
  <si>
    <t>602/2016</t>
  </si>
  <si>
    <t>603/2016</t>
  </si>
  <si>
    <t>LG N° 111/2016</t>
  </si>
  <si>
    <t xml:space="preserve">Contratar el servicio de impresión  para  FOPROLYD </t>
  </si>
  <si>
    <t>607/2016</t>
  </si>
  <si>
    <t>imagen Grafica El Salvador, S.A. de C.V.</t>
  </si>
  <si>
    <t>606/2016</t>
  </si>
  <si>
    <t>LG N° 112/2016</t>
  </si>
  <si>
    <t>Del 01 al 31 de octubre de 2016</t>
  </si>
  <si>
    <t>612/2016</t>
  </si>
  <si>
    <t>IPESA de El Salvador, S.A. de C.V.</t>
  </si>
  <si>
    <t>Del 01 de 10 de octubre de 2016</t>
  </si>
  <si>
    <t>613/2016</t>
  </si>
  <si>
    <t>614/2016</t>
  </si>
  <si>
    <t>LG N° 113/2016</t>
  </si>
  <si>
    <t>Del 19 de septiembre al 03 de octubre de 2016</t>
  </si>
  <si>
    <t>608/2016</t>
  </si>
  <si>
    <t>LG N° 114/2016</t>
  </si>
  <si>
    <t>633/2016</t>
  </si>
  <si>
    <t>LG N° 115/2016</t>
  </si>
  <si>
    <t>Avance y Desempeño, S.A. de C.V.</t>
  </si>
  <si>
    <t>Contratar los servicios de Capacitación para Personal de FOPROLYD</t>
  </si>
  <si>
    <t>Después de recibida la orden en coordinación con el Administrador del Documentos.</t>
  </si>
  <si>
    <t>625/2016</t>
  </si>
  <si>
    <t>Satelite Software, S.A. de C.V.</t>
  </si>
  <si>
    <t>626/2016</t>
  </si>
  <si>
    <t>Yesenia Evelyn Rodríguez Guerra</t>
  </si>
  <si>
    <t>627/2016</t>
  </si>
  <si>
    <t>Kristall de El Salvador</t>
  </si>
  <si>
    <t>628/2016</t>
  </si>
  <si>
    <t>LG N° 116/2016</t>
  </si>
  <si>
    <t>Roxana Deysi Servellon de Hernández</t>
  </si>
  <si>
    <t>Proveer del suministro de uniforme para el personal de FOPROLYD</t>
  </si>
  <si>
    <t>15 días hábiles después de la toma de medidas</t>
  </si>
  <si>
    <t>609/2016</t>
  </si>
  <si>
    <t>LG N° 117/2016</t>
  </si>
  <si>
    <t>Del 08 al 12 de septiembre de 2016</t>
  </si>
  <si>
    <t>604/2016</t>
  </si>
  <si>
    <t>LG N° 118/2016</t>
  </si>
  <si>
    <t>Inversiones El Quijote, S.A. de C.V.</t>
  </si>
  <si>
    <t>15 días hábiles después de aprobada la muestra</t>
  </si>
  <si>
    <t>611/2016</t>
  </si>
  <si>
    <t>LG N° 119/2016</t>
  </si>
  <si>
    <t>CIERRE DE PROCESO</t>
  </si>
  <si>
    <t>LG N° 120/2016</t>
  </si>
  <si>
    <t xml:space="preserve">Contratar el servicio de reparaciones de sillas de ruedas para personas beneficiarias de FOPROLYD </t>
  </si>
  <si>
    <t>A partir del 23 de septiembre al 31 de diciembre de 2016 ó hasta agotarse el monto adjudicado.</t>
  </si>
  <si>
    <t>610/2016</t>
  </si>
  <si>
    <t>LG N° 121/2016</t>
  </si>
  <si>
    <t>Liliana Yamileth Alvarenga Rodríguez</t>
  </si>
  <si>
    <t xml:space="preserve">Proveer del suministro de insumo médico para personas beneficiarias </t>
  </si>
  <si>
    <t>Del 10 al 28 de octubre de 2016</t>
  </si>
  <si>
    <t>618/2016</t>
  </si>
  <si>
    <t>Del 10 al 14 de octubre de 2016</t>
  </si>
  <si>
    <t>617/2016</t>
  </si>
  <si>
    <t>LG N° 122/2016</t>
  </si>
  <si>
    <t>OIDO CENTER, S.A. DE C.V.</t>
  </si>
  <si>
    <t>Proveer del suministro de baterías para Otoamplifonos para personas beneficiarias</t>
  </si>
  <si>
    <t>A requerimiento del solicitante o hasta agotarse el monto adjudicado en coordinación con el Administrador.</t>
  </si>
  <si>
    <t>615/2016</t>
  </si>
  <si>
    <t>LG N° 123/2016</t>
  </si>
  <si>
    <t>EXTINGUIDO POR MUTUO ACUERDO N° 592.10.2016 de fecha 13 de octubre de 2016</t>
  </si>
  <si>
    <t>Se realizara previo coordinación con el administrador de los documentos contractuales</t>
  </si>
  <si>
    <t>616/2016</t>
  </si>
  <si>
    <t>LG N° 124/2016</t>
  </si>
  <si>
    <t>Proveer el suministro de silla de rueda especial para una persona beneficiaria de FOPROLYD</t>
  </si>
  <si>
    <t>Del 12  al 17 de octubre de 2016</t>
  </si>
  <si>
    <t>622/2016</t>
  </si>
  <si>
    <t>LG N° 125/2016</t>
  </si>
  <si>
    <t xml:space="preserve">Proveer del suministro de materiales para la elaboración y reparación de prótesis, ortesis y calzado ortopédico para beneficiarios de FOPROLYD </t>
  </si>
  <si>
    <t>15 días calendarios a partir del 11 de octubre de 2016</t>
  </si>
  <si>
    <t>621/2016</t>
  </si>
  <si>
    <t>8 días hábiles a partir del 11 de octubre de 2016</t>
  </si>
  <si>
    <t>620/2016</t>
  </si>
  <si>
    <t>30 días hábiles a partir del 11 de octubre de 2016</t>
  </si>
  <si>
    <t>619/2016</t>
  </si>
  <si>
    <t>LG N° 126/2016</t>
  </si>
  <si>
    <t>Rudy Edgardo Gómez Contreras</t>
  </si>
  <si>
    <t>15 días calendarios a partir del 12 de octubre de 2016</t>
  </si>
  <si>
    <t>623/2016</t>
  </si>
  <si>
    <t>15 días hábiles a partir del 12 de octubre de 2016</t>
  </si>
  <si>
    <t>624/2016</t>
  </si>
  <si>
    <t>LG N° 127/2016</t>
  </si>
  <si>
    <t>Proveer del suministro de una fotocopiadora multifuncional para FOPROLYD</t>
  </si>
  <si>
    <t>Del 18 al 26 de octubre de 2016</t>
  </si>
  <si>
    <t>631/2016</t>
  </si>
  <si>
    <t>LG N° 128/2016</t>
  </si>
  <si>
    <t>Del 01 al 30 de noviembre de 2016</t>
  </si>
  <si>
    <t>630/2016</t>
  </si>
  <si>
    <t>LG N° 129/2016</t>
  </si>
  <si>
    <t>Del 13 de octubre al 21 de noviembre de 2016</t>
  </si>
  <si>
    <t>629/2016</t>
  </si>
  <si>
    <t>LG N° 130/2016</t>
  </si>
  <si>
    <t>Marta Elizabeth Durán de García</t>
  </si>
  <si>
    <t>Contratar los servicios de procedimiento quirúrgico para realizar operación</t>
  </si>
  <si>
    <t>632/2016</t>
  </si>
  <si>
    <t>LG N° 131/2016</t>
  </si>
  <si>
    <t>Asociación de Trabajadores y Trabajadoras Sociales de El Salvador</t>
  </si>
  <si>
    <t>30 de noviembre y 1, 2 y 3 de diciembre en Coordinación con el Administrador de la Orden.</t>
  </si>
  <si>
    <t>634/2016</t>
  </si>
  <si>
    <t>LG N° 132/2016</t>
  </si>
  <si>
    <t>Ulises Edgardo Mendoza Delgado</t>
  </si>
  <si>
    <t>Proveer el suministro e instalación de un transformador convertidor de voltaje para máquina de coser suelas</t>
  </si>
  <si>
    <t>4 semanas después de entregada Orden de Compra en coordinación con el Administrador.</t>
  </si>
  <si>
    <t>636/2016</t>
  </si>
  <si>
    <t>LG N° 133/2016</t>
  </si>
  <si>
    <t>Proveer el suministro de papelería y artículos de oficina</t>
  </si>
  <si>
    <t>Del 14 al 18 de noviembre de 2016</t>
  </si>
  <si>
    <t>637/2016</t>
  </si>
  <si>
    <t>Del 15 al 21 de noviembre de 2016</t>
  </si>
  <si>
    <t>641/2016</t>
  </si>
  <si>
    <t>640/2016</t>
  </si>
  <si>
    <t>Del 15 al 30 de noviembre de 2016</t>
  </si>
  <si>
    <t>639/2016</t>
  </si>
  <si>
    <t>638/2016</t>
  </si>
  <si>
    <t>LG N° 134/2016</t>
  </si>
  <si>
    <t xml:space="preserve">Proveer el suministro de productos químicos para FOPROLYD </t>
  </si>
  <si>
    <t>Del 16 al 23 de noviembre de 2016</t>
  </si>
  <si>
    <t>642/2016</t>
  </si>
  <si>
    <t>LG N° 135/2016</t>
  </si>
  <si>
    <t>Proveer el suministro de productos de higiene y desechables para FOPROLYD</t>
  </si>
  <si>
    <t>Del 10 al 16 de noviembre de 2016</t>
  </si>
  <si>
    <t>635/2016</t>
  </si>
  <si>
    <t>LG N° 136/2016</t>
  </si>
  <si>
    <t xml:space="preserve">5 días hábiles después de recibir orden de compra </t>
  </si>
  <si>
    <t>646/2016</t>
  </si>
  <si>
    <t>Inversiones 360, S.A. de C.V.</t>
  </si>
  <si>
    <t>647/2016</t>
  </si>
  <si>
    <t>LG N° 137/2016</t>
  </si>
  <si>
    <t>Inversiones Las Brasas, S.A. de C.V.</t>
  </si>
  <si>
    <t>20 días hábiles después de entregada la Orden de Compra en coordinación con el Administrador.</t>
  </si>
  <si>
    <t>644/2016</t>
  </si>
  <si>
    <t>Jocelyn Melanie Flores Lizama</t>
  </si>
  <si>
    <t>21 días hábiles después de entregada la Orden de Compra en coordinación con el Administrador.</t>
  </si>
  <si>
    <t>643/2016</t>
  </si>
  <si>
    <t>LG N° 138/2016</t>
  </si>
  <si>
    <t>Inversiones Peñate Portillo, S.A. de C.V.</t>
  </si>
  <si>
    <t>Proveer del suministro de alimentos para jornada de capacitación para personal y miembros de junta y comité de FOPROLYD</t>
  </si>
  <si>
    <t>Entrega del suministro el 01 de diciembre de 2016</t>
  </si>
  <si>
    <t>645/2016</t>
  </si>
  <si>
    <t>LG N° 139/2016</t>
  </si>
  <si>
    <t>3 semanas después de cita inicial en coordinación con el administrador del documento contractual</t>
  </si>
  <si>
    <t>650/2016</t>
  </si>
  <si>
    <t>LG N° 140/2016</t>
  </si>
  <si>
    <t>Proveer del suministro de una silla de ruedas</t>
  </si>
  <si>
    <t>8 días hábiles después de entregada la orden de compra</t>
  </si>
  <si>
    <t>648/2016</t>
  </si>
  <si>
    <t>LG N° 141/2016</t>
  </si>
  <si>
    <t xml:space="preserve">Proveer del suministro de formularios de quedan para FOPROLYD </t>
  </si>
  <si>
    <t>649/2016</t>
  </si>
  <si>
    <t>LG N° 142/2016</t>
  </si>
  <si>
    <t xml:space="preserve">DICIEMBRE </t>
  </si>
  <si>
    <t>651/2016</t>
  </si>
  <si>
    <t>LG N° 143/2016</t>
  </si>
  <si>
    <t>Proveer del suministro de un lector biométrico para el edificio de FOPROLYD</t>
  </si>
  <si>
    <t>Del 19 de diciembre de 2016 al 17 de enero de 2017</t>
  </si>
  <si>
    <t>652/2016</t>
  </si>
  <si>
    <t>LP N° 01/2016</t>
  </si>
  <si>
    <t>LP N° 02/2016</t>
  </si>
  <si>
    <t xml:space="preserve"> </t>
  </si>
  <si>
    <t>Por resolución final de fecha 25 de noviembre de 2016, se impuso multa por mora de US$ 25.93, por el incumplimiento en la entrega del suministro contratado en la Orden de Compra de Bienes y Servicios Nº 546 de fecha 16 de mayo de 2016, derivado del proceso de LG 62/2016, (Multa cancelada según Recibo de Ingreso Nº 06355 de recha 08 de diciembre de 2016).</t>
  </si>
  <si>
    <t>Resolucion final del proceso sancionatorio de multa emitido en fecha 04 de mayo de 2016. Según Acuerdo de Junta Directiva 255.04.2016 de fecha 28 de abril de 2016, Cancelación de multa: Recibo de ingreso N° 06049 de fecha 11 de mayo de 2016, por la cantidad de US$ 25.17, de la Orden de Compra Nº 406/2015 "LG 146/2015"</t>
  </si>
  <si>
    <t>Resolución Final del proceso sancionatorio de multa por un valor de US$ 457.17, según Acuerdo de Junta Directiva N° 213.04.2016 de fecha 07 de abril de 2016, según Contrato de Suministro Nº 23/2015.</t>
  </si>
  <si>
    <t>Actualmente se encuentra en proceso de imposición de multa por entrega tardía de los suministro según Contrato de Suministro Nº 21/2015, del proceso de LG 59/2016, Acuerdo de Junta Directiva de N° 702.12.2015 de fecha 02 de diciembre de 2015. Aprobación de resolución final al proceso sancionatorio de multa por entrega extemporánea imponiendo  la multa de US$ 458.93, Acuerdo de Junta Directiva N° 212.04.2016 de fecha 07 de abril de 2016. Primer informe sobre multa no cancelada de fecha 02 de mayo de 2016 según memorandun DT 35/2016. Segundo informe sobre multa no cancelada de fecha 27 de octubre de 2016, según memorandun DT 48/2016</t>
  </si>
  <si>
    <t>Resolución final del proceso sancionatorio de multa emitida en fecha 14 de abril de 2016. Según Acuerdo de Junta Directiva N° 211.04.2016 de fecha 07 de abril de 2016. Cancelación de Multa: Recibo de Ingreso N° 06005 de fecha 18 de abril de 2016, por un valor de US$ 1,407.03, según Contrato de Suminitro Nº 17/2015</t>
  </si>
  <si>
    <t>Resolución Final del proceso sancionatorio de multa emitida en fecha 14 de abril de 2016. Acuerdo de Junta Directiva N° 210.04.2016 de fecha 07 de abril de 2016. Pago de Multa: Recibo de Ingreso N° 06023 por medio del cual cancela la cantidad de US$ 1,476.69. según Contrato de Suministro 37/2015.</t>
  </si>
  <si>
    <t>Resolución final del proceso sancionatorio de multa de fecha 27 de enero de 2016, Acuerdo de Junta Directiva N° 57.01.2016 de fecha 03 de enero de 2016. Cancelación de multa: Comprabante N° 055436-1 por el valor de US$ 55.52, valor descontado de facturas pendientes, Orden de Compra Nº 363/2015</t>
  </si>
  <si>
    <t>Resolución final del proceso sancionatorio de multa de fecha 27 de enero de 2016. Según Acuerdo de Junta Directiva N° 58.01.2016. Cancelaci8ón de multa: Recibo de Ingreso N° 100539554 por el valor de US$ 25.17, monto descontado por facturas pendientes de pago, según Orden de Compra de Bienes y Servicios Nº 358 de fecha 04 de septiembre de 2015.</t>
  </si>
  <si>
    <t>Resolución Final de proceso sancionatorio de multa de fecha 27 de enero de 2016. Acuerdo de Junta Directiva N° 54.01.2016 de fecha 21 de enero de 2016. Cancelación de multa: Recibo de Ingreso N° 05899 por el valor de US$ 3,359.34, Contrato de Suministro Nº 15/2015</t>
  </si>
  <si>
    <t>Resolución Final de proceso sancionatorio de multa emitida el día 27 de enero de 2016.  Cancelación de Multa: Recibo de Ingreso N° 05831, por la cantidad de US$ 271.70. Contrato de Suministro Nº 16/2015</t>
  </si>
  <si>
    <t>Por resolución de fecha 15 de julio de 2015, se dio por establecida y cancelada la multa US$ 25.17 de la orden de compra Nº 79/2014.</t>
  </si>
  <si>
    <t>MODALIDAD DE CONTRATACIÓN: LIBRE GESTIÓN Y LICITACIONES PUBLICAS</t>
  </si>
  <si>
    <t>Por resolución de fecha 06 de octubre de 2016, se estableció el pago de US$ 733.09 en concepto de multa por mora, por el cumplimiento en la entrega del suministro contratado en el marco de la Orden de Compra de Bienes y Servicios Nº 436 de fecha 07 de enero de 2016, (LG 03/2016), según memorándum de la Unidad Jurídica UJ/620/2016 de fecha 20 de octubre de 2016 informa que la empresa tiene hasta el 28 de octubre para cancelar dicha multa. (En memorándum DT 103/2016 de fecha 28 de octubre de 2016 informa el Departamento de Tesorería que la empresa hasta la fecha NO ha cancelado la multa).</t>
  </si>
  <si>
    <t>Por resolución de fecha 08 de octubre de 2016, se dio por establecida y cancelada la multa por entrega tardía de los suministros US$ 237.78 de la Orden de Compra de Bienes  Servicios 469 de fecha 22 de febrero de 2016, derivada del proceso LG 11/2016.</t>
  </si>
  <si>
    <t>Proveer del suministro de materiales para la elaboración y reparación de prótesis, ortesis y calzado ortopédico para beneficiarios de FOPROLYD</t>
  </si>
  <si>
    <t xml:space="preserve">Proveer del suministro e instalación de filtros, lámparas y sanitización de oasis para FOPROLYD </t>
  </si>
  <si>
    <t xml:space="preserve">Contrar con el suministro de repuestos y accesorios informáticos para las diferentes Unidades de Gestión </t>
  </si>
  <si>
    <t>A partir de la orden de inicio, hasta diciembre de 2016</t>
  </si>
  <si>
    <t>Mario Oswaldo Guzmán Flores</t>
  </si>
  <si>
    <t>Ángel Antonio Rivas Figueroa</t>
  </si>
  <si>
    <t xml:space="preserve">Contratar el servicio de formulación de carpeta técnica para el diseño de un edificio de oficinas en un sector del parqueo de FOPROLYD </t>
  </si>
  <si>
    <t>Contratar el servicio de elaboración de calzado ortopédico para beneficiarios de FOPROLYD</t>
  </si>
  <si>
    <t>10 días hábiles después de aprobada la muestra</t>
  </si>
  <si>
    <t>3 días hábiles después de aprobada muestra real</t>
  </si>
  <si>
    <t xml:space="preserve">Contratar el servicio de adecuaciones y reparaciones de obras civiles para la seguridad en las instalaciones de FOPROLYD </t>
  </si>
  <si>
    <t>Proveer del suministro de placas de reconocimiento para diferentes Comités de FOPROLYD</t>
  </si>
  <si>
    <t xml:space="preserve">Contratar el servicio de impresión de instrumentos y documentos de respaldo para el programa de apoyo ala reinserción laboral y productiva de personas beneficiarias de FOPROLYD </t>
  </si>
  <si>
    <t>Proveer del suministro de rótulos para completar la señalización de las diferentes áreas de (No hay sugerencias) y sus oficinas regionales</t>
  </si>
  <si>
    <t>Luis Manuel Castellón Zelaya</t>
  </si>
  <si>
    <t>Contratar el servicio de mantenimiento preventivo y correctivo de maquinaria y equipo del laboratorio de prótesis</t>
  </si>
  <si>
    <t>La cita previa devaluatoria y la cirugía se coordinara con la Administradora de la Orden de Compra.</t>
  </si>
  <si>
    <t>Contratar el servicio de capacitación en la temática  de: Trabajo Social  y la Terapia de Familia.</t>
  </si>
  <si>
    <t xml:space="preserve">Proveer del suministro de repuestos informáticos para las diferentes unidades </t>
  </si>
  <si>
    <t>Proveer del suministro de aspiradoras, cepilladora eléctrica, cafeteras y lavatrastos.</t>
  </si>
  <si>
    <t>Carlos Alberto Acosta Lozano</t>
  </si>
  <si>
    <t>Del 01 de enero al 31 de diciembre de 2017</t>
  </si>
  <si>
    <t>LG N° 01/2017</t>
  </si>
  <si>
    <t>Del 12 de enero al 31 de diciembre de 2017</t>
  </si>
  <si>
    <t>Contrato de Servicio N° 01/2017</t>
  </si>
  <si>
    <t>LG N° 02/2017</t>
  </si>
  <si>
    <t>Seguros del Pacifico, S.A. de C.V.</t>
  </si>
  <si>
    <t>Contrato de Servicio N° 04/2017</t>
  </si>
  <si>
    <t>LG N° 03/2017</t>
  </si>
  <si>
    <t>PASTRANA, S.A. de C.V.</t>
  </si>
  <si>
    <t>Proveer del servicio de exámenes de gabinete en la especialidad de radiología para personas beneficiarias y solicitantes de FOPROLYD, a realizarse durante el año 2017</t>
  </si>
  <si>
    <t>De enero a diciembre de 2017 ó hasta agotarse el monto adjudicado</t>
  </si>
  <si>
    <t>Contrato de Servicio N° 07/2017</t>
  </si>
  <si>
    <t>Ever Omar Calderón Orellana</t>
  </si>
  <si>
    <t>Contrato de Servicio N° 08/2017</t>
  </si>
  <si>
    <t>LG N° 04/2017</t>
  </si>
  <si>
    <t>Edwin Mauricio Martínez Bermúdez</t>
  </si>
  <si>
    <t>Proveer del servicio de exámenes de gabinete en la especialidad de electrofisiología para personas beneficiarias y solicitantes de FOPROLYD, a realizarse durante el año 2017</t>
  </si>
  <si>
    <t>659/2017</t>
  </si>
  <si>
    <t>660/2017</t>
  </si>
  <si>
    <t>LG N° 05/2017</t>
  </si>
  <si>
    <t>Reina Guadalupe Ericka López Torres</t>
  </si>
  <si>
    <t>Proveer del servicio de exámenes de gabinete en la especialidad de neurología para personas beneficiarias y solicitantes de FOPROLYD, a realizarse durante el año 2017</t>
  </si>
  <si>
    <t>664/2017</t>
  </si>
  <si>
    <t>663/2017</t>
  </si>
  <si>
    <t>Inversiones Medicas Necrológicas, S.A. de C.V.</t>
  </si>
  <si>
    <t>665/2017</t>
  </si>
  <si>
    <t>LG N° 06/2017</t>
  </si>
  <si>
    <t>Del 22 de enero de 2017 al 21 de enero de 2018</t>
  </si>
  <si>
    <t>655/2017</t>
  </si>
  <si>
    <t>Del 09 de enero de 2017 al 08 de enero de 2018</t>
  </si>
  <si>
    <t>656/2017</t>
  </si>
  <si>
    <t>De enero a Diciembre de 2017</t>
  </si>
  <si>
    <t>653/2017</t>
  </si>
  <si>
    <t>654/2017</t>
  </si>
  <si>
    <t>LG N° 07/2017</t>
  </si>
  <si>
    <t>Walter Leonardo Salinas Figueroa</t>
  </si>
  <si>
    <t>Proveer del servicio de exámenes de gabinete en la especialidad de otorrinolaringología para personas beneficiarias y solicitantes de FOPROLYD, a realizarse durante el año 2017</t>
  </si>
  <si>
    <t>De febrero a Diciembre de 2017 ó hasta agotarse el monto Adjudicado.</t>
  </si>
  <si>
    <t>668/2017</t>
  </si>
  <si>
    <t>Alex Wilfredo Minero Ortiz</t>
  </si>
  <si>
    <t>667/2017</t>
  </si>
  <si>
    <t>Edgar Arturo Perdomo Flores</t>
  </si>
  <si>
    <t>669/2017</t>
  </si>
  <si>
    <t>LG N° 08/2017</t>
  </si>
  <si>
    <t>Proveer del servicio de exámenes de gabinete en la especialidad de neumología para personas beneficiarias y solicitantes de FOPROLYD, a realizarse durante el año 2017</t>
  </si>
  <si>
    <t>658/2017</t>
  </si>
  <si>
    <t>657/2017</t>
  </si>
  <si>
    <t>LG N° 09/2017</t>
  </si>
  <si>
    <t>Fondo de Actividades Especiales de la Radio Cadena</t>
  </si>
  <si>
    <t>Proveer del servicios de producción y transmisión del programa de radio institucional, "FOPROLYD EN ACCIÓN", para el año 2017</t>
  </si>
  <si>
    <t>Contrato de Servicio N° 03/2017</t>
  </si>
  <si>
    <t>LG N° 10/2017</t>
  </si>
  <si>
    <t>Proveer del servicios de un enlace o túnel de datos (Dedicado), entre FOPROLYD con las oficinas del Ministerio de Hacienda (Tres Torres)</t>
  </si>
  <si>
    <t>Contrato de Servicio N° 02/2017</t>
  </si>
  <si>
    <t>LG N° 11/2017</t>
  </si>
  <si>
    <t>Contrata el suministro de un dispositivo de seguridad perimetral para red informática de la oficina central</t>
  </si>
  <si>
    <t>Del 30 de enero al 20 de febrero de 2017</t>
  </si>
  <si>
    <t>666/2017</t>
  </si>
  <si>
    <t>LG N° 12/2017</t>
  </si>
  <si>
    <t>R Z, S.A. DE C.V.</t>
  </si>
  <si>
    <t xml:space="preserve">Proveer del suministro de café y azúcar para FOPROLYD </t>
  </si>
  <si>
    <t>Del 10 al 21 de febrero de 2017</t>
  </si>
  <si>
    <t>673/2017</t>
  </si>
  <si>
    <t>Del 09 al 22 de febrero de 2017</t>
  </si>
  <si>
    <t>672/2017</t>
  </si>
  <si>
    <t>Del 08 al 14 de febrero de 2017</t>
  </si>
  <si>
    <t>671/2017</t>
  </si>
  <si>
    <t>LG N° 13/2017</t>
  </si>
  <si>
    <t>Del 02 al 08 de febrero de 2017</t>
  </si>
  <si>
    <t>661/2017</t>
  </si>
  <si>
    <t>662/2017</t>
  </si>
  <si>
    <t>LG N° 14/2017</t>
  </si>
  <si>
    <t>Contratar el suministro de bebidas envasadas para asistentes en actividades diversas con beneficiarios, así como para su atención en las oficinas de FOPROLYD</t>
  </si>
  <si>
    <t>A partir de emitir orden de inicio a diciembre de 2017 ó hasta agotarse el monto adjudicado</t>
  </si>
  <si>
    <t>670/2017</t>
  </si>
  <si>
    <t>LG N° 15/2017</t>
  </si>
  <si>
    <t>Valencia Solórzano, S.A. de C.V. (VALESOLO, S.A. DE C.V.)</t>
  </si>
  <si>
    <t>Proveer de servicio de alojamiento a Beneficiarios para que puedan ser participes de las actividades de FOPROLYD</t>
  </si>
  <si>
    <t>Contrato de Servicio N° 10/2017</t>
  </si>
  <si>
    <t>LG N° 17/2017</t>
  </si>
  <si>
    <t>DATA &amp; GRAPHICS, S.A. de C.V.</t>
  </si>
  <si>
    <t>Proveer del servicios de mantenimiento preventivo y correctivo de fotocopiadoras de FOPROLYD para el año 2017</t>
  </si>
  <si>
    <t>Contrato de Servicio N° 11/2017</t>
  </si>
  <si>
    <t>LG N° 18/2017</t>
  </si>
  <si>
    <t>Proveer del servicios de mantenimiento preventivo y correctivo de aires acondicionados de FOPROLYD para el año 2017</t>
  </si>
  <si>
    <t>Contrato de Servicio N° 12/2017</t>
  </si>
  <si>
    <t>LG N° 19/2017</t>
  </si>
  <si>
    <t>Talento Humano, S.A. de C.V.</t>
  </si>
  <si>
    <t>Proveer del servicio de pruebas psicométrica para aspirantes a plazas permanentes de FOPROLYD, a realizarse durante el año 2017</t>
  </si>
  <si>
    <t>Del 21 de febrero al 31 de diciembre de 2017 ó hasta agotarse el monto adjudicado.</t>
  </si>
  <si>
    <t>674/2017</t>
  </si>
  <si>
    <t>LG N° 20/2017</t>
  </si>
  <si>
    <t>LG N° 21/2017</t>
  </si>
  <si>
    <t xml:space="preserve">Proveer del servicio de seguro de personas para FOPROLYD </t>
  </si>
  <si>
    <t>Contrato de Servicio N° 05/2017</t>
  </si>
  <si>
    <t>LG N° 22/2017</t>
  </si>
  <si>
    <t xml:space="preserve">Contratar el suministro de Pan Dulce y Salado para ser entregado a beneficiarios, solicitantes o cuidadores asistentes a actividades diversas, así como para su atención en las oficinas de FOPROLYD. </t>
  </si>
  <si>
    <t>A partir de la orden de inicio hasta a  Diciembre de 2017 ó hasta agotarse el monto Adjudicado.</t>
  </si>
  <si>
    <t>Contrato de Suministro N° 13/2017</t>
  </si>
  <si>
    <t>LG N° 23/2017</t>
  </si>
  <si>
    <t>Proveer del servicios de mantenimiento preventivo y correctivo del ascensor de FOPROLYD</t>
  </si>
  <si>
    <t>Contrato de Servicio N° 06/2017</t>
  </si>
  <si>
    <t>LG N° 24/2017</t>
  </si>
  <si>
    <t>José Leonel Monterrosa</t>
  </si>
  <si>
    <t>Contratar el suministro de elaboración de 250 pares de calzado ortopédico para beneficiarios de FOPROLYD</t>
  </si>
  <si>
    <t>675/2017</t>
  </si>
  <si>
    <t>LG N° 25/2017</t>
  </si>
  <si>
    <t>Centro Comercial Ferretero, S.A de C.V.</t>
  </si>
  <si>
    <t>8 días hábiles después del 03 de marzo de 2017</t>
  </si>
  <si>
    <t>685/2017</t>
  </si>
  <si>
    <t>Las entregas serán 50% en marzo y 50% en junio (5 días en coordinación con el administrador)</t>
  </si>
  <si>
    <t>686/2017</t>
  </si>
  <si>
    <t>Las entregas serán no mayor a 72 horas en coordinación con el administrador</t>
  </si>
  <si>
    <t>687/2017</t>
  </si>
  <si>
    <t xml:space="preserve">1 a 15 días hábiles en coordinación con el administrador </t>
  </si>
  <si>
    <t>688/2017</t>
  </si>
  <si>
    <t>10 días hábiles después de recibir orden de compra</t>
  </si>
  <si>
    <t>689/2017</t>
  </si>
  <si>
    <t>LG N° 26/2017</t>
  </si>
  <si>
    <t>MURCIA &amp; MURCIA, S.A. DE C.V.</t>
  </si>
  <si>
    <t>Contratar el servicio de consultoría para realizar auditoría financiera al periodo de enero a diciembre de 2016</t>
  </si>
  <si>
    <t>LG N° 27/2017</t>
  </si>
  <si>
    <t>M.A.R. y Asociados, S.A. de C.V.</t>
  </si>
  <si>
    <t>678/2017</t>
  </si>
  <si>
    <t>LG N° 29/2017</t>
  </si>
  <si>
    <t>Roxana Minervini Melara</t>
  </si>
  <si>
    <t xml:space="preserve">Proveer del servicio de tratamiento odontológico para personas beneficiarias de FOPROLYD </t>
  </si>
  <si>
    <t>Tres semanas a partir de la autorización para iniciar el tratamiento dental, en coordinación con el Administrador de la Orden.</t>
  </si>
  <si>
    <t>676/2017</t>
  </si>
  <si>
    <t>LG N° 30/2017</t>
  </si>
  <si>
    <t>Contratar el suministro de insumos informáticos para FOPROLYD</t>
  </si>
  <si>
    <t>5 días hábiles después de recibir orden de compra</t>
  </si>
  <si>
    <t>682/2017</t>
  </si>
  <si>
    <t>Business Center, S.A. de C.V.</t>
  </si>
  <si>
    <t>15 días hábiles a partir del 28 de febrero de 2017</t>
  </si>
  <si>
    <t>684/2017</t>
  </si>
  <si>
    <t>Productive Business Solutions El Salvador, S.A. de C.V.</t>
  </si>
  <si>
    <t>683/2017</t>
  </si>
  <si>
    <t>LG N° 31/2017</t>
  </si>
  <si>
    <t>Escucha (Panamá) S.A., Sucursal El Salvador</t>
  </si>
  <si>
    <t>Proveer del Servicio de telefonía móvil para FOPROLYD durante el año 2017</t>
  </si>
  <si>
    <t>12 meses a partir que se haya efectuado la portabilidad e iniciado el servicio.</t>
  </si>
  <si>
    <t>677/2017</t>
  </si>
  <si>
    <t>LG N° 32/2017</t>
  </si>
  <si>
    <t>HASGAL, S.A. de C.V.</t>
  </si>
  <si>
    <t xml:space="preserve">Suministrar uniformes para personal de FOPROLYD </t>
  </si>
  <si>
    <t>30 días calendarios después de haber finalizado el tallaje</t>
  </si>
  <si>
    <t>717/2017</t>
  </si>
  <si>
    <t>718/2017</t>
  </si>
  <si>
    <t>Roxana Deysi Servellón de Hernández</t>
  </si>
  <si>
    <t>LG N° 34/2017</t>
  </si>
  <si>
    <t>15 días hábiles, un día después del 22 de febrero de 2017</t>
  </si>
  <si>
    <t>679/2017</t>
  </si>
  <si>
    <t>LG N° 35/2017</t>
  </si>
  <si>
    <t>Proveer el servicios de mantenimiento de desodorización de baños y aromatización de las instalaciones de FOPROLYD durante el año 2017</t>
  </si>
  <si>
    <t xml:space="preserve">De marzo a diciembre de 2017 </t>
  </si>
  <si>
    <t>691/2017</t>
  </si>
  <si>
    <t>LG N° 36/2017</t>
  </si>
  <si>
    <t>Proveer del servicio de fumigación para los diferentes inmuebles de FOPROLYD  para el año 2017</t>
  </si>
  <si>
    <t xml:space="preserve">De marzo a diciembre de 2017 ó hasta agotarse el monto adjudicado en coordinación con el administrador </t>
  </si>
  <si>
    <t>690/2017</t>
  </si>
  <si>
    <t>LG N° 37/2017</t>
  </si>
  <si>
    <t xml:space="preserve">EL SALVADOR NETWORK, S.A. </t>
  </si>
  <si>
    <t>Proveer el servicio de internet para oficina central de FOPROLYD</t>
  </si>
  <si>
    <t>12 meses a partir de su instalación y funcionamiento.</t>
  </si>
  <si>
    <t>696/2017</t>
  </si>
  <si>
    <t>LG N° 38/2017</t>
  </si>
  <si>
    <t>FARMIX, S.A. de C.V.</t>
  </si>
  <si>
    <t>12 días después de recibir orden de compra.</t>
  </si>
  <si>
    <t>710/2017</t>
  </si>
  <si>
    <t>FARMACIAS UNO, S.A. de C.V.</t>
  </si>
  <si>
    <t>De 7 a 15 días hábiles después de recibir orden de compras. 27 de marzo de 2017</t>
  </si>
  <si>
    <t>711/2017</t>
  </si>
  <si>
    <t>CENTRO FARMACEÚTICO DE LA FUERZA ARMADA</t>
  </si>
  <si>
    <t>1 a 10 días hábiles después de recibir orden de compras. 27 de marzo de 2017</t>
  </si>
  <si>
    <t>712/2017</t>
  </si>
  <si>
    <t>PRODUCTOS MÉDICO - FARMACEÚTICOS, S.A. de C.V.</t>
  </si>
  <si>
    <t>5 días hábiles después de recibir orden de compra. 27 de marzo de 2017</t>
  </si>
  <si>
    <t>713/2017</t>
  </si>
  <si>
    <t>GUARDADO, S.A. de C.V.</t>
  </si>
  <si>
    <t>714/2017</t>
  </si>
  <si>
    <t>LG N° 40/2017</t>
  </si>
  <si>
    <t>Contratar el suministro de Materiales para la Elaboración y Reparación de Prótesis, Ortesis y Calzado Ortopédico para Beneficiarios de FOPROLYD</t>
  </si>
  <si>
    <t>15 días hábiles después de recibir Orden de Compra, a partir del 20 de marzo de 2017</t>
  </si>
  <si>
    <t>700/2017</t>
  </si>
  <si>
    <t>60 días calendarios después de recibir Orden de Compra, a partir del 17 de marzo de 2017</t>
  </si>
  <si>
    <t>701/2017</t>
  </si>
  <si>
    <t>LG N° 41/2017</t>
  </si>
  <si>
    <t>Inversiones y Suministros Plateros  Carrera, S.A. de C.V.</t>
  </si>
  <si>
    <t xml:space="preserve">Contratar el suministro de materiales, equipos e insumos de seguridad ocupacional para el personal de FOPROLYD </t>
  </si>
  <si>
    <t>Inmediato un día después de 07 de marzo de 2017</t>
  </si>
  <si>
    <t>692/2017</t>
  </si>
  <si>
    <t>8 días hábiles después del 07 de marzo de 2017</t>
  </si>
  <si>
    <t>693/2017</t>
  </si>
  <si>
    <t>LG N° 42/2017</t>
  </si>
  <si>
    <t>Del 24 al 27 de febrero de 2017</t>
  </si>
  <si>
    <t>680/2017</t>
  </si>
  <si>
    <t>681/2017</t>
  </si>
  <si>
    <t>LG N° 44/2017</t>
  </si>
  <si>
    <t>35 días hábiles, a partir del 07 de marzo de 2017</t>
  </si>
  <si>
    <t>694/2017</t>
  </si>
  <si>
    <t>15 días hábiles a partir del 07 de marzo de 2017</t>
  </si>
  <si>
    <t>695/2017</t>
  </si>
  <si>
    <t>LG N° 45/2017</t>
  </si>
  <si>
    <t xml:space="preserve">Proveer del servicio de procedimiento quirúrgico para una persona beneficiaria de FOPROLYD </t>
  </si>
  <si>
    <t>En coordinación con el administrador</t>
  </si>
  <si>
    <t>697/2017</t>
  </si>
  <si>
    <t>LG N° 49/2017</t>
  </si>
  <si>
    <t>Suministrar de Cajas y Folders para Resguardar Documentos en el Área de Archivos Institucional</t>
  </si>
  <si>
    <t>10 días hábiles después de aprobado arte final</t>
  </si>
  <si>
    <t>708/2017</t>
  </si>
  <si>
    <t>Tom Alberto  Hernández Chávez</t>
  </si>
  <si>
    <t>15 días hábiles después de aprobado arte final.</t>
  </si>
  <si>
    <t>709/2017</t>
  </si>
  <si>
    <t>LG N° 50/2017</t>
  </si>
  <si>
    <t>TELECOMODA, S.A. de C.V.</t>
  </si>
  <si>
    <t>Del 20 de abril de 20147 al 19 de abril de 20148, en coordinación con los Administradores de orden</t>
  </si>
  <si>
    <t>699/2017</t>
  </si>
  <si>
    <t>LG N° 51/2017</t>
  </si>
  <si>
    <t xml:space="preserve">Proveer del servicio de tratamiento Odontológico y prótesis dental para dos personas Beneficiarias de FOPROLYD </t>
  </si>
  <si>
    <t>21 días hábiles a partir de la autorización para iniciar el tratamiento dental</t>
  </si>
  <si>
    <t>698/2017</t>
  </si>
  <si>
    <t>LG N° 52/2017</t>
  </si>
  <si>
    <t>Del 17 al 29 de marzo de 2017</t>
  </si>
  <si>
    <t>702/2017</t>
  </si>
  <si>
    <t>LG N° 53/2017</t>
  </si>
  <si>
    <t>Radio Cadena YSKL, S.A. de C.V.</t>
  </si>
  <si>
    <t>Del 27 al 31 de marzo de 2017</t>
  </si>
  <si>
    <t>703/2017</t>
  </si>
  <si>
    <t>Y.S.L.N. La Monumental, S.A. de C.V.</t>
  </si>
  <si>
    <t>704/2017</t>
  </si>
  <si>
    <t>Fondo De Activ. Espec. de Medios de Comunic. y Reprodu. de La Fuerza Armada</t>
  </si>
  <si>
    <t>705/2017</t>
  </si>
  <si>
    <t>Doble "F", S.A. de C.V.</t>
  </si>
  <si>
    <t>706/2017</t>
  </si>
  <si>
    <t>Asoc. Comunitaria Unida por El Agua y La Agricultura</t>
  </si>
  <si>
    <t>707/2017</t>
  </si>
  <si>
    <t>LG N° 56/2017</t>
  </si>
  <si>
    <t>Contratar el servicios de publicación escrita en dos periódicos de mayor circulación nacional, para efectos de comunicar a beneficiarios pensionados que deben presentarse al fondo hacer constar que se encuentran con vida, en el mes de abril de 2017</t>
  </si>
  <si>
    <t>Fecha de publicación el día 01 de abril de 2017</t>
  </si>
  <si>
    <t>716/2017</t>
  </si>
  <si>
    <t>715/2017</t>
  </si>
  <si>
    <t>Contrato de Suministro N° 14/2017</t>
  </si>
  <si>
    <t>TESTIMONIO DE ESCRITURA PUBLICA</t>
  </si>
  <si>
    <t>El plazo es a partir de las doce horas del día 31 de enero de 2017 al 31 de enero de 2018</t>
  </si>
  <si>
    <t>A partir de su instalación y puesta en marcha.</t>
  </si>
  <si>
    <t xml:space="preserve">Proveer del suministro de productos químicos para FOPROLYD </t>
  </si>
  <si>
    <t>Inmediato 5 paquetes de 500 tarjetas y 15 paquetes restantes en 45 días después de recibir orden.</t>
  </si>
  <si>
    <t>María Carmen Guillén</t>
  </si>
  <si>
    <t xml:space="preserve">Contratar el suministro de etiquetas de poliéster para FOPROLYD </t>
  </si>
  <si>
    <t>Suministrar de medicamentos para botiquín institucional de FOPROLYD</t>
  </si>
  <si>
    <t>Clínicas Candray, S.A. de C.V.</t>
  </si>
  <si>
    <t>Proveer del servicio de impresión de formularios de constancias de vida para personas beneficiarias de FOPROLYD</t>
  </si>
  <si>
    <t>Proveer del servicio de transmisión de cuñas radiales</t>
  </si>
  <si>
    <t>De acuerdo a evaluación realizada por la administradora, el servicio de la contratada no fue satifactorio, debido a que al momento de la repceción se detecto que el suministro no cumplia con el diseño requerido, lo que inplico hacer devolución y esperar que se subsanara las observaciones en los plazos determindos  en los terminos de referecias.</t>
  </si>
  <si>
    <t>Por resolución de fecha 07 de noviembre de 2016, se establecio el pago de US$ 25.17 en concepto de multa por mora, por el incumplimiento en la entrega de los suministros contratados en el marco de la Orden de Compras de Bienes y Servicios Nº 470 del 22 de febrero de 2016, (LG 11/2016) (Dicha multa a sido cancelada según recibo de ingreso Nº 06351 de fecha 08 de diciembre de 2016).</t>
  </si>
  <si>
    <t>Con conforme al articulo 93 literal b) Orden de compra se dejo sin efecto, según acuerdo Nº 721.12.2016  22/12/2016 .</t>
  </si>
  <si>
    <t>Por resolución de fecha 26 de mayo de 2015, se dio por establecida y cancelada la multa US$ 25.17 de la orden de compra Nº 117/2015,  de fecha 14 de enero de 2015. Acuerdo de Junta Directiva N° 119.03.2015 de fecha 04 de marzo de 2015.</t>
  </si>
  <si>
    <t>Proceso sin efecto</t>
  </si>
  <si>
    <t>Resindir Orden de compra y trasladar US$ 120.00 orden 334</t>
  </si>
  <si>
    <t xml:space="preserve">Monto liquidado según Acuerdo Nº 721.12.2016 de fecha  22/12/2016 </t>
  </si>
  <si>
    <t xml:space="preserve">Monto liquidado según Acuerdo Nº 701.12.2015 de fecha  02/12/2015 </t>
  </si>
  <si>
    <t>Según el Administrador de Contratos evalúa el desempeño de este proveedor como MALO, por la falta de profesionalismo, logística y coordinación.</t>
  </si>
  <si>
    <t>NO CUMPLIO CON EL HORARIO ESTABLECIDO SEGUN LOS TERMINOS DE  REFERENCIA,MARCACIÓN IRREGULAR EN LA ASISTENCIA SEGÚN LECTURA DEL BIOMÉTRICO.</t>
  </si>
  <si>
    <t>Compra inmediata según articulo 39 inciso tercero de la LACAP</t>
  </si>
  <si>
    <t xml:space="preserve">Monto liquidado según Acuerdo Nº 87.02.2017  de fecha 09/02/2017 </t>
  </si>
  <si>
    <t>Por resolución de fecha 23 de septiembre de 2016, se impuso el pago de US$ 25.17 en concepto de multa por mora por el incumplimiento a la Orden de Compra de Bienes y Servicios Nº 426/2015, derivada del proceso LG 154/2015 "Suministro de insumos informaticos para uso institucional de FOPROLYD. Multa pagada el día 10 de febrero de 2017 según recibo de ingreso Nº 06415.</t>
  </si>
  <si>
    <t>Declarado Desierto</t>
  </si>
  <si>
    <t>DESCRIPCIÓN DE BIENES Y SERVICIOS</t>
  </si>
  <si>
    <t>PERIÓDO REPORTADO</t>
  </si>
  <si>
    <t>FECHA DE EMISIÓN DEL DOCUMENTO</t>
  </si>
  <si>
    <t>Servicio de arrendamiento de inmuebles para oficina regional de FOPROLYD en San Miguel</t>
  </si>
  <si>
    <t>Servicio de arrendamiento de inmuebles para oficina regional de FOPROLYD en Chalatenango</t>
  </si>
  <si>
    <t>Servicio de arrendamiento de inmueble para establecimiento, almacenamiento y bodegaje para FOPROLYD</t>
  </si>
  <si>
    <t>Servicios de recolección mensual de desechos bioinfecciosos generados por la clínica empresarial de FOPROLYD</t>
  </si>
  <si>
    <t xml:space="preserve">Servicio de seguros de Bienes y de Personas para FOPROLYD </t>
  </si>
  <si>
    <t>Servicio de exámenes de gabinete en la especialidad de radiología para personas beneficiarias y solicitantes de FOPROLYD, a realizarse durante el año 2017</t>
  </si>
  <si>
    <t>Servicio de exámenes de gabinete en la especialidad de electrofisiología para personas beneficiarias y solicitantes de FOPROLYD, a realizarse durante el año 2017</t>
  </si>
  <si>
    <t>Servicio de exámenes de gabinete en la especialidad de neurología para personas beneficiarias y solicitantes de FOPROLYD, a realizarse durante el año 2017</t>
  </si>
  <si>
    <t>Contratación de suscripciones de un ejemplar en cuatro periódicos de circulación nacional de enero a diciembre de 2017.</t>
  </si>
  <si>
    <t>Servicio de exámenes de gabinete en la especialidad de otorrinolaringología para personas beneficiarias y solicitantes de FOPROLYD, a realizarse durante el año 2017</t>
  </si>
  <si>
    <t>Servicio de exámenes de gabinete en la especialidad de neumología para personas beneficiarias y solicitantes de FOPROLYD, a realizarse durante el año 2017</t>
  </si>
  <si>
    <t>Servicios de producción y transmisión del programa de radio institucional, "FOPROLYD EN ACCIÓN", para el año 2017</t>
  </si>
  <si>
    <t>Servicios de un enlace o túnel de datos (Dedicado), entre FOPROLYD con las oficinas del Ministerio de Hacienda (Tres Torres)</t>
  </si>
  <si>
    <t>Suministro de un dispositivo de seguridad perimetral (Firewall) para la red informática de la oficina central.</t>
  </si>
  <si>
    <t xml:space="preserve">Suministro de café y azúcar para FOPROLYD </t>
  </si>
  <si>
    <t xml:space="preserve">Suministro de productos de higiene y desechables para FOPROLYD </t>
  </si>
  <si>
    <t xml:space="preserve">Suministro de bebidas envasadas para asistentes en actividades diversas con beneficiarios, así como para su atención en las oficinas de FOPROLYD </t>
  </si>
  <si>
    <t xml:space="preserve">Servicio de alojamiento para beneficiarios y solicitantes que viajan del interior del país para realizar trámites diversos indicados por FOPROLYD </t>
  </si>
  <si>
    <t>LG N° 16/2017</t>
  </si>
  <si>
    <t>Servicios de Telefonía Móvil para FOPROLYD año 2017</t>
  </si>
  <si>
    <t>PROCESO SIN EFECTO</t>
  </si>
  <si>
    <t>Servicios de mantenimiento preventivo y correctivo de fotocopiadoras de FOPROLYD para el año 2017</t>
  </si>
  <si>
    <t>Servicios de mantenimiento preventivo y correctivo de aires acondicionados de FOPROLYD para el año 2017</t>
  </si>
  <si>
    <t>Servicio de pruebas psicométrica para aspirantes a plazas permanentes de FOPROLYD, a realizarse durante el año 2017</t>
  </si>
  <si>
    <t>Servicio de enlace o túnel de datos entre oficina de FOPROLYD con las  Oficinas regionales ubicadas en San  Miguel y San Miguel</t>
  </si>
  <si>
    <t>Servicio de seguros de personas para FOPROLYD año 2017</t>
  </si>
  <si>
    <t xml:space="preserve">Suministro de Pan Dulce y Salado para ser entregado a beneficiarios, solicitantes o cuidadores asistentes a actividades diversas, así como para su atención en las oficinas de FOPROLYD. </t>
  </si>
  <si>
    <t>Servicios de mantenimiento preventivo y correctivo del ascensor de FOPROLYD</t>
  </si>
  <si>
    <t>Suministro de elaboración de 250 pares de calzado ortopédico para beneficiarios de FOPROLYD</t>
  </si>
  <si>
    <t>Suministro de productos químicos para FOPROLYD</t>
  </si>
  <si>
    <t>Servicio de consultoría de una firma privada de auditoria para realizar la auditoria externa al periodo correspondiente del 1 de enero al 31 de diciembre del año 2016</t>
  </si>
  <si>
    <t xml:space="preserve">45 días calendarios a partir de recibir orden de inicio por parte del Administrador </t>
  </si>
  <si>
    <t xml:space="preserve">Servicio de alojamiento para beneficiarios y solicitantes que viajan desde el interior del país para realizar diversos trámites solicitados e indicados en la oficina regional de FOPROLYD en San Miguel </t>
  </si>
  <si>
    <t>LG N° 28/2017</t>
  </si>
  <si>
    <t>Servicios de mantenimiento preventivo y correctivo para la motocicleta año 2017 propiedad de FOPROLYD</t>
  </si>
  <si>
    <t xml:space="preserve">Servicio de tratamiento Odontológico para persona Beneficiaria de FOPROLYD </t>
  </si>
  <si>
    <t xml:space="preserve">Suministro de Insumos Informáticos para FOPROLY </t>
  </si>
  <si>
    <t>Servicio de Telefonía Móvil para FOPROLYD durante el año 2017</t>
  </si>
  <si>
    <t>Suministro de uniformes para el personal de FOPROLYD</t>
  </si>
  <si>
    <t>Contrato de Suministro N° 15/2017</t>
  </si>
  <si>
    <t>Contrato de Suministro N° 16/2017</t>
  </si>
  <si>
    <t>LG N° 33/2017</t>
  </si>
  <si>
    <t>Suministro de papelería y artículos de oficina para FOPROLYD</t>
  </si>
  <si>
    <t>Proveer del suministro de papelería y artículos de oficina para FOPROLYD</t>
  </si>
  <si>
    <t>15 días hábiles máximo después de recibida la orden de compra</t>
  </si>
  <si>
    <t>742/2017</t>
  </si>
  <si>
    <t>Papelco, S.A. de C.V.</t>
  </si>
  <si>
    <t>737/2017</t>
  </si>
  <si>
    <t>25 de abril al 03 de mayo de 2017 para el caso del ítem 3 el 50% en mayo y el 50% en julio de 2017</t>
  </si>
  <si>
    <t>732/2017</t>
  </si>
  <si>
    <t>25 de abril al 03 de mayo de 2017</t>
  </si>
  <si>
    <t>731/2017</t>
  </si>
  <si>
    <t>Múltiples  Negocios, S.A. de C.V.</t>
  </si>
  <si>
    <t>En el mes de mayo en coordinación con el administrador de la orden de compra</t>
  </si>
  <si>
    <t>733/2017</t>
  </si>
  <si>
    <t>26 de abril al 04 de mayo de 2017</t>
  </si>
  <si>
    <t>735/2017</t>
  </si>
  <si>
    <t>734/2017</t>
  </si>
  <si>
    <t xml:space="preserve">Suministro de Etiquetas de Poliéster para FOPROLYD </t>
  </si>
  <si>
    <t>Servicio de mantenimiento de desodorización de baños y aromatización de las instalaciones de FOPROLYD para el año 2017</t>
  </si>
  <si>
    <t>Suministro de medicamentos para botiquín institucional de FOPROLYD</t>
  </si>
  <si>
    <t>LG N° 39/2017</t>
  </si>
  <si>
    <t>Servicios de mantenimiento preventivo y correctivo de maquinaria y equipo del laboratorio de prótesis de FOPROLYD</t>
  </si>
  <si>
    <t>Sistemas Ecológicos, S,A. de C.V.</t>
  </si>
  <si>
    <t>Proveer del servicio de mantenimiento preventivo y correctivo de mantenimiento y equipo del laboratorio de prótesis de FOPROLYD</t>
  </si>
  <si>
    <t>A partir de la emisión de la orden de inicio por parte del Administrador de Contrato</t>
  </si>
  <si>
    <t>Contrato de Servicio N° 20/2017</t>
  </si>
  <si>
    <t>Suministro de Materiales para la Elaboración y Reparación de Prótesis, Ortesis y Calzado Ortopédico para Beneficiarios de FOPROLYD</t>
  </si>
  <si>
    <t xml:space="preserve">Suministro de materiales, equipos e insumos de seguridad ocupacional para el personal de FOPROLYD </t>
  </si>
  <si>
    <t>Servicio de publicación escrita, aviso de convocatoria de la Licitación N° 01/2017</t>
  </si>
  <si>
    <t>LG N° 43/2017</t>
  </si>
  <si>
    <t>Suministro y despacho de medicamentos para personas beneficiarias de FOPROLYD para ser proveídos durante el año 2017</t>
  </si>
  <si>
    <t>Proveer del suministro de medicamentos para personas beneficiarias de FOPROLYD para ser proveídos durante el año 2017</t>
  </si>
  <si>
    <t>Del 26 de mayo al 31 de diciembre de 2017 ó hasta agotarse el monto contratado</t>
  </si>
  <si>
    <t>Contrato de Suministro N° 21/2017</t>
  </si>
  <si>
    <t xml:space="preserve">Suministro de Insumos Informáticos para FOPROLYD </t>
  </si>
  <si>
    <t xml:space="preserve">Servicio de procedimiento quirúrgico para una persona beneficiaria de FOPROLYD </t>
  </si>
  <si>
    <t>LG N° 46/2017</t>
  </si>
  <si>
    <t>Suministro de insumos para el desarrollo de las capacitaciones de parcelas demostrativas, ensilaje y realizar prácticas de administración de medicamentos en especies animales.</t>
  </si>
  <si>
    <t>Carlos Mardoqueo Hernández Guardado</t>
  </si>
  <si>
    <t>Contratar el suministro de insumos para el desarrollo de las capacitaciones de parcelas demostrativas, ensilaje y realizar prácticas de administración de medicamentos en especies animales.</t>
  </si>
  <si>
    <t>726/2017</t>
  </si>
  <si>
    <t>José Maximiliano Ramos Vigil</t>
  </si>
  <si>
    <t>727/2017</t>
  </si>
  <si>
    <t>Walter Javier Leiva López</t>
  </si>
  <si>
    <t>728/2017</t>
  </si>
  <si>
    <t>Agroferreter La Semilla, S.A. de C.V.</t>
  </si>
  <si>
    <t>729/2017</t>
  </si>
  <si>
    <t>LG N° 47/2017</t>
  </si>
  <si>
    <t>Suministro, diagnóstico, reparación y set de baterías para Otoamplífonos para personas beneficiarias de FOPROLYD durante el año 2017</t>
  </si>
  <si>
    <t>Contratar el suministro, diagnóstico, reparación y set de baterías para Otoamplífonos para personas beneficiarias de FOPROLYD durante el año 2017</t>
  </si>
  <si>
    <t>Del 08 de mayo al 31 de diciembre de 2017 ó hasta agotarse el monto adjudicado.</t>
  </si>
  <si>
    <t>Contrato de Suministro N° 18/2017</t>
  </si>
  <si>
    <t>Centro Audiológico Médico, S.A, de C.V.</t>
  </si>
  <si>
    <t>Contrato de Suministro N° 19/2017</t>
  </si>
  <si>
    <t>LG N° 48/2017</t>
  </si>
  <si>
    <t>Suministro de materiales didácticos e impresos para actividades con personas beneficiarias y sus cuidadores, atendidas bajo en Programa de Salud Mental y en área de fisioterapia de FOPROLYD durante 2017.</t>
  </si>
  <si>
    <t>Proveer el suministro de materiales didácticos e impresos para actividades con personas beneficiarias y sus cuidadores, atendidas bajo en Programa de Salud Mental y en área de fisioterapia de FOPROLYD durante 2017.</t>
  </si>
  <si>
    <t>Del 20 al 27 de abril de 2017</t>
  </si>
  <si>
    <t>722/2017</t>
  </si>
  <si>
    <t>Pinturas Sur de El Salvador, S.A. de C.V.</t>
  </si>
  <si>
    <t>Del 19 al 24 de abril de 2017</t>
  </si>
  <si>
    <t>723/2017</t>
  </si>
  <si>
    <t>Del 21 de abril al 04 de mayo de 2017</t>
  </si>
  <si>
    <t>721/2017</t>
  </si>
  <si>
    <t>Suministro de cajas y folders para resguardar documentos en el área de Archivos Institucional</t>
  </si>
  <si>
    <t>Proveer del servicio de Telefonía Fija en Enlace E1 para FOPROLYD durante el año 2017</t>
  </si>
  <si>
    <t>Servicios de impresión de 10,0000 formularios de constancias de vida para personas beneficiarias pensionadas de FOPROLYD y de perforado fino de 20,0000 páginas de papel bond, tamaño carta.</t>
  </si>
  <si>
    <t>Servicio de transmisión de 150 cuñas radiales de 1 minuto cada una durante el período del 27 al 31 de marzo de 2017, para convocatoria de personas beneficiarias de FOPROLYD, para llenado de constancia de vida.</t>
  </si>
  <si>
    <t>LG N° 54/2017</t>
  </si>
  <si>
    <t>Suministro e instalación de filtros, lámpara y sanitización de oasis para FOPROLYD año 2017</t>
  </si>
  <si>
    <t>Proveer del suministro de filtros, lámparas y sanitización de oasis para FOPROLYD</t>
  </si>
  <si>
    <t>A partir de la fecha en que reciba la orden de compra hasta el 31 de diciembre de 2017 ó hasta agotarse el monto adjudicado.</t>
  </si>
  <si>
    <t>724/2017</t>
  </si>
  <si>
    <t>LG N° 55/2017</t>
  </si>
  <si>
    <t>Servicio de un perito valuador para el valúo de cinco vehículos propiedad de FOPROLYD</t>
  </si>
  <si>
    <t>Contratar el servicio de un perito valuador para el valúo de cinco vehículos propiedad de FOPROLYD</t>
  </si>
  <si>
    <t>5 Días hábiles después de recibir orden de inicio por parte del Administrador.</t>
  </si>
  <si>
    <t>719/2017</t>
  </si>
  <si>
    <t>Servicios de publicación escrita en dos periódicos de mayor circulación nacional, para efectos de comunicar a beneficiarios pensionados que deben presentarse al fondo hacer constar que se encuentran con vida, en el mes de abril de 2017</t>
  </si>
  <si>
    <t>CONVENIO 2017</t>
  </si>
  <si>
    <t>Fondo de Actividades Especiales del Comando de Apoyo Logística de la Fuerza Armada (FAE/CALFA)</t>
  </si>
  <si>
    <t xml:space="preserve">Contratar el suministro de calzado para el personal de seguridad de FOPROLYD </t>
  </si>
  <si>
    <t>Contrato de Suministro de Calzado 2017</t>
  </si>
  <si>
    <t>LG N° 57/2017</t>
  </si>
  <si>
    <t>Servicio de prótesis dental para una persona beneficiaria de FOPROLYD</t>
  </si>
  <si>
    <t>Contratar el servicio de prótesis dental para una persona beneficiaria de FOPROLYD</t>
  </si>
  <si>
    <t>720/2017</t>
  </si>
  <si>
    <t>LG N° 58/2017</t>
  </si>
  <si>
    <t>Servicios de mantenimiento preventivo y correctivo de los sistemas de bombeo de dos cisternas y el sistema de agua potable de la red contra incendio de FOPROLYD</t>
  </si>
  <si>
    <t>Contratar el servicios de mantenimiento preventivo y correctivo de los sistemas de bombeo de dos cisternas y el sistema de agua potable de la red contra incendio de FOPROLYD</t>
  </si>
  <si>
    <t>A partir del mes de abril a diciembre de 2017</t>
  </si>
  <si>
    <t>736/2017</t>
  </si>
  <si>
    <t>LG N° 59/2017</t>
  </si>
  <si>
    <t>Servicios de mantenimiento preventivo y correctivo de la planta de emergencia eléctrica de FOPROLYD</t>
  </si>
  <si>
    <t>Contratar el servicios de mantenimiento preventivo y correctivo de la planta de emergencia eléctrica de FOPROLYD</t>
  </si>
  <si>
    <t>725/2017</t>
  </si>
  <si>
    <t>LG N° 60/2017</t>
  </si>
  <si>
    <t>Suministro de chalecos multipropósitos para miembros de junta directiva, miembros de comité de gestión financiera y personal de FOPROLYD</t>
  </si>
  <si>
    <t>Proveer del suministro de chalecos multipropósitos para miembros de junta directiva, miembros de comité de gestión financiera y personal de FOPROLYD</t>
  </si>
  <si>
    <t xml:space="preserve">15 días después de la toma de medidas </t>
  </si>
  <si>
    <t>746/2017</t>
  </si>
  <si>
    <t>LG N° 61/2017</t>
  </si>
  <si>
    <t>Suministro de un rotulo institucional para ser utilizado en la oficina regional de Chalatenango FOPROLYD</t>
  </si>
  <si>
    <t>Roberto Arturo Rodríguez Díaz</t>
  </si>
  <si>
    <t xml:space="preserve">Proveer del suministro de un rotulo institucional </t>
  </si>
  <si>
    <t>6 días hábiles después de aprobado el arte</t>
  </si>
  <si>
    <t>738/2017</t>
  </si>
  <si>
    <t>LG N° 62/2017</t>
  </si>
  <si>
    <t>Servicio de mantenimiento preventivo y correctivo de portón de parqueo y motor eléctrico propiedad de FOPROLYD</t>
  </si>
  <si>
    <t>Business Technologies, S.A. de C.V.</t>
  </si>
  <si>
    <t>Contratar el servicio de mantenimiento preventivo y correctivo de portón de parqueo y motor eléctrico propiedad de FOPROLYD</t>
  </si>
  <si>
    <t>De abril a diciembre de 2017 ó hasta agotarse el monto adjudicado.</t>
  </si>
  <si>
    <t>730/2017</t>
  </si>
  <si>
    <t>LG N° 63/2017</t>
  </si>
  <si>
    <t>Servicio de impresión de memorias de labores de FOPROLYD correspondiente al año 2016</t>
  </si>
  <si>
    <t xml:space="preserve">Contratar el servicio de impresión de memorias de labores de FOPROLYD </t>
  </si>
  <si>
    <t>740/2017</t>
  </si>
  <si>
    <t>LG N° 64/2017</t>
  </si>
  <si>
    <t>Suministro de lentes correctores, lentes de contacto, lentes oscuros y reparaciones de lentes correctores para personas beneficiarias de FOPROLYD, a efectuarse durante el año 2017.</t>
  </si>
  <si>
    <t>Proveer del suministro de lentes correctores, lentes de contacto, lentes oscuros y reparaciones de lentes correctores para personas beneficiarias de FOPROLYD, a efectuarse durante el año 2017.</t>
  </si>
  <si>
    <t>Contrato de Servicio N° 23/2017</t>
  </si>
  <si>
    <t>LG N° 65/2017</t>
  </si>
  <si>
    <t xml:space="preserve">Servicio de arrendamiento de transporte para personas beneficiarias y cuidadores  participantes en talleres de desarrollo personal del programa de salud mental de FOPROLYD </t>
  </si>
  <si>
    <t xml:space="preserve">Contratar el servicio de arrendamiento de transporte para personas beneficiarias y cuidadores  participantes en talleres de desarrollo personal del programa de salud mental de FOPROLYD </t>
  </si>
  <si>
    <t>Del 06 al 30 de junio de 2017</t>
  </si>
  <si>
    <t>745/2017</t>
  </si>
  <si>
    <t>744/2017</t>
  </si>
  <si>
    <t>LG N° 66/2017</t>
  </si>
  <si>
    <t>Servicio de mantenimiento preventivo para equipo informático de FOPROLYD, ubicado en oficina central, anexa y regionales, sin sustitución de partes.</t>
  </si>
  <si>
    <t>Servicios de Ingeniería y Tecnología, S.A. de C.V</t>
  </si>
  <si>
    <t>Contratar el servicio de mantenimiento preventivo para equipo informático de FOPROLYD, ubicado en oficina central, anexa y regionales, sin sustitución de partes</t>
  </si>
  <si>
    <t xml:space="preserve">Del 16 de junio al 31 de diciembre de 2017 </t>
  </si>
  <si>
    <t>Contrato de Servicio N° 22/2017</t>
  </si>
  <si>
    <t>LG N° 67/2017</t>
  </si>
  <si>
    <t>Servicio de mantenimiento preventivo y correctivo del sistema de circuito cerrado de televisión (cámara de seguridad) de FOPROLYD, año 2017</t>
  </si>
  <si>
    <t>Contratar el servicio de mantenimiento preventivo y correctivo del sistema de circuito cerrado de televisión (cámara de seguridad) de FOPROLYD, año 2017</t>
  </si>
  <si>
    <t>Del  29 de mayo al 31 de diciembre de 2017 ó hasta agotarse el monto adjudicado.</t>
  </si>
  <si>
    <t>749/2017</t>
  </si>
  <si>
    <t>LG N° 68/2017</t>
  </si>
  <si>
    <t xml:space="preserve">Servicio de mantenimiento preventivo y correctivo del sistema de control de acceso en puertas de FOPROLYD </t>
  </si>
  <si>
    <t>A partir del mes de junio a diciembre de 2017</t>
  </si>
  <si>
    <t>743/2017</t>
  </si>
  <si>
    <t>LG N° 69/2017</t>
  </si>
  <si>
    <t xml:space="preserve">Servicio de mantenimiento preventivo y correctivo del sistema de alarma de detección de incendio de intrusión de FOPROLYD </t>
  </si>
  <si>
    <t xml:space="preserve">Contratar el servicio de mantenimiento preventivo y correctivo del sistema de alarma de detección de incendio de intrusión de FOPROLYD </t>
  </si>
  <si>
    <t>747/2017</t>
  </si>
  <si>
    <t>LG N° 70/2017</t>
  </si>
  <si>
    <t>Servicio de mantenimiento preventivo y correctivo para Extintores de FOPROLYD, para el año 2017</t>
  </si>
  <si>
    <t xml:space="preserve">Contratar el servicio de mantenimiento preventivo y correctivo para extintores de FOPROLYD </t>
  </si>
  <si>
    <t>Del 22 de mayo al 31 de diciembre de 2017 ó hasta agotarse el monto adjudicado.</t>
  </si>
  <si>
    <t>741/2017</t>
  </si>
  <si>
    <t>LG N° 72/2017</t>
  </si>
  <si>
    <t>Servicio de publicación escrita, aviso de resultado de la Licitación N° 01/2017</t>
  </si>
  <si>
    <t>Del 11 al 12 de mayo de 2017</t>
  </si>
  <si>
    <t>739/2017</t>
  </si>
  <si>
    <t>LG N° 73/2017</t>
  </si>
  <si>
    <t>Suministro de componentes para elaboración y reparación de prótesis especiales para beneficiarios de FOPROLYD</t>
  </si>
  <si>
    <t xml:space="preserve">Proveer del suministro de componentes para elaboración y reparación de prótesis especiales para beneficiarios de FOPROLYD </t>
  </si>
  <si>
    <t>15 días hábiles en coordinación con el administrador de la orden</t>
  </si>
  <si>
    <t>752/2017</t>
  </si>
  <si>
    <t>LG N° 74/2017</t>
  </si>
  <si>
    <t>Servicios de mantenimiento preventivo y correctivo de deshumidificadores, cortina de aire, climatizador evaporativo axial y extractores de aire de FOPROLYD año 2017</t>
  </si>
  <si>
    <t xml:space="preserve">Contratar el servicio de mantenimiento preventivo y correctivo de deshumidificadores, cortina de aire, climatizador evaporativo axial y extractores de aire de FOPROLYD </t>
  </si>
  <si>
    <t xml:space="preserve">A partir de la recepción de la presente orden hasta el 31 de diciembre de 2017 ó hasta agotarse el monto adjudicado </t>
  </si>
  <si>
    <t>750/2017</t>
  </si>
  <si>
    <t>LG N° 75/2017</t>
  </si>
  <si>
    <t>Suministro de cupones para canje de combustible diésel o gasolina para los vehículos de FOPROLYD año 2017</t>
  </si>
  <si>
    <t>Proveer del suministro de cupones para canje de combustible diésel o gasolina, para los vehículos propiedad de FOPROLYD.</t>
  </si>
  <si>
    <t>LG N° 76/2017</t>
  </si>
  <si>
    <t>Servicio de mantenimiento preventivo y correctivo de planta telefónica de FOPROLYD</t>
  </si>
  <si>
    <t>Contratar el servicio de mantenimiento preventivo y correctivo de planta telefónica de FOPROLYD</t>
  </si>
  <si>
    <t>A partir de la recepción de la presente orden hasta el 31 de diciembre de 2017 ó hasta agotarse el monto adjudicado.</t>
  </si>
  <si>
    <t>754/2017</t>
  </si>
  <si>
    <t>LG N° 77/2017</t>
  </si>
  <si>
    <t xml:space="preserve">Suministro de tóner para FOPROLYD </t>
  </si>
  <si>
    <t xml:space="preserve">Proveer del suministro de tóner para FOPROLYD </t>
  </si>
  <si>
    <t>Del 29 al 31 de mayo de 2017</t>
  </si>
  <si>
    <t>748/2017</t>
  </si>
  <si>
    <t>LG N° 78/2017</t>
  </si>
  <si>
    <t>Suministro de materiales tiflológicos (Artículos e insumos didácticos para el uso diario de personas ciegas y de baja visión) para personas beneficiarias de FOPROLYD en el año 2017.</t>
  </si>
  <si>
    <t>LG N° 79/2017</t>
  </si>
  <si>
    <t>Servicio de publicación aviso de subasta pública</t>
  </si>
  <si>
    <t>Del 06 al 07 de junio de 2017</t>
  </si>
  <si>
    <t>751/2017</t>
  </si>
  <si>
    <t>LG N° 80/2017</t>
  </si>
  <si>
    <t xml:space="preserve">Suministro de un dispositivo de Software para Correo Institucional para FOPROLYD </t>
  </si>
  <si>
    <t xml:space="preserve">Proveer del suministro de un dispositivo de software para corre institucional para FOPROLYD </t>
  </si>
  <si>
    <t>3 días calendarios en coordinación con el administrador de la orden</t>
  </si>
  <si>
    <t>753/2017</t>
  </si>
  <si>
    <t>LG N° 81/2017</t>
  </si>
  <si>
    <t>Servicio de reparaciones de sillas de ruedas para para personas beneficiarias de FOPROLYD, durante el año 2017</t>
  </si>
  <si>
    <t>Del 26 de junio al 31 de diciembre de 2017 ó hasta agotarse el monto adjudicado.</t>
  </si>
  <si>
    <t>757/2017</t>
  </si>
  <si>
    <t>LG N° 82/2017</t>
  </si>
  <si>
    <t>Servicios de mantenimiento preventivo y correctivo de la subestación eléctrica y tableros eléctricos de FOPROLYD año 2017</t>
  </si>
  <si>
    <t>Contratar el servicios de mantenimiento preventivo y correctivo de la subestación eléctrica y tableros eléctricos de FOPROLYD .</t>
  </si>
  <si>
    <t>Del 29 de junio al 31 de diciembre o hasta agotarse el monto adjudicado</t>
  </si>
  <si>
    <t>758/2017</t>
  </si>
  <si>
    <t>LG N° 83/2017</t>
  </si>
  <si>
    <t>Suministro de alcohol gel y dispensadores de alcohol gel para FOPROLYD</t>
  </si>
  <si>
    <t xml:space="preserve">Proveer del suministro de alcohol gel y dispensadores de alcohol gel para FOPROLYD </t>
  </si>
  <si>
    <t>5 a 10 días hábiles después de recibir orden de compra.</t>
  </si>
  <si>
    <t>755/2017</t>
  </si>
  <si>
    <t>Distribuidora Unida Industrial, S.A. de C.V.</t>
  </si>
  <si>
    <t xml:space="preserve">5 días hábiles después de recibir orden de compra. </t>
  </si>
  <si>
    <t>756/2017</t>
  </si>
  <si>
    <t>LP N° 01/2017</t>
  </si>
  <si>
    <t>Servicio de mantenimiento preventivo y correctivo para flota de vehículos propiedad de FOPROLYD, a realizarse durante el año 2017</t>
  </si>
  <si>
    <t>Contratar el servicio de mantenimiento preventivo y correctivo para flota de vehículos propiedad de FOPROLYD</t>
  </si>
  <si>
    <t>Del 26 de abril al 31 de diciembre de 2017 ó hasta agotarse el monto adjudicado</t>
  </si>
  <si>
    <t>Contrato de Servicio N° 17/2017</t>
  </si>
  <si>
    <t>MODALIDAD DE CONTRATACIÓN: LIBRE GESTIÓN Y LICITACIÓN PÚBLICA</t>
  </si>
  <si>
    <t>INCR LG N° 17/2017</t>
  </si>
  <si>
    <t>Contrato de Servicio N° 09/2017</t>
  </si>
  <si>
    <t>Proveer del servicio de alojamiento para beneficiarios y solicitantes que viajan desde el interior del país para realizar diversos trámites solicitados e indicados en la oficina regional de FOPROLYD en San Miguel durante el año 2017</t>
  </si>
  <si>
    <t>INCR LG N° 60/2017</t>
  </si>
  <si>
    <t>A partir de la emisión de la orden de inicio por parte del Administrador de Contrato al 31 de diciembre de 2017 ó hasta agotar el monto adjudicado</t>
  </si>
  <si>
    <t>LG N° 71/2017</t>
  </si>
  <si>
    <t>Servicio de capacitación para personal de FOPROLYD</t>
  </si>
  <si>
    <t>Línea de Transporte Consolidado, S.A. de C.V.</t>
  </si>
  <si>
    <t xml:space="preserve">A partir de la orden de inicio por parte del Administrador </t>
  </si>
  <si>
    <t>761/2017</t>
  </si>
  <si>
    <t>Del 05 al 11 de julio de 2017</t>
  </si>
  <si>
    <t>LG N° 84/2017</t>
  </si>
  <si>
    <t>Servicio de impresión de boletines externos para FOPROLYD</t>
  </si>
  <si>
    <t>Imagen Gráfica El Salvador, S.A. de C.V.</t>
  </si>
  <si>
    <t>Proveer del servicio de impresión de boletines externos para FOPROLYD</t>
  </si>
  <si>
    <t>Julio a Diciembre de 2017</t>
  </si>
  <si>
    <t>759/2017</t>
  </si>
  <si>
    <t>LG N° 85/2017</t>
  </si>
  <si>
    <t>Servicio de elaboración y mantenimiento de prótesis oculares para personas beneficiarias de FOPROLYD para el año 2017</t>
  </si>
  <si>
    <t xml:space="preserve">Proveer del servicio de elaboración y mantenimiento de prótesis oculares para personas beneficiarias de FOPROLYD </t>
  </si>
  <si>
    <t>Del 16 de agosto hasta el 31 de diciembre de 2017, o hasta agotarse el monto adjudicado</t>
  </si>
  <si>
    <t>Contrato de Servicio N° 26/2017</t>
  </si>
  <si>
    <t>LG N° 86/2017</t>
  </si>
  <si>
    <t>Suministro de insumos médicos y en fisioterapia para personas beneficiarias de FOPROLYD</t>
  </si>
  <si>
    <t>Ingles Cienfuegos Corporación, S.A. de C.V.</t>
  </si>
  <si>
    <t>Suministrar insumos médicos y de fisioterapia para personas beneficiarias de FOPROLYD</t>
  </si>
  <si>
    <t>767/2017</t>
  </si>
  <si>
    <t>768/2017</t>
  </si>
  <si>
    <t>25 días calendarios después de recibir orden de compra</t>
  </si>
  <si>
    <t>769/2017</t>
  </si>
  <si>
    <t>UNISERFA, S.A. DE C.V.</t>
  </si>
  <si>
    <t>770/2017</t>
  </si>
  <si>
    <t>15 días hábiles después de recibir Orden de Compra</t>
  </si>
  <si>
    <t>771/2017</t>
  </si>
  <si>
    <t>LG N° 87/2017</t>
  </si>
  <si>
    <t xml:space="preserve">Suministro de alimentos preparados para atención a los asistentes en los eventos con beneficiarios de FOPROLYD </t>
  </si>
  <si>
    <t>SALA DE TÉ Y RECEPCIONES LARROSA, S.A. DE C.V.</t>
  </si>
  <si>
    <t>A partir de la orden de inicio al 31 diciembre o hasta agotarse el monto adjudicado</t>
  </si>
  <si>
    <t>Contrato de Suministro N° 25/2017</t>
  </si>
  <si>
    <t>LG N° 88/2017</t>
  </si>
  <si>
    <t>Suministro de aparatos de ayuda mecánica y auxiliares diversos para personas beneficiarias de FOPROLYD</t>
  </si>
  <si>
    <t xml:space="preserve">Suministrar aparatos de ayuda mecánica y auxiliares diversos para personas beneficiarias de FOPROLYD </t>
  </si>
  <si>
    <t xml:space="preserve">45 días hábiles después de recibir copia del contrato legalizado </t>
  </si>
  <si>
    <t>Contrato de Suministro N° 27/2017</t>
  </si>
  <si>
    <t>LG N° 89/2017</t>
  </si>
  <si>
    <t xml:space="preserve">Servicio de tratamiento odontológico y prótesis dental para persona Beneficiaria de FOPROLYD </t>
  </si>
  <si>
    <t>762/2017</t>
  </si>
  <si>
    <t>LG N° 90/2017</t>
  </si>
  <si>
    <t>Servicio de impresión de los instrumentos (Documentación de Respaldo), que se utilizarán en el Programa de Apoyo a la Reinserción Laboral y Productiva de beneficiarios y beneficiarias de FOPROLYD</t>
  </si>
  <si>
    <t>782/2017</t>
  </si>
  <si>
    <t>5 días hábiles después de aprobado el arte</t>
  </si>
  <si>
    <t>781/2017</t>
  </si>
  <si>
    <t>LG N° 91/2017</t>
  </si>
  <si>
    <t>Servicio de publicación de esquela de condolencia en un periódico de circulación nacional</t>
  </si>
  <si>
    <t>Del 10 al 11 de julio de 2017</t>
  </si>
  <si>
    <t>760/2017</t>
  </si>
  <si>
    <t>LG N° 92/2017</t>
  </si>
  <si>
    <t>Suministro de comprobantes de retención para el departamento de Tesorería Institucional de FOPROLYD</t>
  </si>
  <si>
    <t>R.R. DONNELLEY DE EL SALVADOR S.A. DE C.V.</t>
  </si>
  <si>
    <t xml:space="preserve">Proveer del suministro de comprobantes de retención para el departamento de Tesorería Institucional de FOPROLYD </t>
  </si>
  <si>
    <t>764/2017</t>
  </si>
  <si>
    <t>LG N° 93/2017</t>
  </si>
  <si>
    <t>Suministro de insumos para el desarrollo de capacitaciones en el mantenimiento de parcelas demostrativas de pasto mejorado, a personas beneficiarias de FOPROLYD</t>
  </si>
  <si>
    <t>Luis Emilio Hernández Fuentes</t>
  </si>
  <si>
    <t>765/2017</t>
  </si>
  <si>
    <t>Agroservicio La Semilla, S.A. de C.V.</t>
  </si>
  <si>
    <t>766/2017</t>
  </si>
  <si>
    <t>LG N° 94/2017</t>
  </si>
  <si>
    <t>Servicios técnicos de limpieza, selección, depuración y clasificación de documentos contables y financieros de FOPROLYD</t>
  </si>
  <si>
    <t>Leydi Cristina Amaya de Hernández</t>
  </si>
  <si>
    <t>A partir del 04 de septiembre al 31 de diciembre de 2017, hasta cubrir las 400 horas requeridas</t>
  </si>
  <si>
    <t>773/2017</t>
  </si>
  <si>
    <t>774/2017</t>
  </si>
  <si>
    <t>Luis Armando Cartagena Rosa</t>
  </si>
  <si>
    <t>777/2017</t>
  </si>
  <si>
    <t>Jennifer Beatriz Mancia Sánchez</t>
  </si>
  <si>
    <t>775/2017</t>
  </si>
  <si>
    <t>Jaime Antonio Aguilar Rodríguez</t>
  </si>
  <si>
    <t>778/2017</t>
  </si>
  <si>
    <t>Salvador Armando Villalta Murga</t>
  </si>
  <si>
    <t>776/2017</t>
  </si>
  <si>
    <t>Noemí Sofía Marroquín González</t>
  </si>
  <si>
    <t>779/2017</t>
  </si>
  <si>
    <t>Zoila Guadalupe Interiano González</t>
  </si>
  <si>
    <t>780/2017</t>
  </si>
  <si>
    <t>LG N° 95/2017</t>
  </si>
  <si>
    <t>763/2017</t>
  </si>
  <si>
    <t>LG N° 96/2017</t>
  </si>
  <si>
    <t>suministro de espejo en el Área de Rehabilitación Física para personas beneficiarias de FOPROLYD, Edificio “Adela”</t>
  </si>
  <si>
    <t>LG N° 97/2017</t>
  </si>
  <si>
    <t>Suministro de una motocicleta para FOPROLYD año 2017</t>
  </si>
  <si>
    <t>Global Motors, S.A. de C.V.</t>
  </si>
  <si>
    <t xml:space="preserve">Contratar el suministro de una motocicleta </t>
  </si>
  <si>
    <t>15 días hábiles después de recibido contrato de compraventa y formularios de Sentracen.</t>
  </si>
  <si>
    <t>784/2017</t>
  </si>
  <si>
    <t>LG N° 98/2017</t>
  </si>
  <si>
    <t>Suministros de municiones e implementos de equipamiento para el personal de seguridad de FOPROLYD</t>
  </si>
  <si>
    <t xml:space="preserve">Contratar el suministro de municione e implementos de equipamiento para el personal de seguridad de FOPROLYD </t>
  </si>
  <si>
    <t>785/2017</t>
  </si>
  <si>
    <t>Grupo Asesor de Seguridad Integral, S.A. de C.V.</t>
  </si>
  <si>
    <t>786/2017</t>
  </si>
  <si>
    <t>LG N° 99/2017</t>
  </si>
  <si>
    <t>Suministro de insumos médicos y en fisioterapia para personas beneficiarias de FOPROLYD, para ser proveídos durante el año de 2017</t>
  </si>
  <si>
    <t>Castillo Lane Medical, S.A. de C.V.</t>
  </si>
  <si>
    <t>Contratar el suministro de insumos médicos y en fisioterapia para personas beneficiarias de FOPROLYD</t>
  </si>
  <si>
    <t>787/2017</t>
  </si>
  <si>
    <t>36 días calendarios después de recibida la Orden de Compra</t>
  </si>
  <si>
    <t>788/0017</t>
  </si>
  <si>
    <t>LG N° 101/2017</t>
  </si>
  <si>
    <t>Publicación el día 01 de septiembre de 2017</t>
  </si>
  <si>
    <t>783/2017</t>
  </si>
  <si>
    <t>LG N° 102/2017</t>
  </si>
  <si>
    <t xml:space="preserve">20 días hábiles después de tomada información técnica del beneficiario o sea brindada por FOPROLYD </t>
  </si>
  <si>
    <t>789/2017</t>
  </si>
  <si>
    <t>LG N° 103/2017</t>
  </si>
  <si>
    <t>Servicio de Capacitación para Miembros del Comité de Salud y Seguridad Ocupacional de FOPROLYD (COMISSOF)</t>
  </si>
  <si>
    <t>791/2017</t>
  </si>
  <si>
    <t>LG N° 104/2017</t>
  </si>
  <si>
    <t xml:space="preserve">Servicio de Elaboración e instalación de espejo en área de rehabilitación física para persona beneficiarias de FOPROLYD </t>
  </si>
  <si>
    <t>Vidrio Industrial, S.A. de C.V.</t>
  </si>
  <si>
    <t>792/2017</t>
  </si>
  <si>
    <t>LG N° 105/2017</t>
  </si>
  <si>
    <t xml:space="preserve">Servicio de Impresión del Informe de Rendición de Cuentas de FOPROLYD </t>
  </si>
  <si>
    <t>Ligia María Alfaro Cruz</t>
  </si>
  <si>
    <t>Contratar el servicio de impresión del informe de rendición de cuentas de FOPROLYD</t>
  </si>
  <si>
    <t>5 días hábiles después de aprobado las artes para entregar en coordinación con el administrador.</t>
  </si>
  <si>
    <t>793/2017</t>
  </si>
  <si>
    <t>LG N° 106/2017</t>
  </si>
  <si>
    <t xml:space="preserve">Servicio de alimentación, alquiler de faldones y forro para evento de rendición de cuenta de FOPROLYD </t>
  </si>
  <si>
    <t>Marta Elizabeth Benítez de Gutiérrez</t>
  </si>
  <si>
    <t>Lunes 20 de noviembre de 2017</t>
  </si>
  <si>
    <t>794/2017</t>
  </si>
  <si>
    <t>LG N° 107/2017</t>
  </si>
  <si>
    <t xml:space="preserve">Suministro de un mueble cambiador para niños y niñas en FOPROLYD  </t>
  </si>
  <si>
    <t>36 días calendarios posteriores a la recepción de orden de compra</t>
  </si>
  <si>
    <t>790/2017</t>
  </si>
  <si>
    <t>LG N° 111/2017</t>
  </si>
  <si>
    <t>Suministro de productos químicos y limpieza para FOPROLYD</t>
  </si>
  <si>
    <t xml:space="preserve">Proveer del suministro de productos químicos y limpieza para FOPROLYD </t>
  </si>
  <si>
    <t>De 1 a 15 días hábiles después de recibir la orden de compra</t>
  </si>
  <si>
    <t>795/2017</t>
  </si>
  <si>
    <t>LG N° 116/2017</t>
  </si>
  <si>
    <t>Del 29 de septiembre al 02 de octubre de 2017</t>
  </si>
  <si>
    <t>796/2017</t>
  </si>
  <si>
    <t>Con conforme al articulo 93 literal b) Orden de compra se dejo sin efecto, según acuerdo Nº 652.11.2017  16/11/2017 .</t>
  </si>
  <si>
    <t>LG N° 100/2017</t>
  </si>
  <si>
    <t>Contratar el suministro de aparatos de ayuda mecánica y auxiliar diversos para beneficiarios de FOPROLYD</t>
  </si>
  <si>
    <t xml:space="preserve">45 días hábiles </t>
  </si>
  <si>
    <t>Contrato de Suministro N° 28/2017</t>
  </si>
  <si>
    <t>INCR LG N° 106/2017</t>
  </si>
  <si>
    <t xml:space="preserve">Contratar el servicio de alimentación, alquiler de faldones y forro para evento de rendición de cuenta de FOPROLYD </t>
  </si>
  <si>
    <t>Acuerdo de Junta Directiva N° 614.10.2017</t>
  </si>
  <si>
    <t>LG N° 108/2017</t>
  </si>
  <si>
    <t>Suministro e instalación de aires acondicionados para las oficinas de FOPROLYD</t>
  </si>
  <si>
    <t>Distribuidora de Productos Múltiples, S.A. de C.V.</t>
  </si>
  <si>
    <t xml:space="preserve">Proveer del suministro de aires acondicionados para FOPROLYD </t>
  </si>
  <si>
    <t>20 días hábiles después de recibida la orden de compra</t>
  </si>
  <si>
    <t>805/2017</t>
  </si>
  <si>
    <t>LG N° 109/2017</t>
  </si>
  <si>
    <t>Suministro de café para FOPROLYD</t>
  </si>
  <si>
    <t>TEJEMET, S.A. de C.V.</t>
  </si>
  <si>
    <t>48 horas después de recibida la orden de compra, previa coordinación con el administrador de la misma</t>
  </si>
  <si>
    <t>820/2017</t>
  </si>
  <si>
    <t>LG N° 110/2017</t>
  </si>
  <si>
    <t>Proveer el suministro de papelería y artículos de oficina para FOPROLYD</t>
  </si>
  <si>
    <t>3 días hábiles después de recibir la orden de compra</t>
  </si>
  <si>
    <t>798/2017</t>
  </si>
  <si>
    <t>5 días hábiles después de recibir la orden de compra</t>
  </si>
  <si>
    <t>799/2017</t>
  </si>
  <si>
    <t>797/2017</t>
  </si>
  <si>
    <t>LG N° 112/2017</t>
  </si>
  <si>
    <t>Proveer del suministro de productos de higiene</t>
  </si>
  <si>
    <t>804/2017</t>
  </si>
  <si>
    <t>803/2017</t>
  </si>
  <si>
    <t>LG N° 113/2017</t>
  </si>
  <si>
    <t xml:space="preserve">Suministro de accesorios y repuestos informáticos para FOPROLYD </t>
  </si>
  <si>
    <t xml:space="preserve">Proveer del suministro de accesorios y repuestos informáticos para FOPROLYD </t>
  </si>
  <si>
    <t>801/2017</t>
  </si>
  <si>
    <t>800/2017</t>
  </si>
  <si>
    <t>LG N° 114/2017</t>
  </si>
  <si>
    <t xml:space="preserve">Suministro de equipo informático para uso institucional de FOPROLYD </t>
  </si>
  <si>
    <t xml:space="preserve">Proveer del suministro de equipo informático para uso institucional de FOPROLYD </t>
  </si>
  <si>
    <t xml:space="preserve"> 10 días hábiles después de recibir orden de compra</t>
  </si>
  <si>
    <t>807/2017</t>
  </si>
  <si>
    <t>RICOH EL SALVADOR, S.A. de C.V.</t>
  </si>
  <si>
    <t>808/2017</t>
  </si>
  <si>
    <t>37 días calendarios después de la entrega de la orden de compra</t>
  </si>
  <si>
    <t>806/2017</t>
  </si>
  <si>
    <t>LG N° 115/2017</t>
  </si>
  <si>
    <t>Satélite Software, S.A. de C.V.</t>
  </si>
  <si>
    <t>Contratar el servicio de capacitación para personal de FOPROLYD</t>
  </si>
  <si>
    <t>A partir de la orden de inicio y previa coordinación con el Administrador de la Orden de Compra</t>
  </si>
  <si>
    <t>812/2017</t>
  </si>
  <si>
    <t>LG N° 117/2017</t>
  </si>
  <si>
    <t xml:space="preserve">Servicio de arrendamiento  de Transporte para personas  beneficiarias y cuidadores participantes en talleres de desarrollo personal como parte del programa de atención en salud mental de FOPROLYD </t>
  </si>
  <si>
    <t xml:space="preserve">Contratar el servicio de arrendamiento  de Transporte para personas  beneficiarias y cuidadores participantes en talleres de desarrollo personal como parte del programa de atención en salud mental de FOPROLYD </t>
  </si>
  <si>
    <t>Del 10 de noviembre al 12 de diciembre de 2017, en coordinación con la administradora de la orden.</t>
  </si>
  <si>
    <t>811/2017</t>
  </si>
  <si>
    <t>LG N° 118/2017</t>
  </si>
  <si>
    <t>Suministro de mobiliario y equipo para área de lactancia y nutrición para FOPROLYD</t>
  </si>
  <si>
    <t>Intervisión de El Salvador, S.A. de C.V.</t>
  </si>
  <si>
    <t>Proveer del suministro de mobiliario y equipo para área de lactancia y nutrición para FOPROLYD</t>
  </si>
  <si>
    <t>15 días calendarios después de recibir la orden de compra.</t>
  </si>
  <si>
    <t>815/2017</t>
  </si>
  <si>
    <t>25 días después de recibir la orden de compra</t>
  </si>
  <si>
    <t>816/2017</t>
  </si>
  <si>
    <t>33 días calendarios después de entregada la orden de compra</t>
  </si>
  <si>
    <t>817/2017</t>
  </si>
  <si>
    <t>Viduc, S.A. de C.V</t>
  </si>
  <si>
    <t>8 días hábiles después de recibir orden de compra</t>
  </si>
  <si>
    <t>818/2017</t>
  </si>
  <si>
    <t>LG N° 119/2017</t>
  </si>
  <si>
    <t xml:space="preserve">Servicio de obras civiles y eléctricas para adecuaciones en las instalaciones de FOPROLYD </t>
  </si>
  <si>
    <t xml:space="preserve">Contratar el servicio de obras civiles y eléctricas para adecuaciones en las instalaciones de FOPROLYD </t>
  </si>
  <si>
    <t>30 días calendarios a partir de la orden de inicio</t>
  </si>
  <si>
    <t>821/2017</t>
  </si>
  <si>
    <t>INCR LG N° 119/2017</t>
  </si>
  <si>
    <t xml:space="preserve">Acuerdo de Junta Directiva N° 637.11.2017 </t>
  </si>
  <si>
    <t>LG N° 120/2017</t>
  </si>
  <si>
    <t xml:space="preserve">Proveer el servicio de tratamiento odontológico para persona beneficiaria de FOPROLYD </t>
  </si>
  <si>
    <t>Máxima 21 días a partir de la autorización para iniciar el tratamiento dental</t>
  </si>
  <si>
    <t>802/2017</t>
  </si>
  <si>
    <t>LG N° 121/2017</t>
  </si>
  <si>
    <t xml:space="preserve">Suministro de estantes metálicos para FOPROLYD </t>
  </si>
  <si>
    <t xml:space="preserve">Contratar el suministro de estantes metálicos para FOPROLYD </t>
  </si>
  <si>
    <t>15 días hábiles después de recibida la orden de compra</t>
  </si>
  <si>
    <t>814/2017</t>
  </si>
  <si>
    <t>LG N° 122/2017</t>
  </si>
  <si>
    <t>Suministro de alimentos para jornada de capacitación que desarrollara la comisión de ética gubernamental de FOPROLYD</t>
  </si>
  <si>
    <t>Contratar el suministro de alimentos para jornada de capacitación que desarrollara la comisión de ética gubernamental de FOPROLYD</t>
  </si>
  <si>
    <t>27 de octubre de 2017</t>
  </si>
  <si>
    <t>819/2017</t>
  </si>
  <si>
    <t>LG N° 124/2017</t>
  </si>
  <si>
    <t xml:space="preserve">Suministro de cinco cubetas de pintura y accesorios para FOPROLYD </t>
  </si>
  <si>
    <t xml:space="preserve">Contratar el suministro de cinco cubetas de pintura y accesorios </t>
  </si>
  <si>
    <t>810/2017</t>
  </si>
  <si>
    <t>LG N° 125/2017</t>
  </si>
  <si>
    <t xml:space="preserve">Suministro e Instalación de grabador (DVR) para circuito cerrado de televisión en las instalaciones de FOPROLYD </t>
  </si>
  <si>
    <t>Jmtelcom, Jesús Martínez y Asociados S.A. de C.V.</t>
  </si>
  <si>
    <t xml:space="preserve">Contratar el suministro e instalación de grabador para circuito cerrado de televisión en las instalaciones de FOPROLYD </t>
  </si>
  <si>
    <t>20 días calendarios después de recibir orden de compra</t>
  </si>
  <si>
    <t>813/2017</t>
  </si>
  <si>
    <t>LG N° 126/2017</t>
  </si>
  <si>
    <t>Suministro de impresora multifuncional de tinta continua para uso institucional de FOPROLYD</t>
  </si>
  <si>
    <t xml:space="preserve">Contratar el suministro de impresora multifuncional de tinta continua para uso institucional de FOPROLYD </t>
  </si>
  <si>
    <t>809/2017</t>
  </si>
  <si>
    <t>LG N° 128/2017</t>
  </si>
  <si>
    <t>Contratar el servicio de publicación de esquela de condolencia en un periódico de circulación nacional</t>
  </si>
  <si>
    <t>Del 30 al 31 de octubre de 2017</t>
  </si>
  <si>
    <t>822/2017</t>
  </si>
  <si>
    <t>LG N° 123/2017</t>
  </si>
  <si>
    <t>Suministro e instalación de lámparas LED para las instalaciones de FOPROLYD</t>
  </si>
  <si>
    <t>Suministros Eléctricos y Electrónicos, S.A. de C.V.</t>
  </si>
  <si>
    <t xml:space="preserve">Contratar el suministro e instalación de lámparas LED para las instalaciones de FOPROLYD </t>
  </si>
  <si>
    <t>Entrega inmediata entendiéndose no mayor a 15 días hábiles después de recibida Orden de compra.</t>
  </si>
  <si>
    <t>826/2017</t>
  </si>
  <si>
    <t>LG N° 127/2017</t>
  </si>
  <si>
    <t xml:space="preserve">Tratamiento Odontológico y prótesis dental para dos personas Beneficiarias de FOPROLYD </t>
  </si>
  <si>
    <t>823/2017</t>
  </si>
  <si>
    <t>LG N° 129/2017</t>
  </si>
  <si>
    <t>Suministro de una impresora matricial para uso institucional de FOPROLYD</t>
  </si>
  <si>
    <t>Proveer del suministro de una impresora matricial para uso institucional de FOPROLDYD</t>
  </si>
  <si>
    <t>Del 13 al 15 de noviembre de 2017</t>
  </si>
  <si>
    <t>824/2017</t>
  </si>
  <si>
    <t>LG N° 130/2017</t>
  </si>
  <si>
    <t>Servicio de peritaje para el valúo de tres inmuebles propiedad de FOPROLYD</t>
  </si>
  <si>
    <t>Valuaciones Profesionales Portillo, S.A. de C.V.</t>
  </si>
  <si>
    <t>Contratar el servicio de peritaje para el valúo de tres inmuebles propiedad de FOPROLYD</t>
  </si>
  <si>
    <t>8 días hábiles posteriores a la recepción de la entrega de la orden</t>
  </si>
  <si>
    <t>830/2017</t>
  </si>
  <si>
    <t>LG N° 131/2017</t>
  </si>
  <si>
    <t>Suministro de cafeteras</t>
  </si>
  <si>
    <t>Proveer del suministro de cafeteras</t>
  </si>
  <si>
    <t>10 días calendarios después de recibida la Orden de Compra</t>
  </si>
  <si>
    <t>825/2017</t>
  </si>
  <si>
    <t>LG N° 132/2017</t>
  </si>
  <si>
    <t>15 días hábiles después de recibir orden de compra</t>
  </si>
  <si>
    <t>828/2017</t>
  </si>
  <si>
    <t>LG N° 133/2017</t>
  </si>
  <si>
    <t>Servicio de procedimiento quirúrgico para persona beneficiaria de FOPROLYD</t>
  </si>
  <si>
    <t>Marta Elizabeth Duran De García</t>
  </si>
  <si>
    <t xml:space="preserve">Contratar el servicio de procedimiento quirúrgico para persona beneficiaria de FOPROLYD </t>
  </si>
  <si>
    <t xml:space="preserve">Según coordinación con el administrador de orden </t>
  </si>
  <si>
    <t>829/2017</t>
  </si>
  <si>
    <t>LG N° 134/2017</t>
  </si>
  <si>
    <t>Servicio de publicación escrita en un periódico de circulación nacional aviso de resultados</t>
  </si>
  <si>
    <t>Contratar el servicio de publicación en un periódico de circulación nacional aviso de resultado</t>
  </si>
  <si>
    <t>Del 15 al 16 de noviembre de 2017</t>
  </si>
  <si>
    <t>827/2017</t>
  </si>
  <si>
    <t>------</t>
  </si>
  <si>
    <t>-----</t>
  </si>
  <si>
    <t>Acuerdo de Junta Directiva N° 475.08.2017</t>
  </si>
  <si>
    <t>Proveer del servicio de enlace o túnel de datos entre oficina central de FOPROLYD con Oficina Anexa en San Salvador y Oficinas Regionales ubicadas en Chalatenango y San Miguel</t>
  </si>
  <si>
    <t>INCR LG N° 24/2017</t>
  </si>
  <si>
    <t>Acuerdo de Junta Directiva N° 485.08.2017 de fecha 17/08/2017</t>
  </si>
  <si>
    <t>El plazo de 30 días calendarios contados a partir del día siguiente de la fecha en que finalice la toma de medidas al personal y que se emita la orden de inicio por parte de la Administradora Del Contrato.</t>
  </si>
  <si>
    <t>Servicio de fumigación para los diferentes Inmuebles de FOPROLYD  para el año 2017</t>
  </si>
  <si>
    <t>Servicio de internet para oficina central de FOPROLYD</t>
  </si>
  <si>
    <t>Servicio de telefonía fija en enlace E1 para FOPROLYD durante el año 2017</t>
  </si>
  <si>
    <t xml:space="preserve">Servicio de tratamiento odontológico y prótesis dental para dos personas Beneficiarias de FOPROLYD </t>
  </si>
  <si>
    <t>Suministro de calzado para el personal de seguridad de FOPROLYD, correspondiente al año 2017</t>
  </si>
  <si>
    <t>772/2017</t>
  </si>
  <si>
    <t xml:space="preserve">Contratar el servicio de capacitación para personal de FOPROLYD </t>
  </si>
  <si>
    <t>Contratar el servicio de reparaciones de sillas de ruedas para personas beneficiarias de FOPROLYD, durante el año 2017</t>
  </si>
  <si>
    <t>Grupo de Servicios Aplicaciones y Desarrollos Tecnológicos, S.A. de C.V.</t>
  </si>
  <si>
    <t>45 calendarios días después de recibida la orden de compra</t>
  </si>
  <si>
    <t>60 días hábiles después de recibida la orden de compra</t>
  </si>
  <si>
    <t>Proveer del servicio de impresión de los instrumentos que se utilizarán en el programa de apoyo a la reinserción laboral y productiva de beneficiarios y beneficiarias de FOPROLYD</t>
  </si>
  <si>
    <t>22 días después de aprobado el arte por parte del administrador</t>
  </si>
  <si>
    <t>Proveer del suministro de insumos  para el desarrollo de capacitaciones en el mantenimiento de parcelas demostrativas de pasto mejorado.</t>
  </si>
  <si>
    <t xml:space="preserve">Proveer del servicio de ocho técnicos de limpieza, selección, depuración y clasificación de documentos contables y financieros de FOPROLYD </t>
  </si>
  <si>
    <t>Juárez &amp; Auffret Asesores de Empresas, S.A. de C.V.</t>
  </si>
  <si>
    <t>Contratar el servicio de capacitación para miembros de COMISSOF</t>
  </si>
  <si>
    <t xml:space="preserve">Contratar del servicio de elaboración e instalación de espejo en el área de rehabilitación física para persona beneficiarias de FOPROLYD </t>
  </si>
  <si>
    <t>5 días hábiles después de ordenado y de toma de medidas.</t>
  </si>
  <si>
    <t xml:space="preserve">Proveer del suministro de un mueble cambiadora ser utilizado en FOPROLYD </t>
  </si>
  <si>
    <t>Servicio de publicación escrita, aviso de convocatoria de la Licitación Pública N° 02/2017</t>
  </si>
  <si>
    <t>LG N° 135/2017</t>
  </si>
  <si>
    <t>Servicio de publicación escrita , aviso de   convocatoria de la Licitación N° 01/2018</t>
  </si>
  <si>
    <t>Contratar el servicio de publicación en un periódico de circulación nacional aviso de convocatoria</t>
  </si>
  <si>
    <t>Del 24 al 27 de noviembre de 2017</t>
  </si>
  <si>
    <t>831/2017</t>
  </si>
  <si>
    <t>LG N° 136/2017</t>
  </si>
  <si>
    <t>Servicio de adecuaciones en el laboratorio de prótesis de FOPROLYD</t>
  </si>
  <si>
    <t xml:space="preserve">Contratar el servicio de adecuaciones en el laboratorio de prótesis de FOPROLYD </t>
  </si>
  <si>
    <t>834/2017</t>
  </si>
  <si>
    <t>LG N° 137/2017</t>
  </si>
  <si>
    <t>Suministro de materiales de ferretería para FOPROLYD</t>
  </si>
  <si>
    <t>Electro Ferretera, S.a. de C.V.</t>
  </si>
  <si>
    <t xml:space="preserve">Proveer del suministro de materiales de ferretería </t>
  </si>
  <si>
    <t>5 días posteriores a la recepción de la orden de compra</t>
  </si>
  <si>
    <t>832/2017</t>
  </si>
  <si>
    <t>8 días hábiles depués de recibida la orden de compra</t>
  </si>
  <si>
    <t>833/2017</t>
  </si>
  <si>
    <t>LG N° 138/2017</t>
  </si>
  <si>
    <t xml:space="preserve">Servicio de procedimiento quirurgico para una persona beneficiaria de FOPROLYD </t>
  </si>
  <si>
    <t>835/2017</t>
  </si>
  <si>
    <t>LG N° 139/2017</t>
  </si>
  <si>
    <t>Suministro de equipo informático (disco duro externo portable) para uso institucional de FOPROLYD</t>
  </si>
  <si>
    <t>Proveer del suministro de equipo informático (disco duro externo portable) para uso institucional de FOPROLYD</t>
  </si>
  <si>
    <t>48 horas después de recibida la orden de compra.</t>
  </si>
  <si>
    <t>836/2017</t>
  </si>
  <si>
    <t>MODALIDAD DE CONTRATACIÓN: LICITACIÓN PÚBLICA</t>
  </si>
  <si>
    <t>LP N° 02/2017</t>
  </si>
  <si>
    <t>Suministro de vehículos para FOPROLYD</t>
  </si>
  <si>
    <t>AUTOCENTRO, S.A. DE C.V.</t>
  </si>
  <si>
    <t xml:space="preserve">Proveer del suministro de vehículos para FOPROLYD </t>
  </si>
  <si>
    <t>30 días calendarios después de recibir contrato legalizado</t>
  </si>
  <si>
    <t>Contrato de Suministro N° 29/2017</t>
  </si>
  <si>
    <t>---</t>
  </si>
  <si>
    <t>La entrega del producto contratado se realizará un mes después de firmado  recibido el contrato en FAE/CALFA. E</t>
  </si>
  <si>
    <t>Por resolución final de fecha 04 de diciembre de 2017, se impuso multa por mora de US$124.24 cancelada según recibo de ingreso Nº 06932 de fecha 21 de diciembre de 2017.</t>
  </si>
  <si>
    <t>Multa cancelada según recibo de ingreso Nº 06513 de fecha 28 de abril de 2017, Orden de Compra Nº 652 de fecha 19 de diciembre de 2016 (LG 143/2016) Acuerdo Nº 238.04.2017 de fecha 20 de abril de 2017., por un monto de US$ 58.50.</t>
  </si>
  <si>
    <t>----</t>
  </si>
  <si>
    <t>Proceso en ejecución</t>
  </si>
  <si>
    <t>Procesos en ejecución</t>
  </si>
  <si>
    <t>Pago de multa por un monto de US$ 30.00, objeto de la Orden de Compra de Bienes y Servicios Nº 768/2017, derivado del proceso LG 86/2017, según Acuerdo Nº 723.12.2017.</t>
  </si>
  <si>
    <t>MODALIDAD DE CONTRATACIÓN: LIBRE GESTIÓN</t>
  </si>
  <si>
    <t>Del 01 de enero al 31 de diciembre de 2018</t>
  </si>
  <si>
    <t>INCR. LG N° 15/2017</t>
  </si>
  <si>
    <t>Acuerdo de Junta Directiva N° 11.01.21018 de fecha 11 de enero de 2018</t>
  </si>
  <si>
    <t>LG N° 01/2018</t>
  </si>
  <si>
    <t>Servicios de mantenimiento preventivo y correctivo de aires acondicionados de FOPROLYD para el año 2018</t>
  </si>
  <si>
    <t>Proveer del servicios de mantenimiento preventivo y correctivo de aires acondicionados de FOPROLYD para el año 2018</t>
  </si>
  <si>
    <t>De febrero a diciembre de 2018 ó hasta agotarse el monto Adjudicado.</t>
  </si>
  <si>
    <t>Contrato de Servicio N° 04/2018</t>
  </si>
  <si>
    <t>LG N° 02/2018</t>
  </si>
  <si>
    <t>Servicios de mantenimiento preventivo y correctivo de fotocopiadoras de FOPROLYD, a realizarse durante el año 2018</t>
  </si>
  <si>
    <t>Proveer del servicios de mantenimiento preventivo y correctivo de fotocopiadoras de FOPROLYD para el año 2018</t>
  </si>
  <si>
    <t>Contrato de Servicio N° 06/2018</t>
  </si>
  <si>
    <t>LG N° 03/2018</t>
  </si>
  <si>
    <t>El plazo es a partir de las doce horas del día 31 de enero de 2018 al 31 de enero de 2019</t>
  </si>
  <si>
    <t>Contrato de Servicio N° 03/2018</t>
  </si>
  <si>
    <t>LG N° 04/2018</t>
  </si>
  <si>
    <t>Servicio de exámenes de gabinete en la especialidad de electrofisiología para personas beneficiarias y solicitantes de FOPROLYD, a realizarse durante el año 2018</t>
  </si>
  <si>
    <t>A partir de emitir orden de compra hasta el 31 diciembre de 2018 ó hasta agotarse el monto adjudicado</t>
  </si>
  <si>
    <t>849/2018</t>
  </si>
  <si>
    <t>850/2018</t>
  </si>
  <si>
    <t>851/2018</t>
  </si>
  <si>
    <t>LG N° 05/2018</t>
  </si>
  <si>
    <t>Contratación de suscripciones de un ejemplar en cuatro periódicos de circulación nacional de enero a diciembre de 2018.</t>
  </si>
  <si>
    <t>Del 22 de enero de 2018 al 21 de enero de 2019</t>
  </si>
  <si>
    <t>838/2018</t>
  </si>
  <si>
    <t>Del 09 de enero de 2018 al 08 de enero de 2019</t>
  </si>
  <si>
    <t>839/2018</t>
  </si>
  <si>
    <t>De enero a Diciembre de 2018</t>
  </si>
  <si>
    <t>837/2018</t>
  </si>
  <si>
    <t>840/2018</t>
  </si>
  <si>
    <t>LG N° 06/2018</t>
  </si>
  <si>
    <t>Servicio de exámenes de gabinete en la especialidad de otorrinolaringología para personas beneficiarias y solicitantes de FOPROLYD, a realizarse durante el año 2018</t>
  </si>
  <si>
    <t>Proveer del servicio de exámenes de gabinete en la especialidad de otorrinolaringología para personas beneficiarias y solicitantes de FOPROLYD, a realizarse durante el año 2018</t>
  </si>
  <si>
    <t>Del 22 de enero al 31 de Diciembre de 2018 ó hasta agotarse el monto Adjudicado.</t>
  </si>
  <si>
    <t>844/2018</t>
  </si>
  <si>
    <t>847/2018</t>
  </si>
  <si>
    <t>848/2018</t>
  </si>
  <si>
    <t>LG N° 07/2018</t>
  </si>
  <si>
    <t>Suministro de refrigerio para el personal de FOPROLYD.</t>
  </si>
  <si>
    <t>Contratar el suministro de refrigerio para el personal de FOPROLYD</t>
  </si>
  <si>
    <t>22 de enero de 2018</t>
  </si>
  <si>
    <t>843/2018</t>
  </si>
  <si>
    <t>LG N° 08/2018</t>
  </si>
  <si>
    <t xml:space="preserve">Suministro de cintas con yoyos porta carnet para miembros de Junta Directiva, Miembros de Comité de Gestión Financiera y personal de FOPROLYD </t>
  </si>
  <si>
    <t>Contratar el suministro de cintas con yoyos porta carnet para miembros de Juntas Directiva, Miembros de Comité Financiera y personal de FOPROLYD</t>
  </si>
  <si>
    <t>6 días hábiles (negociables) después de recibida orden de compra y arte por parte del administrador.</t>
  </si>
  <si>
    <t>841/2018</t>
  </si>
  <si>
    <t>LG N° 09/2018</t>
  </si>
  <si>
    <t>Suministro de pines, medallas y placas de reconocimiento para personal de FOPROLYD,  Miembros de Junta Directiva y Miembros de Comité de Gestión Financiera.</t>
  </si>
  <si>
    <t xml:space="preserve">Contratar el suministro de pines, medallas y placas </t>
  </si>
  <si>
    <t>5 días hábiles después de recibida orden de compra y recibido arte por parte del administrador.</t>
  </si>
  <si>
    <t>842/2018</t>
  </si>
  <si>
    <t xml:space="preserve">LG N° 10/2018 </t>
  </si>
  <si>
    <t xml:space="preserve">Servicio de alojamiento para solicitantes, personas beneficiarias y cuidadores que viajan del interior del país para realizar trámites diversos indicados por FOPROLYD </t>
  </si>
  <si>
    <t>VALESOLO, S.A. de C.V.</t>
  </si>
  <si>
    <t>Proveer del servicio de alojamiento para solicitantes, personas beneficiarias y cuidadores que viajan del interior del país para realizar trámites diversos indicados por FOPROLYD</t>
  </si>
  <si>
    <t>A partir de emitir orden de inicio hasta el 31 diciembre de 2018 ó hasta agotarse el monto adjudicado</t>
  </si>
  <si>
    <t>Contrato de Servicio N° 05/2018</t>
  </si>
  <si>
    <t xml:space="preserve">LG N° 11/2018 </t>
  </si>
  <si>
    <t>Servicios de un enlace o túnel de datos (dedicado) entre FOPROLYD con las Oficinas del Ministerio de Hacienda (tres torres)</t>
  </si>
  <si>
    <t>EL SALVADOR NETWORK, S.A.</t>
  </si>
  <si>
    <t>Proveer del servicios de un enlace o túnel de datos (dedicado) entre FOPROLYD con las Oficinas del Ministerio de Hacienda (tres torres)</t>
  </si>
  <si>
    <t>Del 01 de febrero de 2018 al 31 de enero de 2019</t>
  </si>
  <si>
    <t>Contrato de Servicio N° 02/2018</t>
  </si>
  <si>
    <t xml:space="preserve">LG N° 12/2018 </t>
  </si>
  <si>
    <t>Suministro de bebidas envasadas para asistentes en actividades diversas con personas beneficiarias, así como para su atención en las oficinas de FOPROLYD</t>
  </si>
  <si>
    <t>Contratar el suministro de bebidas envasadas para asistentes en actividades diversas con personas beneficiarias, así como para su atención en las oficinas de FOPROLYD</t>
  </si>
  <si>
    <t>Del 01 de febrero hasta el 31 diciembre de 2018 ó hasta agotarse el monto adjudicado</t>
  </si>
  <si>
    <t>854/2018</t>
  </si>
  <si>
    <t>LG N° 13/2018</t>
  </si>
  <si>
    <t>Suministro de elaboración de 315 pares de calzado ortopédico para beneficiarios de FOPROLYD</t>
  </si>
  <si>
    <t>Proveer el suministro de calzado ortopédico para beneficiarios de FOPROLYD</t>
  </si>
  <si>
    <t>A partir de la orden de inicio hasta a  Diciembre de 2018 ó hasta agotarse el monto Adjudicado.</t>
  </si>
  <si>
    <t>Contrato de Suministro N° 16/2018</t>
  </si>
  <si>
    <t>Contrato de Suministro N° 15/2018</t>
  </si>
  <si>
    <t>LG N° 14/2018</t>
  </si>
  <si>
    <t>852/2018</t>
  </si>
  <si>
    <t>853/2018</t>
  </si>
  <si>
    <t>LG N° 15/2018</t>
  </si>
  <si>
    <t>Suministro de llantas y servicio de alineado y balanceo para los vehículos de FOPROLYD</t>
  </si>
  <si>
    <t>Contratar el suministro de llantas y servicios de alineado y balanceo para los vehículos de FOPROLYD</t>
  </si>
  <si>
    <t>De febrero a octubre de 2018 en coordinación administrador de la orden de compra</t>
  </si>
  <si>
    <t>855/2018</t>
  </si>
  <si>
    <t>LG N° 16/2018</t>
  </si>
  <si>
    <t>Suministro de cupones para canje de combustible diésel o gasolina para los vehículos de FOPROLYD, durante el año 2018.</t>
  </si>
  <si>
    <t>29/02/2018</t>
  </si>
  <si>
    <t>Del 20 al 28 de febrero de 2018</t>
  </si>
  <si>
    <t>Contrato de Suministro N° 07/2018</t>
  </si>
  <si>
    <t>LG N° 17/2018</t>
  </si>
  <si>
    <t>Del mes de febrero  a junio de 2018</t>
  </si>
  <si>
    <t>860/2018</t>
  </si>
  <si>
    <t>861/2018</t>
  </si>
  <si>
    <t>LG N° 18/2018</t>
  </si>
  <si>
    <t>Contrato de Suministro N° 08/2018</t>
  </si>
  <si>
    <t>De febrero a Diciembre de 2018 ó hasta agotarse el monto Adjudicado.</t>
  </si>
  <si>
    <t>Contrato de Suministro N° 09/2018</t>
  </si>
  <si>
    <t>LG N° 19/2018</t>
  </si>
  <si>
    <t>Servicio de publicación escrita, aviso de convocatoria de la Licitación N° 02/2018</t>
  </si>
  <si>
    <t>Del 22 al 24 de enero de 2018</t>
  </si>
  <si>
    <t>846/2018</t>
  </si>
  <si>
    <t>845/2018</t>
  </si>
  <si>
    <t>LG N° 20/2018</t>
  </si>
  <si>
    <t>Servicio de enlace o túnel de datos entre Oficina regional ubicada en Chalatenango y San Miguel</t>
  </si>
  <si>
    <t>Proveer del servicio de enlace o túnel de datos entre oficina regional ubicada en Chalatenango y San Miguel.</t>
  </si>
  <si>
    <t>Del 23 de marzo de 2018 al 23 de marzo de 2019</t>
  </si>
  <si>
    <t>Contrato de Servicio N° 17/2018</t>
  </si>
  <si>
    <t>LG N° 21/2018</t>
  </si>
  <si>
    <t>Servicio de Enlace o Túnel de Datos entre Oficina Central de FOPROLYD con Oficina Anexa en San Salvador</t>
  </si>
  <si>
    <t xml:space="preserve">Proveer del servicio de enlace de datos entre oficinal central de FOPROLYD con oficina anexa en San Salvador </t>
  </si>
  <si>
    <t>Del 02 de marzo de 2018 al 02 de marzo de 2019</t>
  </si>
  <si>
    <t>Contrato de Servicio N° 10/2018</t>
  </si>
  <si>
    <t>LG N° 22/2018</t>
  </si>
  <si>
    <t xml:space="preserve">Servicio de Internet Institucional para Oficina Central de FOPROLYD </t>
  </si>
  <si>
    <t xml:space="preserve">Contratar el servicio de internet institucional para oficina central de FOPROLYD </t>
  </si>
  <si>
    <t>De 17 de marzo de 2018 al 16 de marzo de 2019</t>
  </si>
  <si>
    <t>Contrato de Servicio N° 14/2018</t>
  </si>
  <si>
    <t>LG N° 23/2018</t>
  </si>
  <si>
    <t>Elevadores De Centroamérica, S.A. de C.V.</t>
  </si>
  <si>
    <t>Proveer del servicio de mantenimiento preventivo y correctivo del ascensor de FOPROLYD</t>
  </si>
  <si>
    <t>A partir del 13 de marzo hasta el 31 de diciembre de 2018 o hasta agotarse el monto adjudicado.</t>
  </si>
  <si>
    <t>Contrato de Servicio N° 12/2018</t>
  </si>
  <si>
    <t>LG N° 24/2018</t>
  </si>
  <si>
    <t>Servicio de alojamiento para personas beneficiarias y solicitantes que viajan desde Chalatenango a San Salvador y viceversa, para realizar trámites diversos indicados por FOPROLYD</t>
  </si>
  <si>
    <t>Contratar el servicio de alojamiento para personas beneficiarias y solicitantes que viajan desde Chalatenango a San Salvador y viceversa, para realizar trámites diversos indicados para FOPROLYD</t>
  </si>
  <si>
    <t>A partir de la emisión de la orden de inicio por parte de la administradora del documento contractual hasta el 31 de diciembre de 2018 o hasta agotarse el monto adjudicado.</t>
  </si>
  <si>
    <t>858/2018</t>
  </si>
  <si>
    <t>LG N° 25/2018</t>
  </si>
  <si>
    <t>Suministro e instalación de estribos, parrilla de techo y defensas delantera y trasera para microbús Chevrolet N300 propiedad de FOPROLYD</t>
  </si>
  <si>
    <t>Repuestos Didea, S.A. de C.V</t>
  </si>
  <si>
    <t>Proveer del suministro e instalación de estribos, parrilla de techo y defensas delantera y trasera para microbús Chevrolet n300 propiedad de FOPROLYD</t>
  </si>
  <si>
    <t>7 días hábiles en coordinación con el administrador de la orden</t>
  </si>
  <si>
    <t>859/2018</t>
  </si>
  <si>
    <t>LG N° 26/2018</t>
  </si>
  <si>
    <t>Servicio de producción y transmisión del programa de radio institucional "FOPROLYD en acción”</t>
  </si>
  <si>
    <t>Fondo de Activ. Espec. de Medios de Comunic. y Reprodu. de la Fuerza Armada</t>
  </si>
  <si>
    <t>Contratar el servicio de producción y transmisión del programa de radio institucional "FOPROLYD en acción”</t>
  </si>
  <si>
    <t>Del 28 de febrero al 31 de diciembre de 2018 ó hasta agotarse el monto adjudicado</t>
  </si>
  <si>
    <t>Contrato de Servicio N° 11/2018</t>
  </si>
  <si>
    <t>LG N° 28/2018</t>
  </si>
  <si>
    <t>Servicio de publicación escrita en un periódico de circulación nacional aviso de resultado de la Licitación Pública N°01/2018 "Servicio de mantenimiento preventivo y correctivo para flota de vehículos de FOPROLYD, a realizarse durante el año 2018"</t>
  </si>
  <si>
    <t>Del 02 al 05 de febrero de 2018</t>
  </si>
  <si>
    <t>856/2018</t>
  </si>
  <si>
    <t>LG N° 30/2018</t>
  </si>
  <si>
    <t>Servicio de arrendamiento de un equipo y material quirúrgico (bomba de agua y botón ajustable para articulación acromioclavicular) para una persona beneficiaria de FOPROLYD"</t>
  </si>
  <si>
    <t>Contratar el servicio de arrendamiento de un equipo y material quirúrgico para una persona beneficiaria de FOPROLYD</t>
  </si>
  <si>
    <t xml:space="preserve">Tiempo de entrega: Cuando sea solicitado para la cirugía y el material será entregado en el Hospital Militar Central, previa coordinación con la administradora del documento contractual. </t>
  </si>
  <si>
    <t>857/2018</t>
  </si>
  <si>
    <t>LG N° 31/2018</t>
  </si>
  <si>
    <t>Servicios de Telefonía Móvil para FOPROLYD año 2018</t>
  </si>
  <si>
    <t>Contratar el servicios de Telefonía Móvil para FOPROLYD año 2018</t>
  </si>
  <si>
    <t>10 días hábiles máximo posteriores a la recepción de la presente Orden de Compra.</t>
  </si>
  <si>
    <t>873/2018</t>
  </si>
  <si>
    <t>LG N° 32/2018</t>
  </si>
  <si>
    <t>Suministro de insumos informáticos para FOPROLYD</t>
  </si>
  <si>
    <t>Proveer del suministro de insumos informáticos para FOPROLYD</t>
  </si>
  <si>
    <t>2 días hábiles después de recibir orden de compra</t>
  </si>
  <si>
    <t>864/2018</t>
  </si>
  <si>
    <t>De marzo a julio en coordinación con administrador (10 días hábiles)</t>
  </si>
  <si>
    <t>863/2018</t>
  </si>
  <si>
    <t>De marzo a julio en coordinación con el administrador (5 días hábiles)</t>
  </si>
  <si>
    <t>862/2018</t>
  </si>
  <si>
    <t>LG N° 33/2018</t>
  </si>
  <si>
    <t>Servicio de mantenimiento preventivo y correctivo de la planta de emergencia eléctrica de FOPROLYD</t>
  </si>
  <si>
    <t>A partir del mes de abril a diciembre de 2018</t>
  </si>
  <si>
    <t>867/2018</t>
  </si>
  <si>
    <t>LG N° 34/2018</t>
  </si>
  <si>
    <t>Proveer del suministro de productos químicos para FOPROLYD</t>
  </si>
  <si>
    <t>Marzo y julio en coordinación con administrador (1-10 días hábiles)</t>
  </si>
  <si>
    <t>872/2018</t>
  </si>
  <si>
    <t>Marzo y julio en coordinación con administrador (5 días hábiles)</t>
  </si>
  <si>
    <t>871/2018</t>
  </si>
  <si>
    <t>Marzo y julio en coordinación con administrador (1-15 días hábiles)</t>
  </si>
  <si>
    <t>870/2018</t>
  </si>
  <si>
    <t>LG N° 35/2018</t>
  </si>
  <si>
    <t>Suministro de componentes para elaboración y reparación de prótesis especiales para personas beneficiarias de FOPROLYD</t>
  </si>
  <si>
    <t xml:space="preserve">Proveer del suministro de componentes para elaboración y reparación de prótesis especiales para personas beneficiarias de FOPROLYD </t>
  </si>
  <si>
    <t>Máximo 12 días hábiles después de recibir orden de compra.</t>
  </si>
  <si>
    <t>889/2018</t>
  </si>
  <si>
    <t>LG N° 36/2018</t>
  </si>
  <si>
    <t>Suministro de Papelería y Artículos de Oficina para FOPROLYD</t>
  </si>
  <si>
    <t>Librería y Papelería El Nuevo Siglo S.A. de C.V.</t>
  </si>
  <si>
    <t>Proveer el suministro de Papelería y Artículos de Oficina para FOPROLYD</t>
  </si>
  <si>
    <t xml:space="preserve"> 5 días hábiles después de recibida la orden.</t>
  </si>
  <si>
    <t>885/2018</t>
  </si>
  <si>
    <t>5 días hábiles.  Ítem 52, 50% en coordinación con el administrador y el 50% en el mes de julio</t>
  </si>
  <si>
    <t>884/2018</t>
  </si>
  <si>
    <t>883/2018</t>
  </si>
  <si>
    <t>D'QUISA, S.A. de C.V.</t>
  </si>
  <si>
    <t>2 días después de recibir orden de compra (para el caso del ítem n° 3, 50% marzo y 50% julio)</t>
  </si>
  <si>
    <t>882/2018</t>
  </si>
  <si>
    <t>880/2018</t>
  </si>
  <si>
    <t>LG N° 38/2018</t>
  </si>
  <si>
    <t>Suministro de baterías especiales para silla de ruedas eléctrica para personas beneficiarias de FOPROLYD</t>
  </si>
  <si>
    <t>Compupart Store, S.A. de C.V.</t>
  </si>
  <si>
    <t>Proveer del suministro de baterías especiales para silla de ruedas eléctrica para personas beneficiarias de FOPROLYD</t>
  </si>
  <si>
    <t>5 días hábiles después de recibida Orden de Compra</t>
  </si>
  <si>
    <t>886/2018</t>
  </si>
  <si>
    <t>LG N° 39/2018</t>
  </si>
  <si>
    <t>Servicio de mantenimiento preventivo y correctivo de los sistemas de bombeo de dos cisternas y el sistema de agua potable de la red contra incendios de FOPROLYD</t>
  </si>
  <si>
    <t xml:space="preserve">Contratar el servicio de mantenimiento preventivo y correctivo de los sistemas de bombeo de dos cisternas y el sistema de agua potable de la red contra incendios de FOPROLYD </t>
  </si>
  <si>
    <t>A efectuarse durante el año 2018, en fechas acordadas con el administrador del documento contractual</t>
  </si>
  <si>
    <t>878/2018</t>
  </si>
  <si>
    <t>LG N° 41/2018</t>
  </si>
  <si>
    <t>Suministro de material quirúrgico para beneficiario de FOPROLYD</t>
  </si>
  <si>
    <t xml:space="preserve">Proveer el suministro de material quirúrgico para beneficiarios de FOPROLYD </t>
  </si>
  <si>
    <t xml:space="preserve">Cuando sea solicitado para la cirugía y el material será entregado en el Hospital Militar Central, previa coordinación con la administradora del documento contractual. </t>
  </si>
  <si>
    <t>865/2018</t>
  </si>
  <si>
    <t>LG N° 42/2018</t>
  </si>
  <si>
    <t>Servicio de mantenimiento de desodorización de baños y aromatización de las instalaciones de FOPROLYD</t>
  </si>
  <si>
    <t>Enmanuel, S.A. de C.V.</t>
  </si>
  <si>
    <t>Contratar el servicio de mantenimiento de desodorización de baños y aromatización de las instalaciones de FOPROLYD</t>
  </si>
  <si>
    <t xml:space="preserve"> 11 mantenimientos para el año 2018, lo cual se realizará en las fechas acordadas con la adm.</t>
  </si>
  <si>
    <t>868/2018</t>
  </si>
  <si>
    <t>LG N° 44/2018</t>
  </si>
  <si>
    <t xml:space="preserve">Contratar el servicio de mantenimiento preventivo y correctivo de portón de parqueo y motor eléctrico propiedad de FOPROLYD </t>
  </si>
  <si>
    <t>A partir del mes de abril a diciembre del año 2018, en coordinación con el administrador</t>
  </si>
  <si>
    <t>881/2018</t>
  </si>
  <si>
    <t>LG N° 45/2018</t>
  </si>
  <si>
    <t>Servicio de fumigación para los diferentes inmuebles de FOPROLYD para el año 2018</t>
  </si>
  <si>
    <t>Contratar el servicio de fumigación para los diferentes inmuebles de FOPROLYD para el año 2018</t>
  </si>
  <si>
    <t>En los meses de marzo, junio, septiembre y diciembre de 2018, en coordinación con el administrador.</t>
  </si>
  <si>
    <t>879/2018</t>
  </si>
  <si>
    <t>LG N° 47/2018</t>
  </si>
  <si>
    <t>Servicio de transmisión de cuñas radiales para convocatoria a personas beneficiarias de FOPROLYD, para llenado de constancia de vida</t>
  </si>
  <si>
    <t>Asoc. de Radiodifusión Participativa de El Salvador</t>
  </si>
  <si>
    <t>Contratar el servicio de transmisión de cuñas radiales para convocatoria a personas beneficiarias de FOPROLYD, para llenado de constancia de vida</t>
  </si>
  <si>
    <t>Del 26 al 30 de marzo de 2018</t>
  </si>
  <si>
    <t>894/2018</t>
  </si>
  <si>
    <t>Asociación Ágape de El Salvador</t>
  </si>
  <si>
    <t>893/2018</t>
  </si>
  <si>
    <t>YSLR La Romántica, S.A. de C.V.</t>
  </si>
  <si>
    <t>892/2018</t>
  </si>
  <si>
    <t>YSLN La Monumental, S.A. de C.V.</t>
  </si>
  <si>
    <t>891/2018</t>
  </si>
  <si>
    <t>890/2018</t>
  </si>
  <si>
    <t>LG N° 48/2018</t>
  </si>
  <si>
    <t>Servicio de impresión y elaboración de formularios de constancia de vida; páginas de papel bond tamaño carta de perforado fino, tarjetas de condolencia con sobres, rótulos y roll up, de beneficiarios pensionados de FOPROLYD</t>
  </si>
  <si>
    <t>Contratar el servicio de impresión y elaboración de formularios de constancia de vida; páginas de papel bond tamaño carta de perforado fino, tarjetas de condolencia con sobres, rótulos y roll up, de beneficiarios pensionados de FOPROLYD</t>
  </si>
  <si>
    <t>5 días hábiles después de recibir arte aprobado por la administradora.</t>
  </si>
  <si>
    <t>877/2018</t>
  </si>
  <si>
    <t>876/2018</t>
  </si>
  <si>
    <t>875/2018</t>
  </si>
  <si>
    <t>LG N° 50/2018</t>
  </si>
  <si>
    <t xml:space="preserve">Contratar el servicio de material quirúrgico para beneficiario de FOPROLYD </t>
  </si>
  <si>
    <t>869/2018</t>
  </si>
  <si>
    <t>LG N° 52/2018</t>
  </si>
  <si>
    <t>Servicio de arrendamiento de un equipo e insumos de terapia para un beneficiario de FOPROLYD</t>
  </si>
  <si>
    <t>Imágenes Tecnológicas de El Salvador, S.A. de C.V.</t>
  </si>
  <si>
    <t>Contratar el servicio de arrendamiento de un equipo e insumos de terapia para un beneficiario de FOPROLYD</t>
  </si>
  <si>
    <t>874/2018</t>
  </si>
  <si>
    <t>LG N° 53/2018</t>
  </si>
  <si>
    <t>Servicio de publicación escrita en dos periódicos de mayor circulación nacional, para efecto de comunicar a beneficiarios pensionados que deben presentarse al fondo hacer constar que se encuentran con vida, en el mes de abril de 2018</t>
  </si>
  <si>
    <t>Contratar el servicio de publicación escrita en dos periódicos de mayor circulación nacional, para efecto de comunicar a beneficiarios pensionados que deben presentarse al fondo hacer constar que se encuentran con vida, en el mes de abril de 2018</t>
  </si>
  <si>
    <t>Del 20 al 01 de abril de 2018</t>
  </si>
  <si>
    <t>887/2018</t>
  </si>
  <si>
    <t>LG N° 54/2018</t>
  </si>
  <si>
    <t xml:space="preserve">Servicio de publicación escrita en un periódico de circulación nacional aviso de resultado de la Licitación Pública N°02/2018 </t>
  </si>
  <si>
    <t>Contratar el servicio de publicación escrita en un periódico de circulación nacional aviso de resultado de licitatorios</t>
  </si>
  <si>
    <t>Del 20 al 21 de marzo de 2018</t>
  </si>
  <si>
    <t>888/2018</t>
  </si>
  <si>
    <t>LG N° 60/2018</t>
  </si>
  <si>
    <t>Proveer el suministro de material quirúrgico para beneficiario de FOPROLYD</t>
  </si>
  <si>
    <t>895/2018</t>
  </si>
  <si>
    <t>Incremento del 20% a la Requisición No. 413 correspondiente al “Servicio de mantenimiento Preventivo y Correctivo de la flota de vehículos de FOPROLYD para el Año 2017”</t>
  </si>
  <si>
    <t>Acuerdo de Junta Directiva 10.01.2018 de fecha 11 de enero de 2018</t>
  </si>
  <si>
    <t>LP N° 01/2018</t>
  </si>
  <si>
    <t>Servicios de mantenimiento preventivo y correctivo para flota de vehículos propiedad de FOPROLYD para el año 2018.</t>
  </si>
  <si>
    <t>Del 05 de marzo al  31 de diciembre de 2018 ó hasta agotarse el monto adjudicado</t>
  </si>
  <si>
    <t>Contrato de Servicio N° 01/2018</t>
  </si>
  <si>
    <t>Suministro de productos farmacéuticos para personas beneficiarias de FOPROLYD</t>
  </si>
  <si>
    <t xml:space="preserve">Proveer del suministro de productos farmacéuticos para personas beneficiarias de FOPROLYD </t>
  </si>
  <si>
    <t>Del 16 de marzo al  31 de diciembre de 2018 ó hasta agotarse el monto adjudicado</t>
  </si>
  <si>
    <t>Contrato de Suministro N° 13/2018</t>
  </si>
  <si>
    <t>CORRESPONDIENTES AL PERIODO DE ENERO A DICIEMBRE DE 2017</t>
  </si>
  <si>
    <t>Proveer del servicio de exámenes de gabinete en la especialidad de electrofisiología para personas beneficiarias y solicitantes de FOPROLYD, a realizarse durante el año 2018</t>
  </si>
  <si>
    <t>LG N° 27/2018</t>
  </si>
  <si>
    <t>Suministro de materiales y componentes para elaboración y reparación de prótesis, ortesis y calzado ortopédico para beneficiarios de FOPROLYD</t>
  </si>
  <si>
    <t>Proveer del suministro de materiales y componentes para elaboración y reparación de prótesis, ortesis y calzado ortopédico para beneficiarios de FOPROLYD</t>
  </si>
  <si>
    <t>45 días hábiles contados a partir de la recepción del contrato debidamente legalizado.</t>
  </si>
  <si>
    <t>Contrato de Suministro N° 22/2018</t>
  </si>
  <si>
    <t>45 días hábiles después de recibir orden de compra y en coordinación con el administrador de orden.</t>
  </si>
  <si>
    <t>896/2018</t>
  </si>
  <si>
    <t>Juan Fernando Mármol García</t>
  </si>
  <si>
    <t>30 días hábiles después de recibir orden de compra y en coordinación con el administrador de orden.</t>
  </si>
  <si>
    <t>897/2018</t>
  </si>
  <si>
    <t>Consultores Asociados Proveedores de Bienes y Servicios, S.A. de C.V. (COPROSER, S.A de C.V.)</t>
  </si>
  <si>
    <t>Contrato de Suministro N° 24/2018</t>
  </si>
  <si>
    <t>Contrato de Suministro N° 23/2018</t>
  </si>
  <si>
    <t>LG N° 29/2018</t>
  </si>
  <si>
    <t>Proveer del suministro de uniformes para el personal de FOPROLYD</t>
  </si>
  <si>
    <t>40 días calendario a partir del día siguiente de finalizada la toma de medida</t>
  </si>
  <si>
    <t>Contrato de Suministro N° 20/2018</t>
  </si>
  <si>
    <t>Uniformes Gabriela, S.A. de C.V</t>
  </si>
  <si>
    <t>30 días calendario a partir del día siguiente de finalizar toma de medidas.</t>
  </si>
  <si>
    <t>Contrato de Suministro N° 19/2018</t>
  </si>
  <si>
    <t>LG N° 37/2018</t>
  </si>
  <si>
    <t>Suministro de pañales y ropa íntima desechable para incontinencia urinaria a ser proveída a personas beneficiarias de FOPROLYD durante el año de 2018</t>
  </si>
  <si>
    <t>Droguería Nueva San Carlos, S.A. de C.V.</t>
  </si>
  <si>
    <t>Proveer del suministro de pañales y ropa íntima desechable para incontinencia urinaria a ser proveída a personas beneficiarias de FOPROLYD durante el año de 2018</t>
  </si>
  <si>
    <t>Del 19 de abril al 31 de diciembre de 2018 o hasta agotarse el monto adjudicado</t>
  </si>
  <si>
    <t>Contrato de Suministro N° 21/2018</t>
  </si>
  <si>
    <t>LG N° 40/2018</t>
  </si>
  <si>
    <t>Servicios de tratamientos odontológicos y de prótesis dentales para personas beneficiarias de FOPROLYD para el año 2018</t>
  </si>
  <si>
    <t>Roxana Minervini Muñoz</t>
  </si>
  <si>
    <t>Contratar el servicios de tratamientos odontológicos y de prótesis dentales para personas beneficiarias de FOPROLYD para el año 2018</t>
  </si>
  <si>
    <t>A partir del 09 de mayo e 2018 al 09 de mayo de 2019</t>
  </si>
  <si>
    <t>Contrato de Servicio N° 27/2018</t>
  </si>
  <si>
    <t>Isolina del Carmen Lara Lara</t>
  </si>
  <si>
    <t>Contrato de Servicio N° 28/2018</t>
  </si>
  <si>
    <t>LG N° 43/2018</t>
  </si>
  <si>
    <t>Servicio de recolección, tratamiento y disposición final de desechos bioinfecciosos generados por la clínica empresarial de FOPROLYD</t>
  </si>
  <si>
    <t>Transportes Hernández Rodríguez, S.A. de C.V.</t>
  </si>
  <si>
    <t>Contratar el servicio de recolección, tratamiento y disposición final de desechos bioinfecciosos generados por la clínica empresarial de FOPROLYD</t>
  </si>
  <si>
    <t>A partir de la emisión de la orden de inicio por parte de la administradora del contrato hasta el 31 de diciembre de 2018 o hasta agotarse el monto adjudicado</t>
  </si>
  <si>
    <t>Contrato de Servicio N° 25/2018</t>
  </si>
  <si>
    <t>LG N° 46/2018</t>
  </si>
  <si>
    <t>Servicios de mantenimiento preventivo y correctivo del sistema de circuito cerrado de televisión (cámaras de seguridad) de FOPROLYD año 2018</t>
  </si>
  <si>
    <t>Contratar el servicio de mantenimiento preventivo y correctivo del sistema de circuito cerrado de televisión (cámaras de seguridad) de FOPROLYD año 2018</t>
  </si>
  <si>
    <t>A partir de la recepción de la presente orden hasta el 31/12/2018 o hasta agotarse el monto.</t>
  </si>
  <si>
    <t>903/2018</t>
  </si>
  <si>
    <t>LG N° 49/2018</t>
  </si>
  <si>
    <t>Servicios de telefonía fija de enlace “E1” para FOPROLYD, año 2018</t>
  </si>
  <si>
    <t>Contratar el servicio de telefonía fija de enlace “E1” para FOPROLYD, año 2018</t>
  </si>
  <si>
    <t>20 de abril de 2018 hasta el 19 de abril de 2019</t>
  </si>
  <si>
    <t>Contrato de Servicio N° 18/2018</t>
  </si>
  <si>
    <t>LG N° 51/2018</t>
  </si>
  <si>
    <t>Servicios de consultoría para realizar Auditoría Financiera al periodo de enero a diciembre de 2017</t>
  </si>
  <si>
    <t>VALIENTE Y ASOCIADOS</t>
  </si>
  <si>
    <t>Contratar el servicio de consultoría para realizar Auditoria Financiera al periodo de enero a diciembre de 2017</t>
  </si>
  <si>
    <t>45 días calendarios a partir del 01 de junio de 2018</t>
  </si>
  <si>
    <t>TESTIMONIO DE ESCRITURA</t>
  </si>
  <si>
    <t>LG N° 55/2018</t>
  </si>
  <si>
    <t xml:space="preserve">Servicio de mantenimiento preventivo y correctivo del sistema de alarmas de detección de incendio y de intrusión de FOPROLYD </t>
  </si>
  <si>
    <t xml:space="preserve">DECLARADO DESIERTO </t>
  </si>
  <si>
    <t>LG N° 56/2018</t>
  </si>
  <si>
    <t>LG N° 57/2018</t>
  </si>
  <si>
    <t>Suministro de materiales didácticos e impresos para actividades diversas de promoción de salud dirigidas a personas beneficiarias y sus cuidadores, durante el año 2018</t>
  </si>
  <si>
    <t>Proveer del suministro de materiales didácticos e impresos para actividades diversas de promoción de salud dirigidas a personas beneficiarias y sus cuidadores, durante el año 2018</t>
  </si>
  <si>
    <t>30 días calendarios a partir de la aprobación del arte, por parte del administrador de orden</t>
  </si>
  <si>
    <t>921/2018</t>
  </si>
  <si>
    <t>5 días hábiles después de recibida la orden de compra</t>
  </si>
  <si>
    <t>922/2018</t>
  </si>
  <si>
    <t>7 días hábiles después de recibir orden de compra</t>
  </si>
  <si>
    <t>923/2018</t>
  </si>
  <si>
    <t>8 días calendarios después de recibir orden de compra</t>
  </si>
  <si>
    <t>924/2018</t>
  </si>
  <si>
    <t>LG N° 58/2018</t>
  </si>
  <si>
    <t xml:space="preserve">Servicio de mantenimiento preventivo y correctivo de deshumidificadores, cortina de aire, climatizador evaporativo axial y extractores de aire de FOPROLYD </t>
  </si>
  <si>
    <t xml:space="preserve">Desde el 17 de abril al 31 de diciembre de 2018 </t>
  </si>
  <si>
    <t>902/2018</t>
  </si>
  <si>
    <t>LG N° 59/2018</t>
  </si>
  <si>
    <t>Servicio de mantenimiento preventivo y correctivo para dispensadores con filtros de agua  (oasis) de FOPROLYD, (Incluye el suministro e instalación de filtros y lámparas ultravioletas</t>
  </si>
  <si>
    <t xml:space="preserve">Contratar el servicio de mantenimiento preventivo y correctivo para dispensadores con filtros de agua  (oasis) de FOPROLYD, (Incluye el suministro e instalación de filtros y lámparas ultravioletas </t>
  </si>
  <si>
    <t>A partir de la emisión de la orden de inicio por parte del administrador del contrato hasta el 31 de diciembre de 2018 o hasta agotarse el monto contratado.</t>
  </si>
  <si>
    <t>Contrato de Servicio N° 26/2018</t>
  </si>
  <si>
    <t>LG N° 61/2018</t>
  </si>
  <si>
    <t xml:space="preserve">Suministro de medicamentos e insumos de primeros auxilios para botiquín institucional de FOPROLYD </t>
  </si>
  <si>
    <t xml:space="preserve">Proveer del suministro de medicamentos e insumos de primeros auxilios para botiquín institucional de FOPROLYD </t>
  </si>
  <si>
    <t>5 a 10 días hábiles después de recibir orden de compra</t>
  </si>
  <si>
    <t>899/2018</t>
  </si>
  <si>
    <t>Dada Dada y Cía., S.A. de C.V.</t>
  </si>
  <si>
    <t>3 a 5 días hábiles posteriores a recibir orden de compra</t>
  </si>
  <si>
    <t>901/2018</t>
  </si>
  <si>
    <t>Cásela, S.A. de C.V.</t>
  </si>
  <si>
    <t>898/2018</t>
  </si>
  <si>
    <t>LG N° 62/2018</t>
  </si>
  <si>
    <t xml:space="preserve">Suministro, diagnóstico, reparación y set de baterías para auxiliares auditivos para beneficiarios de FOPROLYD </t>
  </si>
  <si>
    <t xml:space="preserve">Proveer el suministro, diagnóstico, reparación y set de baterías para auxiliares auditivos para beneficiarios de FOPROLYD </t>
  </si>
  <si>
    <t>Del 28 de mayo al 31 de diciembre de 2018 ó hasta agotarse el monto adjudicado</t>
  </si>
  <si>
    <t>Contrato de Suministro N° 29/2018</t>
  </si>
  <si>
    <t>Contrato de Suministro N° 31/2018</t>
  </si>
  <si>
    <t>Oído Center, S.A. de C.V.</t>
  </si>
  <si>
    <t>Contrato de Suministro N° 30/2018</t>
  </si>
  <si>
    <t>LG N° 63/2018</t>
  </si>
  <si>
    <t xml:space="preserve">Suministro de insumos varios y médicos quirúrgicos para la clínica empresarial de FOPROLYD </t>
  </si>
  <si>
    <t xml:space="preserve">Proveer del suministro de insumos varios y médicos quirúrgicos para la clínica empresarial de FOPROLYD </t>
  </si>
  <si>
    <t>De 5 a 10 días hábiles después de recibir Orden de Compra</t>
  </si>
  <si>
    <t>907/2018</t>
  </si>
  <si>
    <t>8 días hábiles después de entregada la Orden de Compra</t>
  </si>
  <si>
    <t>908/2018</t>
  </si>
  <si>
    <t>10 días hábiles posterior a la entrega de la Orden de Compra</t>
  </si>
  <si>
    <t>909/2018</t>
  </si>
  <si>
    <t>LG N° 64/2018</t>
  </si>
  <si>
    <t xml:space="preserve">Suministro de cajas y folders para resguardar documentos en el área de archivo de FOPROLYD </t>
  </si>
  <si>
    <t xml:space="preserve">Proveer del suministro de cajas y folders para resguardar documentos en el área de archivo de FOPROLYD </t>
  </si>
  <si>
    <t>30 días calendarios después de aprobado el arte</t>
  </si>
  <si>
    <t>904/2018</t>
  </si>
  <si>
    <t>LG N° 65/2018</t>
  </si>
  <si>
    <t xml:space="preserve">Servicio de renovación de licencia de dispositivos de protección perimetral para FOPROLYD </t>
  </si>
  <si>
    <t xml:space="preserve">Contratar el servicio de renovación de licencia de dispositivos de protección perimetral para FOPROLYD </t>
  </si>
  <si>
    <t>Del 03 de mayo de 2018 al 03 de mayo de 2019</t>
  </si>
  <si>
    <t>910/2018</t>
  </si>
  <si>
    <t>LG N° 66/2018</t>
  </si>
  <si>
    <t xml:space="preserve">Suministro de sillas secretariales para uso del departamento de tesorería institucional de FOPROLYD </t>
  </si>
  <si>
    <t>D'OFFICE, S.A. DE C.V.</t>
  </si>
  <si>
    <t xml:space="preserve">Proveer el suministro de sillas secretariales para uso del departamento de tesorería institucional de FOPROLYD </t>
  </si>
  <si>
    <t>900/2018</t>
  </si>
  <si>
    <t>LG N° 67/2018</t>
  </si>
  <si>
    <t xml:space="preserve">Suministro de equipo de transmisión de sonido y para inmovilización espinal para FOPROLYD </t>
  </si>
  <si>
    <t xml:space="preserve">Proveer el suministro de equipo de transmisión de sonido y para inmovilización espinal para FOPROLYD </t>
  </si>
  <si>
    <t>40 días calendarios después de la entrega de orden de compra</t>
  </si>
  <si>
    <t>906/2018</t>
  </si>
  <si>
    <t>LG N° 68/2018</t>
  </si>
  <si>
    <t>Suministro de software antivirus para FOPROLYD</t>
  </si>
  <si>
    <t>Proveer el suministro de software antivirus para FOPROLYD</t>
  </si>
  <si>
    <t>5 días hábiles a partir de la emisión de la orden de compra</t>
  </si>
  <si>
    <t>911/2018</t>
  </si>
  <si>
    <t>LG N° 69/2018</t>
  </si>
  <si>
    <t xml:space="preserve">Suministro de un enfriador para el área de rehabilitación física para personas beneficiarias de FOPROLYD </t>
  </si>
  <si>
    <t xml:space="preserve">Proveer del suministro de un enfriador </t>
  </si>
  <si>
    <t>5 días hábiles después e recibir orden de compra</t>
  </si>
  <si>
    <t>917/2018</t>
  </si>
  <si>
    <t>LG N° 70/2018</t>
  </si>
  <si>
    <t xml:space="preserve">Servicios de capacitaciones para el personal de FOPROLYD </t>
  </si>
  <si>
    <t>DECLARADO DESIERTO. El monto sobrepasa la disponibilidad presupuestaria.</t>
  </si>
  <si>
    <t>LG N° 71/2018</t>
  </si>
  <si>
    <t xml:space="preserve">Servicio de reparaciones de sillas de ruedas estándar para personas beneficiarias de FOPROLYD </t>
  </si>
  <si>
    <t xml:space="preserve">Contratar el servicio de reparación de sillas </t>
  </si>
  <si>
    <t>Del 05 de junio al 31 de diciembre de 2018 o hasta agotarse el monto adjudicado.</t>
  </si>
  <si>
    <t>927/2018</t>
  </si>
  <si>
    <t>LG N° 72/2018</t>
  </si>
  <si>
    <t xml:space="preserve">Suministro de lentes correctores, contacto, oscuros y reparación de lentes correctores para personas beneficiarias de FOPROLYD </t>
  </si>
  <si>
    <t>Contrato de Suministro N° 33/2018</t>
  </si>
  <si>
    <t>LG N° 73/2018</t>
  </si>
  <si>
    <t>Proveer del suministro de material quirúrgico para beneficiario de FOPROLYD</t>
  </si>
  <si>
    <t>905/2018</t>
  </si>
  <si>
    <t>LG N° 74/2018</t>
  </si>
  <si>
    <t>Suministro de insumos para el desarrollo de las capacitaciones en el mantenimiento de parcelas demostrativas de pasto mejorado con la finalidad de producción de semilla, material para prácticas de ensilaje y realizar prácticas de administración de medicamentos en especies animales</t>
  </si>
  <si>
    <t>Agroferretería La Semilla, S.A. de C.V.</t>
  </si>
  <si>
    <t>Proveer del suministro de insumos para el desarrollo de las capacitaciones en el mantenimiento de parcelas demostrativas de pasto mejorado con la finalidad de producción de semilla.</t>
  </si>
  <si>
    <t>937/2018</t>
  </si>
  <si>
    <t>LG N° 75/2018</t>
  </si>
  <si>
    <t>LG N° 76/2018</t>
  </si>
  <si>
    <t>LG N° 77/2018</t>
  </si>
  <si>
    <t xml:space="preserve">Suministro de equipos y recipientes plásticos para FOPROLYD </t>
  </si>
  <si>
    <t xml:space="preserve">Proveer del suministro de equipos y recipientes plásticos para FOPROLYD </t>
  </si>
  <si>
    <t>913/2018</t>
  </si>
  <si>
    <t>LG N° 78/2018</t>
  </si>
  <si>
    <t xml:space="preserve">Suministro de equipo para la clínica médica empresarial de FOPROLYD </t>
  </si>
  <si>
    <t xml:space="preserve">Proveer del suministro de equipo para la clínica médica empresarial de FOPROLYD </t>
  </si>
  <si>
    <t>5 días calendarios después de recibida la orden de compra</t>
  </si>
  <si>
    <t>912/2018</t>
  </si>
  <si>
    <t>LG N° 79/2018</t>
  </si>
  <si>
    <t xml:space="preserve">Suministro de equipo informático para FOPROLYD </t>
  </si>
  <si>
    <t>18/069/2018</t>
  </si>
  <si>
    <t>LG N° 80/2018</t>
  </si>
  <si>
    <t xml:space="preserve">Servicio de mantenimiento preventivo y correctivo de extintores de FOPROLYD </t>
  </si>
  <si>
    <t>DECLARADO DESIERTO. Por no cumplir con lo requerido</t>
  </si>
  <si>
    <t>LG N° 81/2018</t>
  </si>
  <si>
    <t xml:space="preserve">Servicio de mantenimiento preventivo para cuatro vehículos tipo pick up de FOPROLYD </t>
  </si>
  <si>
    <t>DECLARADO DESIERTO. No hubo ofertantes..</t>
  </si>
  <si>
    <t>LG N° 82/2018</t>
  </si>
  <si>
    <t>Suministro de un microbús para FOPROLYD</t>
  </si>
  <si>
    <t>Proveer del suministro de un microbús</t>
  </si>
  <si>
    <t xml:space="preserve">Del 03 al 30 de julio de 2018 </t>
  </si>
  <si>
    <t>Contrato de Suministro N° 32/2018</t>
  </si>
  <si>
    <t>LG N° 83/2018</t>
  </si>
  <si>
    <t xml:space="preserve">Suministro de materiales para la elaboración y reparación de prótesis y ortesis para beneficiarios de FOPROLYD </t>
  </si>
  <si>
    <t>Líneas de Transporte Consolidado, S.A. de C.V. (LTC, S.A. de C.V.</t>
  </si>
  <si>
    <t xml:space="preserve">Contratar el suministro de materiales para la elaboración y reparación de prótesis y ortesis para beneficiarios de FOPROLYD </t>
  </si>
  <si>
    <t>918/2018</t>
  </si>
  <si>
    <t>919/2018</t>
  </si>
  <si>
    <t>LG N° 84/2018</t>
  </si>
  <si>
    <t xml:space="preserve">Proveer del suministro de equipo y recipientes plásticos para FOPROLYD </t>
  </si>
  <si>
    <t xml:space="preserve">15 días calendarios después de recibir orden de compra </t>
  </si>
  <si>
    <t>916/2018</t>
  </si>
  <si>
    <t>LG N° 85/2018</t>
  </si>
  <si>
    <t>914/2018</t>
  </si>
  <si>
    <t>LG N° 86/2018</t>
  </si>
  <si>
    <t>Servicio de suministro e instalación de rampa para acceso de silla de ruedas en microbús propiedad de FOPROLYD</t>
  </si>
  <si>
    <t>LG N° 87/2018</t>
  </si>
  <si>
    <t>LG N° 88/2018</t>
  </si>
  <si>
    <t>Servicios de mantenimiento preventivo para el equipo informático de FOPROLYD ubicado en su oficina central, oficina anexa y sus oficinas regionales, sin sustitución de partes</t>
  </si>
  <si>
    <t>Contratar el servicio de mantenimiento preventivo para el equipo informático de FOPROLYD</t>
  </si>
  <si>
    <t>Del mes de junio al mes de octubre de 2018 o hasta agotarse el monto adjudicado.</t>
  </si>
  <si>
    <t>932/2018</t>
  </si>
  <si>
    <t>LG N° 89/2018</t>
  </si>
  <si>
    <t>920/2018</t>
  </si>
  <si>
    <t>LG N° 90/2018</t>
  </si>
  <si>
    <t xml:space="preserve">Servicio de arrendamiento de transporte para personal beneficiarias y cuidadores participantes en talleres de desarrollo personal los cuales son parte del programa de atención de salud mental de FOPROLYD </t>
  </si>
  <si>
    <t>DECLARADO DESIERTO. No hubo ofertantes.</t>
  </si>
  <si>
    <t>LG N° 91/2018</t>
  </si>
  <si>
    <t xml:space="preserve">Proveer el suministro de medicamentos e insumos de primeros auxilios para botiquín institucional de FOPROLYD </t>
  </si>
  <si>
    <t>15 días hábiles posterior a la entrega de la orden de compra</t>
  </si>
  <si>
    <t>926/2018</t>
  </si>
  <si>
    <t>LG N° 92/2018</t>
  </si>
  <si>
    <t>Servicio de consultoría para realizar análisis de cuentas contables, para FOPROLYD</t>
  </si>
  <si>
    <t>Declarado Desierto por no cumplir con los requisitos mínimos.</t>
  </si>
  <si>
    <t>LG N° 94/2018</t>
  </si>
  <si>
    <t xml:space="preserve">Suministro de componentes para elaboración y reparación de prótesis especiales para personas beneficiarias de FOPROLYD </t>
  </si>
  <si>
    <t>45 días calendarios a partir del 05 de junio de 2018</t>
  </si>
  <si>
    <t>925/2018</t>
  </si>
  <si>
    <t>LG N° 95/2018</t>
  </si>
  <si>
    <t xml:space="preserve">Suministro de flash para cámara fotográfica y tarjeta de memoria para FOPROLYD </t>
  </si>
  <si>
    <t xml:space="preserve">Proveer del suministro de flash para cámara fotográfica y tarjeta de memoria para FOPROLYD </t>
  </si>
  <si>
    <t>15 días calendarios posterior a la entrega de la Orden de Compra</t>
  </si>
  <si>
    <t>936/2018</t>
  </si>
  <si>
    <t>LG N° 96/2018</t>
  </si>
  <si>
    <t>Servicios de mantenimiento preventivo y correctivo de la planta telefónica de FOPROLYD</t>
  </si>
  <si>
    <t xml:space="preserve">Omar Enrique Ramírez Beltrán </t>
  </si>
  <si>
    <t>De junio a diciembre de 2018, o hasta agotarse la disponibilidad presupuestaria</t>
  </si>
  <si>
    <t>929/2018</t>
  </si>
  <si>
    <t>LG N° 97/2018</t>
  </si>
  <si>
    <t>Servicio de publicación escrita de esquela de condolencia en un periódico de circulación nacional</t>
  </si>
  <si>
    <t xml:space="preserve">Contratar el servicio de publicación escrita de esquela de condolencia </t>
  </si>
  <si>
    <t>Del 23 al 24 de mayo de 2018</t>
  </si>
  <si>
    <t>915/2018</t>
  </si>
  <si>
    <t>LG N° 98/2018</t>
  </si>
  <si>
    <t>J y M Inmobiliaria, S.A. de C.V,</t>
  </si>
  <si>
    <t xml:space="preserve">Contratar el servicio de mantenimiento preventivo y correctivo del sistema de alarmas de detección de incendio y de intrusión de FOPROLYD </t>
  </si>
  <si>
    <t>De junio a diciembre de 2018, o hasta agotarse el monto adjudicado.</t>
  </si>
  <si>
    <t>934/2018</t>
  </si>
  <si>
    <t>LG N° 99/2018</t>
  </si>
  <si>
    <t>J y M Inmobiliaria, S.A. de C.V.</t>
  </si>
  <si>
    <t>928/2018</t>
  </si>
  <si>
    <t>LG N° 100/2018</t>
  </si>
  <si>
    <t xml:space="preserve">Contratar el servicio de capacitaciones para el personal de FOPROLYD </t>
  </si>
  <si>
    <t>Del 29 de junio al 31 de diciembre de 2018 o hasta agotarse el monto adjudicado.</t>
  </si>
  <si>
    <t>940/2018</t>
  </si>
  <si>
    <t>LG N° 101/2018</t>
  </si>
  <si>
    <t xml:space="preserve">Contratar el servicio de mantenimiento preventivo y correctivo de extintores de FOPROLYD </t>
  </si>
  <si>
    <t>Del 18 de junio al 31 de diciembre de 2018 o hasta agotar el monto adjudicado</t>
  </si>
  <si>
    <t>938/2018</t>
  </si>
  <si>
    <t>LG N° 102/2018</t>
  </si>
  <si>
    <t>Servicio de arrendamiento de un equipo médico y compra de material quirúrgico para una persona beneficiaria de FOPROLYD</t>
  </si>
  <si>
    <t>Contratar el servicio de arrendamiento de un equipo médico y compra de material quirúrgico para una persona beneficiaria de FOPROLYD</t>
  </si>
  <si>
    <t>1 a 3 días después de ser notificado por el administrador de la orden de compra</t>
  </si>
  <si>
    <t>931/2018</t>
  </si>
  <si>
    <t>LG N° 103/2018</t>
  </si>
  <si>
    <t>Servicios de mantenimiento preventivo y correctivo de dos subestaciones eléctricas y tableros eléctricos secundarios de FOPROLYD año 2018</t>
  </si>
  <si>
    <t xml:space="preserve">Contratar el servicio de mantenimiento preventivo y correctivo de dos subestaciones eléctricas y tableros eléctricos secundarios de FOPROLYD </t>
  </si>
  <si>
    <t>Del 12 de junio al 31 de diciembre de 2018 o hasta agotarse el monto adjudicado</t>
  </si>
  <si>
    <t>933/2018</t>
  </si>
  <si>
    <t>LG N° 104/2018</t>
  </si>
  <si>
    <t>Servicios Diversos para El Desarrollo Local de El Salvador, S.A. de C.V</t>
  </si>
  <si>
    <t xml:space="preserve">Contraer el servicio de arrendamiento de transporte para personal beneficiario y cuidadores participantes en talleres de desarrollo personal los cuales son parte del programa de atención de salud mental de FOPROLYD </t>
  </si>
  <si>
    <t>Del 14 al 28 de junio de 2018</t>
  </si>
  <si>
    <t>930/2018</t>
  </si>
  <si>
    <t>LG N° 105/2018</t>
  </si>
  <si>
    <t>Suministro de Fastener plásticos</t>
  </si>
  <si>
    <t xml:space="preserve">Proveer del suministro de fastener plásticos </t>
  </si>
  <si>
    <t>935/2018</t>
  </si>
  <si>
    <t>LG N° 106/2018</t>
  </si>
  <si>
    <t>Suministro de cinco cubetas de pintura de agua para FOPROLYD</t>
  </si>
  <si>
    <t xml:space="preserve">Proveer del suministro de cinco cubetas de pintura de agua para FOPROLYD </t>
  </si>
  <si>
    <t>939/2018</t>
  </si>
  <si>
    <t>LG N° 107/2018</t>
  </si>
  <si>
    <t>Suministro de computadoras para FOPROLYD</t>
  </si>
  <si>
    <t>DECLARADO DESIERTO</t>
  </si>
  <si>
    <t>NOTA: LOS PROCESO QUE NO TIENE EVALUACION, ES PORQUE A LA FECHA SE ESTAN EJECUTANDO.</t>
  </si>
  <si>
    <t>INCR. PA2</t>
  </si>
  <si>
    <t>Acuerdo de Junta Directiva N° 468.09.2018 de fecha 13 de septiembre de 2018</t>
  </si>
  <si>
    <t>INCR. LG N° 03/2017</t>
  </si>
  <si>
    <t>En cumplimiento a los establecido en el Acuerdo de Junta Directiva N° 403.08.2018</t>
  </si>
  <si>
    <t>De agosto a diciembre de 2018 ó hasta agotarse el monto adjudicado</t>
  </si>
  <si>
    <t>INCR. LG N° 05/2017</t>
  </si>
  <si>
    <t>De julio a diciembre de 2018 ó hasta agotarse el monto adjudicado</t>
  </si>
  <si>
    <t>942/2018</t>
  </si>
  <si>
    <t>943/2018</t>
  </si>
  <si>
    <t>INCR. LG N° 27/2017</t>
  </si>
  <si>
    <t xml:space="preserve">Proveer el servicio de alojamiento para beneficiarios y solicitantes que viajan desde el interior del país para realizar diversos trámites solicitados e indicados en la oficina regional de FOPROLYD en San Miguel </t>
  </si>
  <si>
    <t>947/2018</t>
  </si>
  <si>
    <t>INCR. LG N°01/2018</t>
  </si>
  <si>
    <t>Acuerdo de Junta Directiva N° 449.08.2018  de fecha 30/09/2018</t>
  </si>
  <si>
    <t xml:space="preserve">Acuerdo de Junta Directiva N° 449.08.2018 </t>
  </si>
  <si>
    <t>INCR. LG N° 04/2018</t>
  </si>
  <si>
    <t xml:space="preserve">Incremento de hasta un 20%  a las ordenes </t>
  </si>
  <si>
    <t>951/2018</t>
  </si>
  <si>
    <t>950/2018</t>
  </si>
  <si>
    <t>INCR. LG N° 06/2018</t>
  </si>
  <si>
    <t>En cumplimiento a los establecido en el Acuerdo de Junta Directiva N° 344.07.2018, se incremente la orden 847 y 848</t>
  </si>
  <si>
    <t>941/2018</t>
  </si>
  <si>
    <t>944/2018</t>
  </si>
  <si>
    <t>LG N° 93/2018</t>
  </si>
  <si>
    <t xml:space="preserve">Contratar el servicio de mantenimiento preventivo y correctivo de maquinaria y equipo del laboratorio de prótesis de FOPROLYD </t>
  </si>
  <si>
    <t>Contrato  de servicio N° 34/2018</t>
  </si>
  <si>
    <t>DECLARADO DESIERTO. Por sobrepasar la disponibilidad presupuestaria</t>
  </si>
  <si>
    <t>LG N° 108/2018</t>
  </si>
  <si>
    <t>Servicio de reparación de sillas de espera y secretariales propiedad de FOPROLYD</t>
  </si>
  <si>
    <t>Contratar el servicio de reparación de sillas de espera y secretariales propiedad de FOPROLYD</t>
  </si>
  <si>
    <t>20 días hábiles después de recibir orden de compra</t>
  </si>
  <si>
    <t>948/2018</t>
  </si>
  <si>
    <t>LG N° 109/2018</t>
  </si>
  <si>
    <t xml:space="preserve">Servicio de impresión de boletines externos institucional de FOPROLYD </t>
  </si>
  <si>
    <t>Contratar el servicio de impresión de boletines externos instit</t>
  </si>
  <si>
    <t>945/2018</t>
  </si>
  <si>
    <t>LG N° 110/2018</t>
  </si>
  <si>
    <t>Suministro de software y servicio de digitalización y escaneo de documentos contables de FOPROLYD</t>
  </si>
  <si>
    <t>Proveer del suministro de software y servicio de digitalización y escaneo de documentos contables de FOPROLYD</t>
  </si>
  <si>
    <t>LG N° 111/2018</t>
  </si>
  <si>
    <t>Servicio de impresión de memorias de labores de FOPROLYD</t>
  </si>
  <si>
    <t>3 días hábiles posterior a la entrega de la muestra  final aprobada.</t>
  </si>
  <si>
    <t>946/2018</t>
  </si>
  <si>
    <t>LG N° 112/2018</t>
  </si>
  <si>
    <t xml:space="preserve">Proveer del suministro de equipo informático para FOPROLYD </t>
  </si>
  <si>
    <t>60 días a partir del día 04 de septiembre de 2018</t>
  </si>
  <si>
    <t>Contrato de Suministro N° 35/2018</t>
  </si>
  <si>
    <t>SSA SISTEMAS EL SALVADOR S.A. DE C.V.</t>
  </si>
  <si>
    <t>45 días a partir del día 04 de septiembre de 2018</t>
  </si>
  <si>
    <t>Contrato de Suministro N° 36/2018</t>
  </si>
  <si>
    <t>LG N° 113/2018</t>
  </si>
  <si>
    <t xml:space="preserve">Contratar el servicio de consultoría para realizar análisis de cuentas contables, para FOPROLYD </t>
  </si>
  <si>
    <t>LG N° 114/2018</t>
  </si>
  <si>
    <t xml:space="preserve">Proveer del suministro de computadoras para FOPROLYD </t>
  </si>
  <si>
    <t>30-07-20148</t>
  </si>
  <si>
    <t>45 días calendarios después de recibir orden de compra</t>
  </si>
  <si>
    <t>949/2018</t>
  </si>
  <si>
    <t>LG N° 115/2018</t>
  </si>
  <si>
    <t>Contrato de Servicio N° 37/2018</t>
  </si>
  <si>
    <t>LG N° 116/2018</t>
  </si>
  <si>
    <t>952/2018</t>
  </si>
  <si>
    <t>LG N° 117/2018</t>
  </si>
  <si>
    <t>Dejado sin efecto según Acuerdo 480.09.2018 de fecha 20 de septiembre de 2018</t>
  </si>
  <si>
    <t>DEJADO SIN EFECTO</t>
  </si>
  <si>
    <t>LG N° 118/2018</t>
  </si>
  <si>
    <t>953/2018</t>
  </si>
  <si>
    <t>LG N° 119/2018</t>
  </si>
  <si>
    <t xml:space="preserve">Servicio de capacitaciones en el área de salud y seguridad ocupacional, para brigadistas que desarrollan la labor de prevención y combate en casos de emergencia en FOPROLYD </t>
  </si>
  <si>
    <t>LG N° 120/2018</t>
  </si>
  <si>
    <t xml:space="preserve">Máximo 10 días hábiles después de recibir orden de compra </t>
  </si>
  <si>
    <t>959/2018</t>
  </si>
  <si>
    <t>LG N° 121/2018</t>
  </si>
  <si>
    <t>LG N° 122/2018</t>
  </si>
  <si>
    <t>955/2018</t>
  </si>
  <si>
    <t>LG N° 123/2018</t>
  </si>
  <si>
    <t xml:space="preserve">Suministro de aparatos de ayuda mecánica y auxiliares diversos para personas beneficiarias de FOPROLYD </t>
  </si>
  <si>
    <t xml:space="preserve">Hospimedic, S.A. de C.V. </t>
  </si>
  <si>
    <t xml:space="preserve">Proveer el suministro de aparatos de ayuda mecánica y auxiliares diversos para personas beneficiarias de FOPROLYD </t>
  </si>
  <si>
    <t>30 días hábiles posteriores a recibir orden de compra</t>
  </si>
  <si>
    <t>965/2018</t>
  </si>
  <si>
    <t>966/2018</t>
  </si>
  <si>
    <t>LG N° 124/2018</t>
  </si>
  <si>
    <t>3 a 10 días hábiles después de recibir orden de compra</t>
  </si>
  <si>
    <t>963/2018</t>
  </si>
  <si>
    <t>30 días hábiles después de recibir orden de compra</t>
  </si>
  <si>
    <t>964/2018</t>
  </si>
  <si>
    <t>LG N° 125/2018</t>
  </si>
  <si>
    <t>Suministro de una silla ejecutiva para FOPROLYD</t>
  </si>
  <si>
    <t>5 día hábiles después de recibir orden de compra</t>
  </si>
  <si>
    <t>954/2018</t>
  </si>
  <si>
    <t>LG N° 126/2018</t>
  </si>
  <si>
    <t>DECLARADA DESIERTO</t>
  </si>
  <si>
    <t>LG N° 127/2018</t>
  </si>
  <si>
    <t>3 días hábiles después de recibir orden de compra</t>
  </si>
  <si>
    <t>956/2018</t>
  </si>
  <si>
    <t>LG N° 128/2018</t>
  </si>
  <si>
    <t>LG N° 129/2018</t>
  </si>
  <si>
    <t>PATTYS BUFFET, S.A. DE C.V.</t>
  </si>
  <si>
    <t>21 de septiembre de 2018</t>
  </si>
  <si>
    <t>957/2018</t>
  </si>
  <si>
    <t>LG N° 131/2018</t>
  </si>
  <si>
    <t>Proveer el suministro de 4 discos duros para servidor de datos</t>
  </si>
  <si>
    <t>35 días calendarios después de recibir orden de compra</t>
  </si>
  <si>
    <t>960/2018</t>
  </si>
  <si>
    <t>LG N° 133/2018</t>
  </si>
  <si>
    <t xml:space="preserve">Suministro de mobiliario de oficina para el departamento de pensiones y beneficios económicos de FOPROLYD </t>
  </si>
  <si>
    <t xml:space="preserve">Proveer el suministro de mobiliario de oficina para el departamento de pensiones y beneficios económicos de FOPROLYD </t>
  </si>
  <si>
    <t>967/2018</t>
  </si>
  <si>
    <t>968/2018</t>
  </si>
  <si>
    <t>LG N° 134/2018</t>
  </si>
  <si>
    <t>3 días hábiles después de recibir muestra aprobada</t>
  </si>
  <si>
    <t>958/2018</t>
  </si>
  <si>
    <t>LG N° 136/2018</t>
  </si>
  <si>
    <t>962/2018</t>
  </si>
  <si>
    <t>LG N° 139/2018</t>
  </si>
  <si>
    <t>Proveer del suministro de Papelería y Artículos de Oficina para FOPROLYD</t>
  </si>
  <si>
    <t>969/2018</t>
  </si>
  <si>
    <t>LG N° 140/2018</t>
  </si>
  <si>
    <t xml:space="preserve">3 días según programación por parte del hospital y coordinación con el administrador de la orden </t>
  </si>
  <si>
    <t>961/2018</t>
  </si>
  <si>
    <t>LG N° 141/2018</t>
  </si>
  <si>
    <t>866/2018</t>
  </si>
  <si>
    <t>Alquímica, S.A. de C.V.</t>
  </si>
  <si>
    <t>A partir de la orden de inicio hasta el 31 de diciembre o hasta agotarse el monto adjudicado</t>
  </si>
  <si>
    <t>Distribuidora Automóviles, S.A de C.V.</t>
  </si>
  <si>
    <t>A partir de la emisión de la orden de inicio, hasta el 31 de diciembre de 2018 o hasta agotarse el monto adjudicado.</t>
  </si>
  <si>
    <t xml:space="preserve">Servicio de elaboración y mantenimiento de prótesis oculares para personas beneficiarias de FOPROLYD </t>
  </si>
  <si>
    <t>Contratar el servicios de elaboración y mantemiento de prótesis oculares para personas beneficiarias de FOPROLYD</t>
  </si>
  <si>
    <t>Servicio de pruebas psicométricas para aspirantes a plazas permanentes de FOPROLYD</t>
  </si>
  <si>
    <t xml:space="preserve">Contratar el servicio de pruebas psicométricas para aspirantes a plazas permanentes de FOPROLYD </t>
  </si>
  <si>
    <t xml:space="preserve">Servicio de alimentos, alquiler de mesas, faldones y forros para eventos de rendición de cuentas de FOPROLYD </t>
  </si>
  <si>
    <t>DECLARADO DESIERTO. Por las razones de que los precios consignados en las ofertas electrónicas por ambas ofertantes, reflejan el precio unitario por cada refrigerio y no por el servicio completo, y por existir discrepancia entre la oferta electrónica y el archivo adjunto de los oferentes.</t>
  </si>
  <si>
    <t xml:space="preserve">Suministro de municiones e implementos de equipamiento para el personal de seguridad de FOPROLYD </t>
  </si>
  <si>
    <t xml:space="preserve">Suministro de tres canapés para ser utilizados con personas beneficiarias de FOPROLYD </t>
  </si>
  <si>
    <t xml:space="preserve">Proveer el suministro de tres canapés para ser utilizados con personas beneficiarias de FOPROLYD </t>
  </si>
  <si>
    <t xml:space="preserve">Proveer el suministro de una silla ejecutiva para FOPROLYD </t>
  </si>
  <si>
    <t>Suministro de una cama ortopédica y una sillón ortopédico para una persona beneficiaria de FOPROLYD</t>
  </si>
  <si>
    <t>Sistemas Biomédicos, S.A. de C.V.</t>
  </si>
  <si>
    <t>Suministro de material quirúrgico para persona beneficiaria de FOPROLYD</t>
  </si>
  <si>
    <t>Proveer el suministro de material quirúrgico para persona beneficiaria de FOPROLYD</t>
  </si>
  <si>
    <t xml:space="preserve">Contratar el servicio de alimentos , alquiler de mesas, faldones y forros para eventos de rendición de cuentas de FOPROLYD </t>
  </si>
  <si>
    <t>Suministro de cuatro disco datos para servidor de datos (Service Tag: 56W9YH1), para la Unidad de Informática</t>
  </si>
  <si>
    <t>Servicio de impresión de ejemplares del informe de rendición de cuentas</t>
  </si>
  <si>
    <t>Contratar el servicio de impresión de ejemplares del informe de rendición de cuentas.</t>
  </si>
  <si>
    <t>CORRESPONDIENTES AL PERIODO DE ENERO A DICIEMBRE DE 2018</t>
  </si>
  <si>
    <t>Dejado sin efecto según Acuerdo Nº 480.09.2018 de fecha 20 de septiembre de 2018.</t>
  </si>
  <si>
    <t>1008/2018</t>
  </si>
  <si>
    <t>Proveer del suministro de estantes para el laboratorio de Prótesis de FOPROLYD</t>
  </si>
  <si>
    <t xml:space="preserve">Suministro de estantes para el laboratorio de Prótesis de FOPROLYD </t>
  </si>
  <si>
    <t>LG N° 169/2018</t>
  </si>
  <si>
    <t>1013/2018</t>
  </si>
  <si>
    <t>1012/2018</t>
  </si>
  <si>
    <t>Proveer del suministro de insumos médicos para personas beneficiarias de FOPROLYD</t>
  </si>
  <si>
    <t>Suministro de insumos médicos para personas beneficiarias de FOPROLYD</t>
  </si>
  <si>
    <t>LG N° 168/2018</t>
  </si>
  <si>
    <t>1009/2018</t>
  </si>
  <si>
    <t xml:space="preserve">45 días calendarios a partir de la orden de inicio por parte del administrador </t>
  </si>
  <si>
    <t>MJ REMODELACIONES S.A. DE C.V.</t>
  </si>
  <si>
    <t>1010/2018</t>
  </si>
  <si>
    <t xml:space="preserve">20 días calendarios a partir de la orden de inicio por parte del administrador </t>
  </si>
  <si>
    <t>CONSTRUCTORA CHAVEZ RAMOS, S.A. DE C.V.</t>
  </si>
  <si>
    <t>1011/2018</t>
  </si>
  <si>
    <t>Contratar el servicio de adecuaciones y reparaciones en las instalaciones de FOPROLYD</t>
  </si>
  <si>
    <t>INGENIERIA ELECTRICA Y CIVIL, S.A. DE C.V.</t>
  </si>
  <si>
    <t>Servicio de adecuaciones y reparaciones en las instalaciones de FOPROLYD</t>
  </si>
  <si>
    <t>LG N° 167/2018</t>
  </si>
  <si>
    <t>1001/2018</t>
  </si>
  <si>
    <t>Proveer del suministro de llantas para vehículos de FOPROLYD</t>
  </si>
  <si>
    <t>Centro de Servicios Doño, S.A. de C.V.</t>
  </si>
  <si>
    <t>Suministro de llantas para vehículos de FOPROLYD</t>
  </si>
  <si>
    <t>LG N° 166/2018</t>
  </si>
  <si>
    <t>1002/2018</t>
  </si>
  <si>
    <t>6 días hábiles después de recibir orden de compra.</t>
  </si>
  <si>
    <t>Contratar el servicios de sublimado en bolígrafos promocionales alusivos a los 25 aniversario de FOPROLYD</t>
  </si>
  <si>
    <t>Servicios de sublimado en bolígrafos promocionales alusivos a los 25 aniversario de FOPROLYD</t>
  </si>
  <si>
    <t>LG N° 165/2018</t>
  </si>
  <si>
    <t>999/2018</t>
  </si>
  <si>
    <t>Proveer del suministro de equipo y herramientas para técnicos protesistas y de calzado ortopédico del laboratorio de prótesis de FOPROLYD</t>
  </si>
  <si>
    <t>Suministro de equipo y herramientas para técnicos protesistas y de calzado ortopédico del laboratorio de prótesis de FOPROLYD</t>
  </si>
  <si>
    <t>LG N° 164/2018</t>
  </si>
  <si>
    <t>995/2018</t>
  </si>
  <si>
    <t>3 días hábiles después de ser notificado por el administrador del documento contractual.</t>
  </si>
  <si>
    <t>Proveer del suministro de material quirúrgico para persona beneficiaria de FOPROLYD</t>
  </si>
  <si>
    <t>LG N° 163/2018</t>
  </si>
  <si>
    <t>1006/2018</t>
  </si>
  <si>
    <t xml:space="preserve"> 15 días calendarios después de recibir orden de compra</t>
  </si>
  <si>
    <t>Proveer del suministro e instalación de un aire acondicionado para la Oficina Regional de San Miguel de FOPROLYD</t>
  </si>
  <si>
    <t>Suministro e instalación de un aire acondicionado para la Oficina Regional de San Miguel de FOPROLYD</t>
  </si>
  <si>
    <t>LG N° 162/2018</t>
  </si>
  <si>
    <t>Contratar el servicios de contratación para la sistematización, redacción, preproducción, producción y postproducción de historias de vida de personas beneficiarias de FOPROLYD</t>
  </si>
  <si>
    <t>Servicios de contratación para la sistematización, redacción, preproducción, producción y postproducción de historias de vida de personas beneficiarias de FOPROLYD</t>
  </si>
  <si>
    <t>LG N° 161/2018</t>
  </si>
  <si>
    <t xml:space="preserve">Declarado desierto por insuficiencia de disponibilidad presupuestaria </t>
  </si>
  <si>
    <t>LG N° 160/2018</t>
  </si>
  <si>
    <t>998/2018</t>
  </si>
  <si>
    <t xml:space="preserve">Proveer del suministro de estantes y taladros para el laboratorio de Prótesis de FOPROLYD </t>
  </si>
  <si>
    <t xml:space="preserve">Suministro de estantes y taladros para el laboratorio de Prótesis de FOPROLYD </t>
  </si>
  <si>
    <t>LG N° 159/2018</t>
  </si>
  <si>
    <t>1000/2018</t>
  </si>
  <si>
    <t>El 09 de noviembre al 31 de diciembre de 2018 ó hasta agotarse el monto adjudicado</t>
  </si>
  <si>
    <t>Proveer el suministro de auxiliares auditivos para personas beneficiarias de FOPROLYD y set de baterías para los mismos</t>
  </si>
  <si>
    <t>Suministro de auxiliares auditivos para personas beneficiarias de FOPROLYD y set de baterías para los mismos</t>
  </si>
  <si>
    <t>LG N° 158/2018</t>
  </si>
  <si>
    <t>996/2018</t>
  </si>
  <si>
    <t>20 días hábiles después de recibir orden de compra.</t>
  </si>
  <si>
    <t>997/2018</t>
  </si>
  <si>
    <t>30 días hábiles después de recibir orden de compra.</t>
  </si>
  <si>
    <t>Proveer el suministro de una cama ortopédica y una sillón ortopédico para una persona beneficiaria de FOPROLYD</t>
  </si>
  <si>
    <t>LG N° 157/2018</t>
  </si>
  <si>
    <t>986/2018</t>
  </si>
  <si>
    <t>Proveer el suministro de tres contómetros digitales y una máquina de escribir para uso del Departamento de Tesorería Institucional.</t>
  </si>
  <si>
    <t>Suministro de tres contómetros digitales y una máquina de escribir para uso del Departamento de Tesorería Institucional.</t>
  </si>
  <si>
    <t>LG N° 156/2018</t>
  </si>
  <si>
    <t>1003/2018</t>
  </si>
  <si>
    <t>1004/2018</t>
  </si>
  <si>
    <t>1005/2018</t>
  </si>
  <si>
    <t>Proveer el suministro de papelería, artículos e impresión para oficina de comunicaciones de FOPROLYD</t>
  </si>
  <si>
    <t>Suministro de papelería, artículos e impresión para oficina de comunicaciones de FOPROLYD</t>
  </si>
  <si>
    <t>LG N° 155/2018</t>
  </si>
  <si>
    <t>1007/2018</t>
  </si>
  <si>
    <t>Contratar el servicio de capacitación para personal del Fondo de Protección de Lisiados y Discapacitados a Consecuencia del Conflicto Armando (FOPROLYD)</t>
  </si>
  <si>
    <t>Herbert Humberto Ledesma Araujo</t>
  </si>
  <si>
    <t>Servicio de capacitación para personal del Fondo de Protección de Lisiados y Discapacitados a Consecuencia del Conflicto Armando (FOPROLYD)</t>
  </si>
  <si>
    <t>LG N° 154/2018</t>
  </si>
  <si>
    <t>989/2018</t>
  </si>
  <si>
    <t>988/2018</t>
  </si>
  <si>
    <t>30 días calendarios después de recibir orden de compra</t>
  </si>
  <si>
    <t>Proveer del suministro de aparatos de ayuda mecánica y auxiliares diversos para personas beneficiarias de FOPROLYD</t>
  </si>
  <si>
    <t>LG N° 153/2018</t>
  </si>
  <si>
    <t>983/2018</t>
  </si>
  <si>
    <t xml:space="preserve">Proveer del suministro de sillas semi- ejecutivas de oficina para el Departamento de Pensiones y Beneficios Económicos de FOPROLYD </t>
  </si>
  <si>
    <t>Modulares PB, S.A. de C.V.</t>
  </si>
  <si>
    <t xml:space="preserve">Suministro de sillas semi- ejecutivas de oficina para el Departamento de Pensiones y Beneficios Económicos de FOPROLYD </t>
  </si>
  <si>
    <t>LG N° 152/2018</t>
  </si>
  <si>
    <t>982/2018</t>
  </si>
  <si>
    <t>45 días después de recibir orden de compra</t>
  </si>
  <si>
    <t>LG N° 151/2018</t>
  </si>
  <si>
    <t>981/2018</t>
  </si>
  <si>
    <t>15 días después de recibir orden de compra</t>
  </si>
  <si>
    <t xml:space="preserve">Proveer del suministro de municiones e implementos de equipamiento para el personal de seguridad de FOPROLYD </t>
  </si>
  <si>
    <t>KEOPS, S.A. DE C.V.</t>
  </si>
  <si>
    <t>LG N° 150/2018</t>
  </si>
  <si>
    <t>987/2018</t>
  </si>
  <si>
    <t>Viernes 23 de noviembre de 2018</t>
  </si>
  <si>
    <t>Proveer del suministro de alimentos para jornada de capacitación que desarrollara la Comisión de Ética Gubernamental de FOPROLYD</t>
  </si>
  <si>
    <t>Compañía Industrial Alimenticia, S.A. de C.V.</t>
  </si>
  <si>
    <t>Suministro de alimentos para jornada de capacitación que desarrollara la Comisión de Ética Gubernamental de FOPROLYD</t>
  </si>
  <si>
    <t>LG N° 149/2018</t>
  </si>
  <si>
    <t>977/2018</t>
  </si>
  <si>
    <t>Del 09 de octubre al 31 de diciembre de 2018 o hasta agotarse el monto adjudicado</t>
  </si>
  <si>
    <t>976/2018</t>
  </si>
  <si>
    <t>Proveer del suministro de exámenes complementarios en la especialización de otorrinolaringología para personas beneficiarias y solicitantes de FOPROLYD</t>
  </si>
  <si>
    <t>Servicio de exámenes complementarios en la especialización de otorrinolaringología para personas beneficiarias y solicitantes de FOPROLYD</t>
  </si>
  <si>
    <t>LG N° 148/2018</t>
  </si>
  <si>
    <t>Contrato de Suministro N° 38/2018</t>
  </si>
  <si>
    <t>5 días hábiles después de recibir copia de contrato debidamente legalizado</t>
  </si>
  <si>
    <t>Suministro de cupones para canje de combustible diésel o gasolina para los vehículos de FOPROLYD</t>
  </si>
  <si>
    <t>LG N° 147/2018</t>
  </si>
  <si>
    <t>973/2018</t>
  </si>
  <si>
    <t>22 días hábiles después de recibida la orden de compra</t>
  </si>
  <si>
    <t>Proveer del suministro de radios de comunicación portátil para FOPROLYD</t>
  </si>
  <si>
    <t>Suministro de radios de comunicación portátil para FOPROLYD</t>
  </si>
  <si>
    <t>LG N° 146/2018</t>
  </si>
  <si>
    <t>984/2018</t>
  </si>
  <si>
    <t>45 días calendarios para los ítems 1 y 3, para el ítem N° 2 entrega inmediata después de recibida la orden de compra</t>
  </si>
  <si>
    <t>LG N° 145/2018</t>
  </si>
  <si>
    <t>985/2018</t>
  </si>
  <si>
    <t xml:space="preserve">Proveer del suministro e instalación de inyector y extractores de aire para FOPROLYD </t>
  </si>
  <si>
    <t xml:space="preserve">Suministro e instalación de inyector y extractores de aire para FOPROLYD </t>
  </si>
  <si>
    <t>LG N° 144/2018</t>
  </si>
  <si>
    <t>994/2018</t>
  </si>
  <si>
    <t xml:space="preserve">Contratar el servicio de capacitaciones en el área de salud y seguridad ocupacional, para brigadistas que desarrollan la labor de prevención y combate en casos de emergencia en FOPROLYD </t>
  </si>
  <si>
    <t>LG N° 143/2018</t>
  </si>
  <si>
    <t>980/2018</t>
  </si>
  <si>
    <t>16 de noviembre al 13 de diciembre de 2018</t>
  </si>
  <si>
    <t>Contratar el servicio de transporte para personas beneficiarias y cuidadores participantes en taller de desarrollo personal, los cuales son parte del programa de atención de salud mental de FOPROLYD</t>
  </si>
  <si>
    <t>Servicio de transporte para personas beneficiarias y cuidadores participantes en taller de desarrollo personal, los cuales son parte del programa de atención de salud mental de FOPROLYD</t>
  </si>
  <si>
    <t>LG N° 142/2018</t>
  </si>
  <si>
    <t>972/2018</t>
  </si>
  <si>
    <t>971/2018</t>
  </si>
  <si>
    <t xml:space="preserve">Proveer el suministro de productos de higiene y desechables para FOPROLYD </t>
  </si>
  <si>
    <t>LG N° 138/2018</t>
  </si>
  <si>
    <t>974/2018</t>
  </si>
  <si>
    <t>975/2018</t>
  </si>
  <si>
    <t>Proveer el suministro de productos químicos para FOPROLYD</t>
  </si>
  <si>
    <t>LG N° 137/2018</t>
  </si>
  <si>
    <t>970/2018</t>
  </si>
  <si>
    <t>45 días hábiles después de aprobado el diseño.</t>
  </si>
  <si>
    <t>Contratar el servicio de suministro e instalación de rampa para acceso de silla de ruedas en microbús propiedad de FOPROLYD</t>
  </si>
  <si>
    <t>Metálicas Milán, S.A. de C.V.</t>
  </si>
  <si>
    <t>LG N° 135/2018</t>
  </si>
  <si>
    <t>993/2018</t>
  </si>
  <si>
    <t>De 30 a 45 días después de recibir orden de compra</t>
  </si>
  <si>
    <t>Carlos Josué Ingles Cienfuegos</t>
  </si>
  <si>
    <t>990/2018</t>
  </si>
  <si>
    <t>UNISERFA, S.A. de C.V.</t>
  </si>
  <si>
    <t>992/2018</t>
  </si>
  <si>
    <t>1 a 6 días después de recibir orden de compra</t>
  </si>
  <si>
    <t>DIPROMEQUI, S.A. de C.V.</t>
  </si>
  <si>
    <t>991/2018</t>
  </si>
  <si>
    <t>Proveer el suministro de insumos médicos para personas beneficiarias de FOPROLYD</t>
  </si>
  <si>
    <t>LG N° 132/2018</t>
  </si>
  <si>
    <t>979/2018</t>
  </si>
  <si>
    <t>Central América Safety Company de El Salvador, S.A. de C.V.</t>
  </si>
  <si>
    <t>978/2018</t>
  </si>
  <si>
    <t>LG N° 130/2018</t>
  </si>
  <si>
    <t>Proveer servicio de Exámenes de Gabinete en la Especialidad de Radiología para Beneficiarios y Solicitantes de FOPROLYD</t>
  </si>
  <si>
    <t>Por resolución final de fecha 29 de enero de 2019, se impuso multa por mora de US$ 163.44 cancelada según recibo de ingreso Nº 008166 de fecha 27 de febrero de 2019, derivada del Contrato de Suministro Nº 20/2018 (LG 29/2018).</t>
  </si>
  <si>
    <t>Por resolución final de fecha 30 de enero de 2019, se impuso multa por mora de US$ 318.76 cancelada según recibo de ingreso Nº 008091 de fecha 07 de febrero de 2019, derivada del Contrato de Suministro Nº 36/2018 (LG 112/2018).</t>
  </si>
  <si>
    <t>En ejecución</t>
  </si>
  <si>
    <t>Del 01 de enero al 31 de diciembre de 2019</t>
  </si>
  <si>
    <t>LG N° 01/2019</t>
  </si>
  <si>
    <t>SEGUROS FEDECREDITO, S.A.</t>
  </si>
  <si>
    <t>El plazo es a partir de las doce horas del día 31 de enero de 2019 al 31 de enero de 2020</t>
  </si>
  <si>
    <t>Contrato de Servicio N° 02/2019</t>
  </si>
  <si>
    <t>FEDECREDITO VIDA, S.A., SEGUROS DE PERSONAS</t>
  </si>
  <si>
    <t>Contrato de Servicio N° 03/2019</t>
  </si>
  <si>
    <t>LG N° 02/2019</t>
  </si>
  <si>
    <t>N.L. MEDIC, S.A. DE C.V.</t>
  </si>
  <si>
    <t>LG N° 03/2019</t>
  </si>
  <si>
    <t>Servicios de dos publicaciones escrita, aviso de convocatoria de la Licitación N° 01/2019</t>
  </si>
  <si>
    <t>Publicación el 14 de enero de 2019</t>
  </si>
  <si>
    <t>LG N° 04/2019</t>
  </si>
  <si>
    <t>Suministro de refrigerios para la celebración del “Día de la Persona Trabajadora de FOPROLYD”</t>
  </si>
  <si>
    <t>24 de enero de 2019</t>
  </si>
  <si>
    <t>LG N° 05/2019</t>
  </si>
  <si>
    <t>Servicio de un enlace  de datos  (dedicado) entre FOPROLYD con las oficinas del ministerio de hacienda (Tres torres)</t>
  </si>
  <si>
    <t>Enlacevisión, S.A. de C.V.</t>
  </si>
  <si>
    <t>Adquirir los servicios de enlace de datos  entre FOPROLYD y Ministerio de Hacienda.</t>
  </si>
  <si>
    <t>06 de febrero de 2019 al 31 de enero de 2020, o hasta agotarse el monto adjudicado</t>
  </si>
  <si>
    <t>LG N° 06/2019</t>
  </si>
  <si>
    <t>Suministro de productos de higiene y desechables para FOPROLYD</t>
  </si>
  <si>
    <t>Adquirir productos de higiene para uso en las instalaciones de FOPROLYD</t>
  </si>
  <si>
    <t>1 a 10 días hábiles después de recibir orden de compra (01/02/2019)</t>
  </si>
  <si>
    <t>10 días hábiles después de recibir  orden de compra (01/02/2019</t>
  </si>
  <si>
    <t>LG N° 07/2019</t>
  </si>
  <si>
    <t>Suministro de café y azúcar para FOPROLYD</t>
  </si>
  <si>
    <t>Adquirir productos alimenticios para nuestra población beneficiaria y empleados de FOPROLYD</t>
  </si>
  <si>
    <t>Desde la emisión de la orden de compra hasta agosto de 2019</t>
  </si>
  <si>
    <t>10 días hábiles después de recibir  orden de compra (12/02/2019</t>
  </si>
  <si>
    <t>Exportadora Pacas Martínez, S.A. de C.V.</t>
  </si>
  <si>
    <t>LG N° 08/2019</t>
  </si>
  <si>
    <t>Servicios de mantenimiento preventivo y correctivo de fotocopiadoras de FOPROLYD para el año 2019</t>
  </si>
  <si>
    <t>Equipos y Suministro, S.A. de C.V.</t>
  </si>
  <si>
    <t>Adquirir los servicios de mantenimiento de fotocopiadoras para un buen funcionamiento</t>
  </si>
  <si>
    <t>A partir de la emisión de la orden de inicio hasta el 31/12/2019 o hasta agotarse el monto adjudicado. (26/02/2019)</t>
  </si>
  <si>
    <t>LG N° 09/2019</t>
  </si>
  <si>
    <t>Servicio de alojamiento para personas beneficiarias, solicitantes y cuidadores que viajan del interior del país, para realizar trámites diversos indicados por FOPROLYD</t>
  </si>
  <si>
    <t>VALESOLO,S.A.DE C.V.</t>
  </si>
  <si>
    <t>Adquirir los servicios de alojamiento para  nuestra población  beneficiarias.</t>
  </si>
  <si>
    <t>A partir de la emisión de la orden de inicio hasta el 31/12/2019 o hasta agotarse el monto adjudicado. (05/03/2019)</t>
  </si>
  <si>
    <t>LG N° 10/2019</t>
  </si>
  <si>
    <t>Suministro de Pan Dulce y Salado para ser entregado a personas beneficiarias, solicitantes y cuidadores asistentes a actividades diversas, así como para su atención en las oficinas de FOPROLYD.</t>
  </si>
  <si>
    <t>Adquirir el suministro de alimentos para nuestra población beneficiarias.</t>
  </si>
  <si>
    <t xml:space="preserve">A partir de la emisión de la orden de inicio hasta el 31/12/2019 o hasta agotarse el monto adjudicado. </t>
  </si>
  <si>
    <t>PANADERIA EL ROSARIO, S.A. DE C.V.</t>
  </si>
  <si>
    <t>LG N° 11/2019</t>
  </si>
  <si>
    <t>Suministro y elaboración de calzado ortopédico para personas beneficiarias de FOPROLYD</t>
  </si>
  <si>
    <t>Adquirir para nuestra población beneficiaria calzado ortopédico</t>
  </si>
  <si>
    <t>A partir de la emisión de la orden de inicio hasta el 31/12/2019 o hasta agotarse el monto adjudicado. (04/03/2019)</t>
  </si>
  <si>
    <t>LG N° 12/2019</t>
  </si>
  <si>
    <t>Servicio de mantenimiento preventivo y correctivo de aires acondicionados de FOPROLYD</t>
  </si>
  <si>
    <t>Adquirir los servicios de mantenimiento de aires acondicionados para un buen funcionamiento</t>
  </si>
  <si>
    <t>A partir de la emisión de la orden de inicio hasta el 31/12/2019 o hasta agotarse el monto adjudicado. (19/03/2019)</t>
  </si>
  <si>
    <t>LG N° 13/2019</t>
  </si>
  <si>
    <t>Servicio de alojamiento para beneficiarios y solicitantes que viajan desde el interior del país para realizar diversos trámites solicitados e indicados en la oficina regional de FOPROLYD en San Miguel durante el año 2019</t>
  </si>
  <si>
    <t xml:space="preserve"> M.A.R Y ASOCIADOS,S.A.DE C.V.</t>
  </si>
  <si>
    <t>Adquirir los servicios de alojamiento para nuestra población beneficiaria</t>
  </si>
  <si>
    <t>A partir de la emisión de la orden de inicio hasta el 31/12/2019 o hasta agotarse el monto adjudicado.</t>
  </si>
  <si>
    <t>LG N° 14/2019</t>
  </si>
  <si>
    <t>Suministro de llantas y servicio de alineados y balanceo para los diferentes vehículos de FOPROLYD.</t>
  </si>
  <si>
    <t>Importadora Diversas Continental, S.A. de C.V.</t>
  </si>
  <si>
    <t>Adquirir el suministro de llantas para los vehículos de FOPROLYD</t>
  </si>
  <si>
    <t>A partir de recibir orden de compra hasta octubre de 2019</t>
  </si>
  <si>
    <t>5 días hábiles después de recibir orden (28/02/2019)</t>
  </si>
  <si>
    <t>R. NUÑEZ, S.A. DE C.V.</t>
  </si>
  <si>
    <t>1 A 5 días hábiles después de recibir orden (20/03/2019)</t>
  </si>
  <si>
    <t>LG N° 15/2019</t>
  </si>
  <si>
    <t>Servicios de mantenimiento preventivo y correctivo para dispensadores con filtros de agua (oasis) de FOPROLYD (incluye el suministro e instalación de filtros y lámparas ultravioletas), para el año 2019</t>
  </si>
  <si>
    <t xml:space="preserve">Adquirir los servicios de mantenimiento para los dispensadores </t>
  </si>
  <si>
    <t>LG N° 16/2019</t>
  </si>
  <si>
    <t>Servicio de impresión de instrumentos para el programa de apoyo a la Reinserción Laboral y Productiva de Personas Beneficiarias de FOPROLYD</t>
  </si>
  <si>
    <t>Adquirir el servicio de impresión de instrumentos para el programa de apoyo a la reinserción laboral.</t>
  </si>
  <si>
    <t>5 días hábiles después de aprobado arte.</t>
  </si>
  <si>
    <t>Impresos Quijano, S.A. de C.V.</t>
  </si>
  <si>
    <t>20 días hábiles después de aprobado arte.</t>
  </si>
  <si>
    <t>LG N° 17/2019</t>
  </si>
  <si>
    <t>Servicio de mantenimiento preventivo y correctivo de maquinaria y equipo del laboratorio de prótesis de FOPROLYD</t>
  </si>
  <si>
    <t>Sistemas Ecológicos, S.A. de C.V.</t>
  </si>
  <si>
    <t xml:space="preserve">Adquirir los servicios de mantenimiento para el buen funcionamiento de la maquinaria </t>
  </si>
  <si>
    <t>LG N° 18/2019</t>
  </si>
  <si>
    <t>Adquirir el suministro de insumos informáticos</t>
  </si>
  <si>
    <t>A partir de la recepción de la orden de compra hasta el 31 de julio de 2019 (21/02/2019)</t>
  </si>
  <si>
    <t>Un día hábil después de recibir orden (21/02/2019)</t>
  </si>
  <si>
    <t xml:space="preserve"> BUSINESS CENTER, S.A. DE C.V.</t>
  </si>
  <si>
    <t xml:space="preserve">A partir de la recepción de la orden de compra hasta el 28/02/2019 </t>
  </si>
  <si>
    <t xml:space="preserve"> R Z, S.A. DE C.V.</t>
  </si>
  <si>
    <t>A partir de la recepción de la orden de compra hasta el 31 de julio de 2019 (22/02/2019)</t>
  </si>
  <si>
    <t>LG N° 19/2019</t>
  </si>
  <si>
    <t>Servicio de Enlace o Túnel de Datos entre Oficina Central de FOPROLYD con Oficinas Regionales ubicadas en Chalatenango y San Miguel.</t>
  </si>
  <si>
    <t>COMUNICACIONES IBW EL SALVADOR, SA DE CV.</t>
  </si>
  <si>
    <t>Adquirir los servicios de internet para las regionales</t>
  </si>
  <si>
    <t>LG N° 20/2019</t>
  </si>
  <si>
    <t>Servicio de enlace  o túnel de datos entre oficina central de FOPROLYD con oficina anexa en San Salvador</t>
  </si>
  <si>
    <t>Jaret Naun Moran Soto</t>
  </si>
  <si>
    <t>Adquirir los servicios de internet para la oficina central</t>
  </si>
  <si>
    <t>A partir de la emisión de la orden de inicio hasta el 31/12/2019 o hasta agotarse el monto adjudicado. (15/03/2019)</t>
  </si>
  <si>
    <t>LG N° 21/2019</t>
  </si>
  <si>
    <t>Servicio de internet institucional para oficina central de FOPROLYD</t>
  </si>
  <si>
    <t>Adquirir los servicios de internet</t>
  </si>
  <si>
    <t>LG N° 22/2019</t>
  </si>
  <si>
    <t>Suministro de materiales de seguridad para área de archivo institucional de FOPROLYD</t>
  </si>
  <si>
    <t>Ancora, S.A. de C.V.</t>
  </si>
  <si>
    <t>Suministrar materiales de seguridad para los empleados</t>
  </si>
  <si>
    <t>2 días hábiles después de recibir orden de compra  (15/02/2019)</t>
  </si>
  <si>
    <t>LG N° 23/2019</t>
  </si>
  <si>
    <t>Servicio de fumigación para los diferentes inmuebles de FOPROLYD para el año 2019</t>
  </si>
  <si>
    <t>Adquirir los servicios de fumigación</t>
  </si>
  <si>
    <t>A partir de la emisión de la orden de inicio hasta el 31/12/2019 o hasta agotarse el monto</t>
  </si>
  <si>
    <t>LG N° 24/2019</t>
  </si>
  <si>
    <t>Tomas Alberto Díaz Hernández</t>
  </si>
  <si>
    <t>Adquirir los suministros informáticos</t>
  </si>
  <si>
    <t>20 días calendarios después de recibir orden de compra (14/02/2019)</t>
  </si>
  <si>
    <t>30 días calendarios después de recibir orden de compra (13/02/2019)</t>
  </si>
  <si>
    <t>En tiempo de entrega (Regular)</t>
  </si>
  <si>
    <t>Consultores Asociados Proveedores de Bienes y Servicios , S.A. d e C.V.</t>
  </si>
  <si>
    <t>LG N° 25/2019</t>
  </si>
  <si>
    <t>Suministro de medicamentos e insumos de primeros auxilios para botiquín institucional de FOPROLYD</t>
  </si>
  <si>
    <t>Suministrar medicamentos para los empleados .</t>
  </si>
  <si>
    <t>15 días hábiles después de recibir orden de compra (28/02/2019)</t>
  </si>
  <si>
    <t>LG N° 26/2019</t>
  </si>
  <si>
    <t>Servicio de transmisión del programa de radio institucional "FOPROLYD EN ACCIÓN"</t>
  </si>
  <si>
    <t>Fondo de Actividades Especiales de Medio de Comunicación y Producción de la Fuerza Armada</t>
  </si>
  <si>
    <t>Adquirir los servicios de programa para dar a conocer lo que hacer FOPROLYD a la población beneficiaria.</t>
  </si>
  <si>
    <t>A partir de la emisión de la orden de inicio hasta el 31/12/2019 o hasta agotarse el monto (26/03/2019)</t>
  </si>
  <si>
    <t>LG N° 27/2019</t>
  </si>
  <si>
    <t>Servicio de telefonía móvil para FOPROLYD</t>
  </si>
  <si>
    <t>Escucha (Panamá), S.A. Sucursal El Salvador</t>
  </si>
  <si>
    <t>Servicio de telefonía para tener mejor comunicación</t>
  </si>
  <si>
    <t>LG N° 29/2019</t>
  </si>
  <si>
    <t>Servicio de Pruebas Psicométrica para aspirantes a plazas permanentes de FOPROLYD</t>
  </si>
  <si>
    <t>Adquirir los servicios de pruebas psicométrica para plazas</t>
  </si>
  <si>
    <t>A partir de la emisión de la orden de inicio hasta diciembre de 2019 o hasta agotarse el monto adjudicado.</t>
  </si>
  <si>
    <t>LG N° 30/2019</t>
  </si>
  <si>
    <t>Servicio de mantenimiento preventivo y correctivo de los sistemas de bombeo y red contra incendio ubicados en las instalaciones de FOPROLYD</t>
  </si>
  <si>
    <t>Proporcionar los mantenimientos para un buen funcionamiento</t>
  </si>
  <si>
    <t>LG N° 31/2019</t>
  </si>
  <si>
    <t>Servicio de mantenimiento preventivo y correctivo del ascensor de FOPROLYD</t>
  </si>
  <si>
    <t>Adquirir lo servicios de mantenimiento para el buen funcionamiento del ascensor</t>
  </si>
  <si>
    <t>A partir de la emisión de la orden de inicio hasta el 31 de diciembre de 2019 o hasta agotarse el monto adjudicado.</t>
  </si>
  <si>
    <t>LG N° 32/2019</t>
  </si>
  <si>
    <t>Adquirir los servicios de publicación para licitaciones de conformidad al art. 47 de la LACAP</t>
  </si>
  <si>
    <t>Fecha de publicación el día 15 de febrero de 2019</t>
  </si>
  <si>
    <t>LG N° 33/2019</t>
  </si>
  <si>
    <t>Adquirir el suministro de bebidas para personas beneficiarias.</t>
  </si>
  <si>
    <t>LG N° 35/2019</t>
  </si>
  <si>
    <t>Servicios de exámenes de gabinete en la especialidad de Electrofisiología para personas beneficiarias y solicitantes de FOPROLYD.</t>
  </si>
  <si>
    <t>Adquirir los servicios de exámenes para nuestra población beneficiaria</t>
  </si>
  <si>
    <t>A partir de la emisión de orden de inicio hasta diciembre de 2019 o hasta agotarse el monto adjudicado.</t>
  </si>
  <si>
    <t>LG N° 36/2019</t>
  </si>
  <si>
    <t>Servicio de exámenes de gabinete en la especialidad de neurología para personas beneficiarias y solicitantes de FOPROLYD</t>
  </si>
  <si>
    <t>Héctor Arístides Orrego Castellano</t>
  </si>
  <si>
    <t>LG N° 37/2019</t>
  </si>
  <si>
    <t>Servicio de exámenes de gabinete en la especialidad de Otorrinolaringología para personas beneficiarias y solicitantes de FOPROLYD</t>
  </si>
  <si>
    <t>A partir de la emisión de la orden de inicio hasta el 31/12/2019 o hasta agotarse el monto adjudicado</t>
  </si>
  <si>
    <t>LG N° 38/2019</t>
  </si>
  <si>
    <t>Servicios de exámenes complementarios en la especialidad de Neumología para personas beneficiarias y solicitantes del FOPROLYD.</t>
  </si>
  <si>
    <t>ARQYMED, S.A. DE C.V.</t>
  </si>
  <si>
    <t>LG N° 39/2019</t>
  </si>
  <si>
    <t>Servicio de renovación de licencias de dispositivos de protección perimetral y adquisición de licencias de programa para desarrollo de sistemas de FOPROLYD</t>
  </si>
  <si>
    <t>Adquirir los servicios de renovación e licencias y adquisición</t>
  </si>
  <si>
    <t>18 días calendarios después de recibir orden de compra</t>
  </si>
  <si>
    <t>1 año de licenciamiento</t>
  </si>
  <si>
    <t>LG N° 40/2019</t>
  </si>
  <si>
    <t>Servicio de impresión de boletines externos institucionales de FOPROLYD</t>
  </si>
  <si>
    <t>Adquirir los servicios de impresión para informar el que hacer de FOPROLYD</t>
  </si>
  <si>
    <t>A partir de la recepción de la orden de compra hasta el 31 de diciembre de 2019 (08/03/2019)</t>
  </si>
  <si>
    <t>LG N° 41/2019</t>
  </si>
  <si>
    <t>Servicio de reparaciones de sillas de ruedas estándar para personas beneficiarias de FOPROLYD</t>
  </si>
  <si>
    <t>Rosa María  Mancia de Reyes</t>
  </si>
  <si>
    <t>Adquirir los servicios de reparación de sillas de rueda para personas beneficiarias</t>
  </si>
  <si>
    <t>A partir de la emisión de la orden de inicio hasta diciembre de 2019 o hasta agotarse el monto adjudicado.(05/03/2019)</t>
  </si>
  <si>
    <t>LG N° 43/2019</t>
  </si>
  <si>
    <t>Servicio de perforado impresión y elaboración de formularios y rótulos para el departamento de pensiones y beneficio económicos de FOPROLYD</t>
  </si>
  <si>
    <t>Adquirir los servicios de impresión de documentos</t>
  </si>
  <si>
    <t>10 días hábiles después de aprobado arte.</t>
  </si>
  <si>
    <t>Sonia Elizabeth Palma de Peña</t>
  </si>
  <si>
    <t>LG N° 46/2019</t>
  </si>
  <si>
    <t>Suministro de materiales quirúrgicos para personas beneficiarias de FOPROLYD</t>
  </si>
  <si>
    <t>Proporcionar los materiales quirúrgicos para persona beneficiaria</t>
  </si>
  <si>
    <t>De inmediato a partir de la entrega de la orden de compra</t>
  </si>
  <si>
    <t>LG N° 48/2019</t>
  </si>
  <si>
    <t>Suministro de equipo de sonido para oficina regional de FOPROLYD en Chalatenango</t>
  </si>
  <si>
    <t>Electrónica, 201. S.A. de C.V.</t>
  </si>
  <si>
    <t>Adquirir equipo de sonido para los eventos con personas beneficiarias</t>
  </si>
  <si>
    <t>5 días hábiles después de recibir orden (13/03/2019)</t>
  </si>
  <si>
    <t>LG N° 49/2019</t>
  </si>
  <si>
    <t>Adquirir materiales para la elaboración de prótesis especiales</t>
  </si>
  <si>
    <t>LG N° 50/2019</t>
  </si>
  <si>
    <t>Servicios de mantenimiento preventivo y correctivo de portón de parqueo y motor eléctrico propiedad de FOPROLYD</t>
  </si>
  <si>
    <t>Business Technologies, S.A. de C.V</t>
  </si>
  <si>
    <t>Adquirir los servicios de mantenimiento para el buen funcionamiento del portón</t>
  </si>
  <si>
    <t>LG N° 51/2019</t>
  </si>
  <si>
    <t>Servicios de Mantenimiento Preventivo y Correctivo de la planta de Emergencia eléctrica de FOPROLYD</t>
  </si>
  <si>
    <t>Adquirir los servicios de mantenimiento para el buen funcionamiento de planta de emergencia</t>
  </si>
  <si>
    <t>LG N° 52/2019</t>
  </si>
  <si>
    <t>Suministro de mueble metálico para resguardo de documentos de unidad jurídica de FOPROLYD</t>
  </si>
  <si>
    <t>Adquirir mueble para el resguardo de documentos</t>
  </si>
  <si>
    <t>20 días hábiles después de recibir orden de inicio (08/03/2019)</t>
  </si>
  <si>
    <t>LG N° 53/2019</t>
  </si>
  <si>
    <t>Servicios de mantenimiento preventivo y correctivo del sistema de alarma de detección de incendio, de intrusión y cerca electrificada de FOPROLYD</t>
  </si>
  <si>
    <t>Adquirir los servicios de mantenimiento para el buen funcionamiento sistemas de alarma</t>
  </si>
  <si>
    <t>LG N° 54/2019</t>
  </si>
  <si>
    <t>Servicios de mantenimiento de desodorización de baños y aromatización de las instalaciones de FOPROLYD</t>
  </si>
  <si>
    <t>Adquirir los servicios de mantenimiento para el buen funcionamiento.</t>
  </si>
  <si>
    <t>A partir de la orden de inicio hasta diciembre de 2019 o hasta agotarse el monto adjudicado</t>
  </si>
  <si>
    <t>LG N° 56/2019</t>
  </si>
  <si>
    <t>EDULU, S.A. DE C.V.</t>
  </si>
  <si>
    <t>Adquirir los servicios de procedimiento quirúrgico para una persona beneficiaria.</t>
  </si>
  <si>
    <t>A partir de la recepción de la presente orden hasta el 31/12/2019</t>
  </si>
  <si>
    <t>LG N° 58/2019</t>
  </si>
  <si>
    <t>Suministro de canapé portátil para ser utilizado con personas beneficiarias de FOPROLYD</t>
  </si>
  <si>
    <t>Adquirir el suministro de canapé para personas beneficiarias</t>
  </si>
  <si>
    <t>30 días calendarios después de recibir orden de compra (21/03/2019)</t>
  </si>
  <si>
    <t>LG N° 61/2019</t>
  </si>
  <si>
    <t>Suministro de licencias de software de formatos de PDF para FOPROLYD</t>
  </si>
  <si>
    <t>DADA DADA Y CIA, S.A. DE C.V.</t>
  </si>
  <si>
    <t>Adquirir el suministro de licencias</t>
  </si>
  <si>
    <t>LG N° 62/2019</t>
  </si>
  <si>
    <t>Servicio de transmisión de cuñas radiales para convocatoria a personas beneficiarias de FOPROLYD, para llenado de constancia de vida.</t>
  </si>
  <si>
    <t>YSLN LA MONUMETAL, S.A. DE C.V.</t>
  </si>
  <si>
    <t>Adquirir los servicios de cuñas</t>
  </si>
  <si>
    <t>del 25 al 29 de marzo de 2019</t>
  </si>
  <si>
    <t>YSLR LA ROMATICA, S.A. DE C.V.</t>
  </si>
  <si>
    <t>ASOC. DE RADIODIFUSIÓN PARTICIPATIVA DE EL SALVADOR</t>
  </si>
  <si>
    <t>LG N° 63/2019</t>
  </si>
  <si>
    <t>Servicios de publicación escrita en dos periódicos de mayor circulación nacional, para efecto de comunicar a beneficiarios pensionados que deben presentarse al Fondo hacer constar que se encuentran con vida, en el mes de abril de 2019</t>
  </si>
  <si>
    <t>Adquirir los servicios de publicidad</t>
  </si>
  <si>
    <t>fecha de publicación el día  29 de marzo de 2019</t>
  </si>
  <si>
    <t>Editorial El Mundo, S.A.</t>
  </si>
  <si>
    <t>fecha de publicación el día  29 de marzo de 2020</t>
  </si>
  <si>
    <t>LG N° 65/2019</t>
  </si>
  <si>
    <t>Suministro de material quirúrgico según detalle anexo para beneficiario de FOPROLYD</t>
  </si>
  <si>
    <t>Adquirir los suministros de materiales quirúrgico para una persona beneficiaria</t>
  </si>
  <si>
    <t>A partir de la emisión de la orden de inicio hasta 31/12/2019</t>
  </si>
  <si>
    <t>LG N° 66/2019</t>
  </si>
  <si>
    <t>Fecha de programación de cirugía el día 28/03/2019</t>
  </si>
  <si>
    <t>LG N° 69/2019</t>
  </si>
  <si>
    <t>Suministro de contómetros para el departamento de contabilidad de FOPROLYD</t>
  </si>
  <si>
    <t>Calculadora y Teclados, S.A. de C.V.</t>
  </si>
  <si>
    <t>Adquirir el suministro de contómetros</t>
  </si>
  <si>
    <t>3 días después de recibir orden de compra</t>
  </si>
  <si>
    <t>LG 73/2019</t>
  </si>
  <si>
    <t xml:space="preserve">Servicio de publicación escrita en un periódico de circulación nacional, aviso de resultado de las Licitaciones Públicas N° 01/2019 y 02/2019. </t>
  </si>
  <si>
    <t>Editora El Mundo, S.A.</t>
  </si>
  <si>
    <t>Adquirir los servicios de publicación</t>
  </si>
  <si>
    <t>Fecha de publicación el día 01 de abril de 2019</t>
  </si>
  <si>
    <t>Servicios de mantenimiento preventivo y correctivo para flota de vehículos propiedad de FOPROLYD para el año 2019.</t>
  </si>
  <si>
    <t>LP N° 01/2019</t>
  </si>
  <si>
    <t>A partir de la orden de inicio  (01/04/2019)  hasta el 31/12/2019  o hasta agotarse el monto adjudicado.</t>
  </si>
  <si>
    <t xml:space="preserve">5 días hábiles posteriores a recibir contrato </t>
  </si>
  <si>
    <t xml:space="preserve">N° </t>
  </si>
  <si>
    <t>Orden de compra N°  1016/2019</t>
  </si>
  <si>
    <t>Orden de compra N°  1015/2019</t>
  </si>
  <si>
    <t>Orden de compra N°  1017/2019</t>
  </si>
  <si>
    <t>Contrato de Servicio N°  01/2019</t>
  </si>
  <si>
    <t>Orden de compra N°  1019/2019</t>
  </si>
  <si>
    <t>Orden de compra N°  1018/2019</t>
  </si>
  <si>
    <t>Orden de compra N°  1021/2019</t>
  </si>
  <si>
    <t>Orden de compra N°  1022/2019</t>
  </si>
  <si>
    <t>Contrato de Servicio N°  04/2019</t>
  </si>
  <si>
    <t>Orden de compra N°  1020/2019</t>
  </si>
  <si>
    <t>Orden de compra N°  1044/2019</t>
  </si>
  <si>
    <t>Orden de compra N°  1043/2019</t>
  </si>
  <si>
    <t>Orden de compra N°  1067/2019</t>
  </si>
  <si>
    <t>Orden de compra N°  1025/2019</t>
  </si>
  <si>
    <t>Orden de compra N°  1024/2019</t>
  </si>
  <si>
    <t>Contrato de Servicio N°  16/2019</t>
  </si>
  <si>
    <t>Orden de compra N°  1032/2019</t>
  </si>
  <si>
    <t>Orden de compra N°  1033/2019</t>
  </si>
  <si>
    <t>Orden de compra N°  1034/2019</t>
  </si>
  <si>
    <t>Orden de compra N°  1035/2019</t>
  </si>
  <si>
    <t>Orden de compra N°  1036/2019</t>
  </si>
  <si>
    <t>Orden de compra N°  1037/2019</t>
  </si>
  <si>
    <t>Contrato de Servicio N°  13/2019</t>
  </si>
  <si>
    <t>Contrato de Servicio N°  10/2019</t>
  </si>
  <si>
    <t>Contrato de Servicio N°  06/2019</t>
  </si>
  <si>
    <t>Orden de compra N°  1029/2019</t>
  </si>
  <si>
    <t>Orden  de compra N°  1038/2019</t>
  </si>
  <si>
    <t>Orden de compra N°  1026/2019</t>
  </si>
  <si>
    <t>Orden de compra N°  1027/2019</t>
  </si>
  <si>
    <t>Orden de compra N°  1028/2019</t>
  </si>
  <si>
    <t>Orden de compra N°  1041/2019</t>
  </si>
  <si>
    <t>Orden de compra N°  1042/2019</t>
  </si>
  <si>
    <t>Contrato de Servicio N°  11/2019</t>
  </si>
  <si>
    <t>Para entrega de los equipos 156 días calendarios posteriores a recibir contrato y 12 meses contados a partir de que se haya efectuado la portabilidad e iniciando el servicio.</t>
  </si>
  <si>
    <t>Contrato de Servicio N°  21/2019</t>
  </si>
  <si>
    <t>Orden de compra N°  1055/2019</t>
  </si>
  <si>
    <t>Orden de compra N°  1065/2019</t>
  </si>
  <si>
    <t>Contrato de Servicio N°  17/2019</t>
  </si>
  <si>
    <t>Servicio de publicación escrita en dos periódicos de circulación aviso de convocatoria de la Licitación Pública N°  02/2019</t>
  </si>
  <si>
    <t>Orden de compra N°  1031/2019</t>
  </si>
  <si>
    <t>Orden de compra N°  1030/2019</t>
  </si>
  <si>
    <t>LG N° 34/2019</t>
  </si>
  <si>
    <t>Servicios de exámenes de gabinete en la especialidad de Radiología para personas beneficiarias y solicitantes de FOPROLYD.</t>
  </si>
  <si>
    <t>Pastrana, S.A. de C.V.</t>
  </si>
  <si>
    <t>Realizar exámenes de gabinete en la especialidad de Radiología a personas beneficiarias y solicitantes de FOPROLYD</t>
  </si>
  <si>
    <t>A partir de la orden de inicio y hasta el 31/12/2019 o hasta agotar el monto adjudicado</t>
  </si>
  <si>
    <t>Orden de compra N°  1056/2019</t>
  </si>
  <si>
    <t>Orden de compra N°  1057/2019</t>
  </si>
  <si>
    <t>Contrato de Servicio N°  20/2019</t>
  </si>
  <si>
    <t>Orden de compra N°  1058/2019</t>
  </si>
  <si>
    <t>Orden de compra N°  1059/2019</t>
  </si>
  <si>
    <t>Orden de compra N°  1060/2019</t>
  </si>
  <si>
    <t>Orden de compra N°  1047/2019</t>
  </si>
  <si>
    <t>Orden de compra N°  1048/2019</t>
  </si>
  <si>
    <t>Orden de compra N°  1049/2019</t>
  </si>
  <si>
    <t>Orden de compra N°  1050/2019</t>
  </si>
  <si>
    <t>Orden de compra N°  1066/2019</t>
  </si>
  <si>
    <t>Orden de compra N°  1080/2019</t>
  </si>
  <si>
    <t>Orden de compra N°  1081/2019</t>
  </si>
  <si>
    <t>Orden de compra N°  1046/2019</t>
  </si>
  <si>
    <t>Orden de compra N°  1045/2019</t>
  </si>
  <si>
    <t>LG N° 42/2019</t>
  </si>
  <si>
    <t>Suministro de pañales y pañales y ropa intima desechables para incontinencia urinaria a ser proveída a personas beneficiaria de FOPROLYD durante el año 2019</t>
  </si>
  <si>
    <t>A partir de la suscripción  del mismo hasta finalizar las entregas durante el año 2019</t>
  </si>
  <si>
    <t>Orden de compra N°  1052/2019</t>
  </si>
  <si>
    <t>Orden de compra N°  1053/2019</t>
  </si>
  <si>
    <t>Orden de compra N°  1054/2019</t>
  </si>
  <si>
    <t>LG N° 45/2019</t>
  </si>
  <si>
    <t>Noé Alberto Guillén</t>
  </si>
  <si>
    <t>Suministrar papelería y artículos de oficina para FOPROLYD</t>
  </si>
  <si>
    <t>A partir de la recepción de la Orden de Compra de Bienes y Servicios hasta el 31/07/2019</t>
  </si>
  <si>
    <t>Múltiples Negocios, S.A. de C.V.</t>
  </si>
  <si>
    <t>OLG Service, S.A. de C.V.</t>
  </si>
  <si>
    <t>Orden de Compra N°  1039  y 1040 /2019</t>
  </si>
  <si>
    <t>LG N° 47/2019</t>
  </si>
  <si>
    <t>Equitec, S.A. de C.V.</t>
  </si>
  <si>
    <t>Proveer de insumos médicos a personas beneficiarias de FOPROLYD</t>
  </si>
  <si>
    <t>30 días calendario después de recibir la orden de Compra</t>
  </si>
  <si>
    <t>Para Ítem No 1 30 días calendario; para Ítem N°  12: 6 días después de recibir Orden de Compra</t>
  </si>
  <si>
    <t>Orden de Compra N°  1062/2019</t>
  </si>
  <si>
    <t>Orden de Compra N°  1079/2019</t>
  </si>
  <si>
    <t>Orden de Compra N°  1061/2019</t>
  </si>
  <si>
    <t>Orden de compra N°  1082/2019</t>
  </si>
  <si>
    <t>Orden de Compra N°  1051/2019</t>
  </si>
  <si>
    <t>Orden de compra N°  1083/2019</t>
  </si>
  <si>
    <t>Orden de compra N°  1064/2019</t>
  </si>
  <si>
    <t>Orden de compra N°  1063/2019</t>
  </si>
  <si>
    <t>LG N° 57/2019</t>
  </si>
  <si>
    <t>Suministro de insumos de fisioterapia para personas beneficiarias de FOPROLYD</t>
  </si>
  <si>
    <t>Adquirir insumos de fisioterapia para personas beneficiarias de FOPROLYD.</t>
  </si>
  <si>
    <t>30 días calendario a partir de la recepción de la Orden de Compra</t>
  </si>
  <si>
    <t>Orden de compra N°  1117/2019</t>
  </si>
  <si>
    <t>para los ítems 1 y 4, 30 días calendario; y para el ítem 5 , 5 días hábiles; ambas a partir de la recepción de la Orden de Compra</t>
  </si>
  <si>
    <t>Orden de compra N°  1118/2019</t>
  </si>
  <si>
    <t>Orden de compra N°  1069/2019</t>
  </si>
  <si>
    <t>LG N° 59/2019</t>
  </si>
  <si>
    <t>Adquirir el suministro de alimentos para eventos con personas beneficiarias de FOPROLYD</t>
  </si>
  <si>
    <t>A partir de la emisión de la Orden de Inicio hasta el 31/12/2019 o hasta agotar el monto adjudicado</t>
  </si>
  <si>
    <t>Contrato de Suministro N° 25/2019</t>
  </si>
  <si>
    <t>LG N° 60/2019</t>
  </si>
  <si>
    <t>Suministro de materiales para la elaboración y reparación de prótesis, Ortesis y calzado ortopédico para beneficiarios de FOPROLYD</t>
  </si>
  <si>
    <t>Líneas de Transporte Consolidado, S.A. de C.V.</t>
  </si>
  <si>
    <t>Proveer de materiales para la elaboración de ortesis, prótesis y calzado ortopédico para personas beneficiarias de FOPROLYD</t>
  </si>
  <si>
    <t>45 días calendarios posteriores a la recepción de la Orden de Compra</t>
  </si>
  <si>
    <t>Orden de compra N°  1070/2019</t>
  </si>
  <si>
    <t>Orden de compra N°  1071/2019</t>
  </si>
  <si>
    <t>Orden de compra N°  1072/2019</t>
  </si>
  <si>
    <t>Orden de compra N°  1073/2019</t>
  </si>
  <si>
    <t>Orden de compra N°  1074/2019</t>
  </si>
  <si>
    <t>Orden de compra N°  1075/2019</t>
  </si>
  <si>
    <t>Orden de compra N°  1076/2019</t>
  </si>
  <si>
    <t>LG N° 64/2019</t>
  </si>
  <si>
    <t>Servicios de telefonía fija de enlace “E1” para FOPROLYD, año 2019</t>
  </si>
  <si>
    <t>Adquirir los servicios de telefonía fija para FOPROLYD</t>
  </si>
  <si>
    <t>A partir del 20/04/2019 al 19/04/2019</t>
  </si>
  <si>
    <t>Orden de compra N°  1077/2019</t>
  </si>
  <si>
    <t>Orden de compra N°  1078/2019</t>
  </si>
  <si>
    <t>LG N° 67/2019</t>
  </si>
  <si>
    <t>Servicio de Mantenimiento Preventivo y Correctivo del Sistema de Circuito Cerrado de Televisión (Cámaras de Seguridad) de FOPROLYD</t>
  </si>
  <si>
    <t>Proveer servicios de mantenimiento para las cámaras de vigilancia de FOPROLYD</t>
  </si>
  <si>
    <t>A partir de la emisión de la Orden de Inicio hasta diciembre de 2019 o hasta agotar el monto adjudicado</t>
  </si>
  <si>
    <t>Orden de compra N°  1084/2019</t>
  </si>
  <si>
    <t>LG N° 70/2019</t>
  </si>
  <si>
    <t>Suministro de Productos Químicos y de Limpieza para FOPROLYD</t>
  </si>
  <si>
    <t>Suministrar de Insumos químicos y de limpieza a FOPROLYD</t>
  </si>
  <si>
    <t>Según programación de entrega en coordinación con el Administrador de la orden</t>
  </si>
  <si>
    <t>Norma Marina Concepción Quijano Durán</t>
  </si>
  <si>
    <t>5 días hábiles después de recibida orden de compra</t>
  </si>
  <si>
    <t>LG 71/2019</t>
  </si>
  <si>
    <t>Servicio de mantenimiento Preventivo y Correctivo del Sistema de Control de Acceso en Puertas de FOPROLYD</t>
  </si>
  <si>
    <t>Brindar mantenimiento a las puertas de acceso de FOPROLYD</t>
  </si>
  <si>
    <t>LG 72/2019</t>
  </si>
  <si>
    <t>Servicio de Mantenimiento Preventivo y Correctivo de Deshumificadores, Cortina de Aire, Climatizador Evaporativo Axial y Extractores de Aire de FOPROLYD</t>
  </si>
  <si>
    <t>Brindar mantenimiento a los deshumificadores, cortina de aire, climatizador y otros equipos de FOPROLYD</t>
  </si>
  <si>
    <t>A partir de la emisión de la Orden de Inicio hasta el 31 de diciembre de 2019 o hasta agotar el monto adjudicado</t>
  </si>
  <si>
    <t>Orden de compra N°  1085/2019</t>
  </si>
  <si>
    <t>LG 74/2019</t>
  </si>
  <si>
    <t>Servicio de publicación aviso de convocatoria de Licitación Pública N°  03/2019</t>
  </si>
  <si>
    <t>Fecha de publicación el día 04 de abril de 2020</t>
  </si>
  <si>
    <t>Orden de compra N°  1086/2019</t>
  </si>
  <si>
    <t>LG 76/2019</t>
  </si>
  <si>
    <t>Suministro de Material Quirúrgico para Persona Beneficiaria de FOPROLYD.</t>
  </si>
  <si>
    <t>Brindar material quirúrgico para persona beneficiaria de FOPROLYD</t>
  </si>
  <si>
    <t>LG 77/2019</t>
  </si>
  <si>
    <t>Servicios de Publicación escrita en periódico de circulación nacional de aviso de convocatoria de la Licitación Pública N°  04/2019 "Suministro de Vehículos para FOPROLYD"</t>
  </si>
  <si>
    <t>Fecha de la publicación 08/04/2019</t>
  </si>
  <si>
    <t>LP N° 02/2019</t>
  </si>
  <si>
    <t>Adquirir el suministro de vales de combustibles para los vehículos.</t>
  </si>
  <si>
    <t>Tiempo de entrega (Bueno)</t>
  </si>
  <si>
    <t>12 meses a partir de la emisión de la orden de inicio (01/04/2019)</t>
  </si>
  <si>
    <t>LG N° 28/2019</t>
  </si>
  <si>
    <t>Suministro de uniformes para  el personal de  FOPROLYD, correspondiente al año 2019</t>
  </si>
  <si>
    <t>UNIFORMES GABRIELA, S.A. DE C.V.</t>
  </si>
  <si>
    <t>Adquirir uniformes para el personal e FOPROLTD</t>
  </si>
  <si>
    <t xml:space="preserve">A partir de la toma de medidas </t>
  </si>
  <si>
    <t>Contrato de Suministro N° 26/2019</t>
  </si>
  <si>
    <t>Prorroga de servicio de Pruebas Psicométrica para aspirantes a plazas permanentes de FOPROLYD</t>
  </si>
  <si>
    <t>Orden de compra N°  1131/2019</t>
  </si>
  <si>
    <t>LG N° 44/2019</t>
  </si>
  <si>
    <t>Suministro, diagnóstico, reparación y set de baterías para auxiliares auditivos, para personas beneficiarias de FOPROLYD</t>
  </si>
  <si>
    <t>Suministrar, diagnosticar, reparar y entregar set de batería para auxiliares auditivos para personas beneficiarias de FOPROLYD</t>
  </si>
  <si>
    <t>Del 29/04/2019 al 31/12/2019 o hasta agotar el monto adjudicado</t>
  </si>
  <si>
    <t>Contrato de Suministro Nº 27/2019</t>
  </si>
  <si>
    <t>Contrato de Suministro Nº 28/2019</t>
  </si>
  <si>
    <t>Servicio de consultoría de una firma privada de auditoria para realizar la auditoria externa al periodo correspondiente del 1 de enero al 31 de diciembre del año 2018.</t>
  </si>
  <si>
    <t>LG N° 55/2019</t>
  </si>
  <si>
    <t>LG N° 68/2019</t>
  </si>
  <si>
    <t>Servicio de mantenimiento preventivo para cuatro vehículos tipo pick up de FOPROLYD</t>
  </si>
  <si>
    <t xml:space="preserve">TALLER DIDEA, S.A. DE C.V. </t>
  </si>
  <si>
    <t>Proveer el servicio de mantenimiento preventivo de cuatro vehículos de FOPROLYD</t>
  </si>
  <si>
    <t>Orden de compra N°  1119/2019</t>
  </si>
  <si>
    <t>LG 78/2019</t>
  </si>
  <si>
    <t>Suministro de calzado para el personal de seguridad de FOPROLYD</t>
  </si>
  <si>
    <t>Adquirir calzado para personal de seguridad</t>
  </si>
  <si>
    <t>15 días hábiles después de efectuar tallaje</t>
  </si>
  <si>
    <t>Orden de compra Nº 1122/2019</t>
  </si>
  <si>
    <t>LG 79/2019</t>
  </si>
  <si>
    <t>Suministro de lentes correctores, contacto, oscuros y reparación de lentes correctores para personas beneficiarias de FOPROLYD</t>
  </si>
  <si>
    <t>Suministrar lentes a personas beneficiarias de FOPROLYD</t>
  </si>
  <si>
    <t>Contrato de Suministro Nº 31/2019</t>
  </si>
  <si>
    <t>LG 80/2019</t>
  </si>
  <si>
    <t>Suministrar insumos médicos para personas beneficiarias</t>
  </si>
  <si>
    <t>30 días calendarios posteriores a la recepción de la Orden de Compra</t>
  </si>
  <si>
    <t>Orden de compra Nº 1128/52019</t>
  </si>
  <si>
    <t>Orden de compra Nº 1127/52019</t>
  </si>
  <si>
    <t>Inmediata entiéndase no mayor a 15 días hábiles</t>
  </si>
  <si>
    <t>Orden de compra Nº 1129/52019</t>
  </si>
  <si>
    <t>LG 81/2019</t>
  </si>
  <si>
    <t>Servicio de mantenimiento preventivo y correctivo de la planta telefónica de FOPROLYD.</t>
  </si>
  <si>
    <t>Adquirir los servicios de mantenimiento de planta telefónica para un buen funcionamiento de los equipos</t>
  </si>
  <si>
    <t>Orden de compra Nº 1120/2019</t>
  </si>
  <si>
    <t>LG 82/2019</t>
  </si>
  <si>
    <t>Servicio de mantenimiento preventivo y correctivo de la subestación eléctrica y tableros eléctricos en edificio FOPROLYD y  edificio ADELA.</t>
  </si>
  <si>
    <t>Proporcionar lo servicios de mantenimiento</t>
  </si>
  <si>
    <t>Orden de compra Nº 1123/2019</t>
  </si>
  <si>
    <t>LG 83/2019</t>
  </si>
  <si>
    <t>Suministro de cafeteras para FOPROLYD</t>
  </si>
  <si>
    <t>Adquirir el suministro de cafeteras</t>
  </si>
  <si>
    <t>Orden de compra Nº 1135/2019</t>
  </si>
  <si>
    <t>LG 84/2019</t>
  </si>
  <si>
    <t>Suministro de materiales didáctico e impresiones para actividades de educación auto cuido y prevención en salud mental y fisioterapia con personas beneficiarias de FOPROLYD</t>
  </si>
  <si>
    <t>Suministro de materiales didácticos e impresiones</t>
  </si>
  <si>
    <t>5 días hábiles después de entregar orden de compra</t>
  </si>
  <si>
    <t>Orden de compra Nº 1134/2019</t>
  </si>
  <si>
    <t>3 días calendarios después de aprobado el arte final</t>
  </si>
  <si>
    <t>Orden de compra Nº 1133/2019</t>
  </si>
  <si>
    <t>Orden de compra Nº 1132/2019</t>
  </si>
  <si>
    <t>LG 85/2019</t>
  </si>
  <si>
    <t>Suministro de equipo para la clínica medica empresarial de FOPROLYD</t>
  </si>
  <si>
    <t>Adquirir un equipo para clínica empresarial</t>
  </si>
  <si>
    <t>Orden de compra Nº 1121/2019</t>
  </si>
  <si>
    <t>LG 86/2019</t>
  </si>
  <si>
    <t>Servicio de capacitación para personal del Fondo de Protección de Lisiados y Discapacitados a Consecuencia del Conflicto Armado (FOPROLYD)</t>
  </si>
  <si>
    <t>Adquirir los servicios de capacitación para fortalecer el talento humano de FOPROLYD</t>
  </si>
  <si>
    <t>A partir de la emisión de la orden de inicio hasta el plazo ofertado.</t>
  </si>
  <si>
    <t>Orden de compra Nº 1140/2019</t>
  </si>
  <si>
    <t>Fundación Empresarial para El Desarrollo Educativo FEPADE</t>
  </si>
  <si>
    <t>Orden de compra Nº 1139/2019</t>
  </si>
  <si>
    <t>LG 87/2019</t>
  </si>
  <si>
    <t>Suministro de un escáner de cama plana para proceso de digitalización de documentación contable de la Unidad Financiera de FOPROLYD</t>
  </si>
  <si>
    <t>Adquirir el suministro de escáner</t>
  </si>
  <si>
    <t>Orden de compra Nº 1124/2019</t>
  </si>
  <si>
    <t>LG 88/2019</t>
  </si>
  <si>
    <t>Servicios de tratamientos odontológicos y de prótesis dentales para personas beneficiarias de FOPROLYD.</t>
  </si>
  <si>
    <t>Adquirir los servicios dentales</t>
  </si>
  <si>
    <t>A partir de la orden de inicio hasta el 31/12/2019 o hasta agotarse el monto</t>
  </si>
  <si>
    <t>Orden de compra Nº 1141/2019</t>
  </si>
  <si>
    <t>LG 89/2019</t>
  </si>
  <si>
    <t>Servicio de transporte para personas beneficiarias y acompañantes, participantes en el programa de atención en Salud Mental de FOPROLYD.</t>
  </si>
  <si>
    <t>Francisco Antonio Pacas Lemus</t>
  </si>
  <si>
    <t>Adquirir los servicios de transporte para beneficiarios de FOPROLYD</t>
  </si>
  <si>
    <t>A partir de la orden de inicio hasta el 03/07/2019</t>
  </si>
  <si>
    <t>Orden de compra Nº 1137/2019</t>
  </si>
  <si>
    <t>A partir de la orden de inicio hasta el 10/07/2019</t>
  </si>
  <si>
    <t>Orden de compra Nº 1136/2019</t>
  </si>
  <si>
    <t>LG 90/2019</t>
  </si>
  <si>
    <t>LG 91/2019</t>
  </si>
  <si>
    <t>Suministro de insumos varios y médico quirúrgicos para la clínica empresarial de FOPROLYD</t>
  </si>
  <si>
    <t>LG 92/2019</t>
  </si>
  <si>
    <t>Servicios técnicos de escaneo de expedientes laborales activos de FOPROLYD</t>
  </si>
  <si>
    <t>LG 93/2019</t>
  </si>
  <si>
    <t>Suministro de placas de reconocimiento para miembros de Junta Directiva de FOPROLYD</t>
  </si>
  <si>
    <t>Adquirir reconocimientos para miembros de Junta Directiva</t>
  </si>
  <si>
    <t>04 días hábiles después de recibir orden y arte.</t>
  </si>
  <si>
    <t>Orden de compra Nº 1130/2019</t>
  </si>
  <si>
    <t>LG 94/2019</t>
  </si>
  <si>
    <t>LG 95/2019</t>
  </si>
  <si>
    <t>LG 96/2019</t>
  </si>
  <si>
    <t>Servicio de publicación en un periódico nacional para la subasta pública de 1 vehículo fuera de uso propiedad de FOPROLYD</t>
  </si>
  <si>
    <t>Fecha de publicación el día 06 de junio de 2019</t>
  </si>
  <si>
    <t>Orden de compra  Nº 1138/2019</t>
  </si>
  <si>
    <t>Adquirir medicamentos para los empleados de FOPROLYD</t>
  </si>
  <si>
    <t>10 días hábiles después de recibir orden de compra.</t>
  </si>
  <si>
    <t>José Alejandro Bautista Yan</t>
  </si>
  <si>
    <t>EQUIMEDIC, S.A. de C.V.</t>
  </si>
  <si>
    <t>LG 97/2019</t>
  </si>
  <si>
    <t>Servicio de publicación escrita en periódico de circulación nacional de aviso de resultado de las licitaciones públicas Nº 03/2019 y 04/2019</t>
  </si>
  <si>
    <t>Fecha de publicación el día 14 de junio de 2019</t>
  </si>
  <si>
    <t>Orden de compra N°  1147/2019</t>
  </si>
  <si>
    <t>VW SECURITY, S.A. DE C.V.</t>
  </si>
  <si>
    <t>A partir de la emisión de orden de inicio</t>
  </si>
  <si>
    <t>Orden de compra Nº 1148/2019</t>
  </si>
  <si>
    <t>Servicio de impresión de memoria de labores año 2018 de FOPROLYD</t>
  </si>
  <si>
    <t>Adquirir los servicios de impresión</t>
  </si>
  <si>
    <t>A partir de la orden de inicio hasta la entrega final del servicio</t>
  </si>
  <si>
    <t>Orden de compra Nº 1149/2019</t>
  </si>
  <si>
    <t>LP 03/2019</t>
  </si>
  <si>
    <t>Suministro de productos farmacéuticos para personas beneficiarias de  FOPROLYD</t>
  </si>
  <si>
    <t>LP 04/2019</t>
  </si>
  <si>
    <t>Automax, S.A. de C.V.</t>
  </si>
  <si>
    <t>UNIDAD DE ADQUISICIONES Y CONTRATACIONES INSTITUCIONAL (UACI)</t>
  </si>
  <si>
    <t>En proceso de multa</t>
  </si>
  <si>
    <t>Tiempo de entrega (Regular)</t>
  </si>
  <si>
    <t>Especificaciones (Regular)</t>
  </si>
  <si>
    <t>Especificaciones (Buenos)</t>
  </si>
  <si>
    <t>Cumplimiento (Bueno)</t>
  </si>
  <si>
    <t>Tiempo de entrega (Bueno).</t>
  </si>
  <si>
    <t>LG 75/2019</t>
  </si>
  <si>
    <t>Suministro de materiales y componentes para la elaboración y reparación de prótesis y artesas para personas beneficiarias de FOPROLYD</t>
  </si>
  <si>
    <t>Adquirir materiales y componente para personas beneficiarias</t>
  </si>
  <si>
    <t>30 días hábiles posteriores a la recepción de la Orden de Compra</t>
  </si>
  <si>
    <t>Orden de compra Nº 1126/2019</t>
  </si>
  <si>
    <t>25 día hábiles contados a partir de la recepción del contrato</t>
  </si>
  <si>
    <t>Contrato de Suministro Nº 30/2019</t>
  </si>
  <si>
    <t>60 día hábiles contados a partir de la recepción del contrato</t>
  </si>
  <si>
    <t>Contrato de Suministro Nº 29/2019</t>
  </si>
  <si>
    <t>LG 98/2019</t>
  </si>
  <si>
    <t>Adquirir los servicios de mantenimiento para los extintores</t>
  </si>
  <si>
    <t>A partir de emitir orden de inicio hasta diciembre de 2019</t>
  </si>
  <si>
    <t>Orden de compra Nº 1150/2019</t>
  </si>
  <si>
    <t>LG 99/2019</t>
  </si>
  <si>
    <t>Suministro de insumo para el desarrollo de capacitaciones a personal beneficiario de FOPROLYD</t>
  </si>
  <si>
    <t>5 días calendarios a partir de recibir la orden de compra</t>
  </si>
  <si>
    <t>Orden de compra Nº 1152/2019</t>
  </si>
  <si>
    <t>LG 100/2019</t>
  </si>
  <si>
    <t>Orden de compra Nº 1154/2019</t>
  </si>
  <si>
    <t>CONSULTORES ASOCIADOS PROVEEDORES DE BIENES Y SERVICIOS, S.A. DE C.V.</t>
  </si>
  <si>
    <t>Orden de compra Nº 1155/2019</t>
  </si>
  <si>
    <t>ANCORA, S.A. de C.V.</t>
  </si>
  <si>
    <t>Orden de compra Nº 1156/2019</t>
  </si>
  <si>
    <t>LG 101/2019</t>
  </si>
  <si>
    <t>Suministro de sillas de ruedas estándar para personas beneficiarias de FOPROLYD, para ser proveídos durante el año de 2019</t>
  </si>
  <si>
    <t>LG 102/2019</t>
  </si>
  <si>
    <t>Suministro de un sofá para uso terapéutico que será utilizado con personas beneficiarias del programa de salud mental de FOPROLYD en el año 2019</t>
  </si>
  <si>
    <t>Adquirir el suministro de un sofá</t>
  </si>
  <si>
    <t>30 días calendarios después de recibir orden de compra (05/07/2019)</t>
  </si>
  <si>
    <t>Orden de compra Nº 1151/2019</t>
  </si>
  <si>
    <t>LG 103/2019</t>
  </si>
  <si>
    <t>Fecha de publicación el día 08 de julio de 2019</t>
  </si>
  <si>
    <t>Orden de compra  Nº 1153/2019</t>
  </si>
  <si>
    <t>Adquirir los servicios de escaneo para los expedientes laborales</t>
  </si>
  <si>
    <t>A partir de la orden de inicio hasta entrega final del servicio, previa coordinación con administradora</t>
  </si>
  <si>
    <t>Orden de compra Nº 1157/2019</t>
  </si>
  <si>
    <t>Carlos Adalberto López Campos</t>
  </si>
  <si>
    <t>Orden de compra Nº 1158/2019</t>
  </si>
  <si>
    <t>Contratar el servicio de consultoría para realizar Auditoria Financiera al periodo de enero a diciembre de 2018</t>
  </si>
  <si>
    <t>Adquirir el suministro de sillas de ruedas estándar.</t>
  </si>
  <si>
    <t>Orden de compra Nº 1159/2019</t>
  </si>
  <si>
    <t>LG 104/2019</t>
  </si>
  <si>
    <t>Servicio de migración de estructura e imágenes del Archivo Digital Contable de los años 1995-2004 al Sistema de Gestión Documental de FOPROLYD</t>
  </si>
  <si>
    <t>Alfredo Antonio Martínez Magaña</t>
  </si>
  <si>
    <t>Contratar el servicio de migración de estructura e imágenes del Archivo Digital Contable.</t>
  </si>
  <si>
    <t>MODALIDAD DE CONTRATACIÓN: CONTRATACIÓN DIRECTA</t>
  </si>
  <si>
    <t>CD N° 01/2019</t>
  </si>
  <si>
    <t>Servicio de mantenimiento preventivo y correctivo de extintores de FOPROLYD, año 2019.</t>
  </si>
  <si>
    <t>Servicio de mantenimiento preventivo para el equipo informático de FOPROLYD, ubicado en oficina central, oficina anexa y sus regionales, sin sustitución de partes.</t>
  </si>
  <si>
    <t>Adquirir los servicios de mantenimiento informáticos</t>
  </si>
  <si>
    <t>Suministro de herramientas para técnicos protesistas del laboratorio de prótesis de FOPROLYD</t>
  </si>
  <si>
    <t>Adquirir el suministro de herramientas para técnicos protesistas.</t>
  </si>
  <si>
    <t>8 días calendarios a partir de la recepción de la Orden de Compra</t>
  </si>
  <si>
    <t>Servicio de publicación en un periódico de mayor circulación con el fin de requerir Curriculum vitae para realizar procesos de selección y contratación de personal de FOPROLYD</t>
  </si>
  <si>
    <t>Adquirir productos farmacéutico para personas beneficiarias a FOPROLYD</t>
  </si>
  <si>
    <t>Adquirir vehículos para FOPROLYD</t>
  </si>
  <si>
    <t>Tiempo máximo de 60 días calendarios a partir de la emisión de la orden de inicio.</t>
  </si>
  <si>
    <t>Adquirir pañales desechables para persona beneficiarias.</t>
  </si>
  <si>
    <t>Suministro de pintura y accesorios para FOPROLYD, según detalle anexo.</t>
  </si>
  <si>
    <t>Proveer el suministro de pintura y accesorios para FOPROLYD</t>
  </si>
  <si>
    <t>En coordinación con el Administrador de Orden</t>
  </si>
  <si>
    <t>Orden de compra  Nº 1160/2019</t>
  </si>
  <si>
    <t>Proveer el suministro de insumos varios y médico quirúrgicos para la clínica empresarial de FOPROLYD</t>
  </si>
  <si>
    <t>Suministro de insumos de primeros auxilios para botiquín institucional de FOPROLYD</t>
  </si>
  <si>
    <t>Consultores Asociados y Proveedores de Bienes y Servicios, S.A. de C.V.</t>
  </si>
  <si>
    <t>Orden de compra  Nº 1161/2019</t>
  </si>
  <si>
    <t>LG 105/2019</t>
  </si>
  <si>
    <t>LG 106/2019</t>
  </si>
  <si>
    <t>Orden de compra N°  1014/2019</t>
  </si>
  <si>
    <t>Orden de compra N°  1023/2019</t>
  </si>
  <si>
    <t>Orden de Compra N°  1107/2019</t>
  </si>
  <si>
    <t>Orden de Compra N°  1108/2019</t>
  </si>
  <si>
    <t>Orden de Compra N° 1109/2019</t>
  </si>
  <si>
    <t>Orden de Compra  N° 1110/2019</t>
  </si>
  <si>
    <t>Orden de Compra N°  1111/2019</t>
  </si>
  <si>
    <t>Orden de Compra  N°  1112/2019</t>
  </si>
  <si>
    <t>Orden de Compra  N°  1114/2019</t>
  </si>
  <si>
    <t>Orden de Compra N°  1113/2019</t>
  </si>
  <si>
    <t>Orden de Compra  N°  1093/2019</t>
  </si>
  <si>
    <t>Orden de Compra  N°  1094/2019</t>
  </si>
  <si>
    <t>Orden de Compra  N°  1095/2019</t>
  </si>
  <si>
    <t>Orden de Compra  N°  1096/2019</t>
  </si>
  <si>
    <t>Orden de Compra N°  1103/2019</t>
  </si>
  <si>
    <t>Orden de Compra N°  1105/2019</t>
  </si>
  <si>
    <t>Orden de compra N°  1068/2019</t>
  </si>
  <si>
    <t>Orden de Compra 
N°  1098/2019</t>
  </si>
  <si>
    <t>Orden de Compra 
N°  1091/2019</t>
  </si>
  <si>
    <t>Orden de Compra 
N°  1090/2019</t>
  </si>
  <si>
    <t>Orden de compra Nº 1142/2019</t>
  </si>
  <si>
    <t>Orden de compra Nº 1143/2019</t>
  </si>
  <si>
    <t>Orden de compra Nº 1144/2019</t>
  </si>
  <si>
    <t>Orden de compra Nº 1145/2019</t>
  </si>
  <si>
    <t>Orden de compra Nº 1146/2019</t>
  </si>
  <si>
    <t>Contrato de Servicio N°  12/2019</t>
  </si>
  <si>
    <t>Contrato de Suministro N°  23/2019</t>
  </si>
  <si>
    <t>LG 107/2019</t>
  </si>
  <si>
    <t>LG 108/2019</t>
  </si>
  <si>
    <t>LG 109/2019</t>
  </si>
  <si>
    <t>Suministros Electrícos y Repuestos Informáticos</t>
  </si>
  <si>
    <t>ELITE TECHNOLOGIES, S.A. DE C.V.</t>
  </si>
  <si>
    <t>Proveer del suministro de equipo eléctrico y repuestos informáticos</t>
  </si>
  <si>
    <t>Orden de compra  Nº 1166/2019</t>
  </si>
  <si>
    <t>JARET NAUN MORAN SORTO</t>
  </si>
  <si>
    <t xml:space="preserve">30 días calendarios después de recibir orden de compra </t>
  </si>
  <si>
    <t>Orden de compra  Nº 1165/2019</t>
  </si>
  <si>
    <t>DATA &amp; GRAPHICS S.A .DE C.V.</t>
  </si>
  <si>
    <t>15 días calendarios después de recibir orden de compra</t>
  </si>
  <si>
    <t>Orden de compra  Nº 1164/2019</t>
  </si>
  <si>
    <t xml:space="preserve">20 días calendarios después de recibir orden de compra </t>
  </si>
  <si>
    <t>Orden de compra  Nº 1167/2019</t>
  </si>
  <si>
    <t>60 días calendarios después de recibir orden de compra</t>
  </si>
  <si>
    <t>Orden de compra  Nº 1170/2019</t>
  </si>
  <si>
    <t xml:space="preserve">60 días hábiles después de recibir orden de compra </t>
  </si>
  <si>
    <t>Orden de compra  Nº 1171/2019</t>
  </si>
  <si>
    <t>Orden de compra  Nº 1172/2019</t>
  </si>
  <si>
    <t>Suministro de bomper para reparación de prótesis de personas beneficiarias de FOPROLYD</t>
  </si>
  <si>
    <t>Orden de compra  Nº  1173/2019</t>
  </si>
  <si>
    <t>LG 110/2019</t>
  </si>
  <si>
    <t>Proveer del suministro de materiales quirúrgico para persona beneficiaria de FOPROLYD</t>
  </si>
  <si>
    <t>Orden de compra  Nº 1169/2019</t>
  </si>
  <si>
    <t>LG 111/2019</t>
  </si>
  <si>
    <t>Servicios de publicación escrita de esquela de condolencias en un periódico de circulación nacional.</t>
  </si>
  <si>
    <t>Del 29 al 30 de agosto de 2019</t>
  </si>
  <si>
    <t>Orden de compra  Nº 1163/2019</t>
  </si>
  <si>
    <t>LG 112/2019</t>
  </si>
  <si>
    <t>Servicio de publicación en un periódico de mayor circulación, con el fin de requerir curriculum vitae, para realizar proceso de selección y contratación de personal de FOPROLYD</t>
  </si>
  <si>
    <t>Del 02 al 03 de septiembre de 2019</t>
  </si>
  <si>
    <t>Orden de compra  Nº 1168/2019</t>
  </si>
  <si>
    <t>LG 113/2019</t>
  </si>
  <si>
    <t>(COMPRA NO RECURRENTE) Suministro de una grabadora de voz digital para FOPROLYD.</t>
  </si>
  <si>
    <t xml:space="preserve">Entrega inmediata </t>
  </si>
  <si>
    <t>Acuerdo de Junta Directiva N° 481.08.2019  de fecha 22 de agosto de 2019</t>
  </si>
  <si>
    <t>Del 14 de junio al  31 de diciembre de 2019 o hasta agotarse el monto adjudicado</t>
  </si>
  <si>
    <t>Contrato de Suministro N° 32/2019</t>
  </si>
  <si>
    <t xml:space="preserve">20 días hábiles posteriores a recibir contrato </t>
  </si>
  <si>
    <t>Contrato de Suministro N° 33/2019</t>
  </si>
  <si>
    <t>Contrato de Servicio N° 34/2019</t>
  </si>
  <si>
    <t>Se cancelo multa según recibo de ingreso Nº 008750 de fecha 27 de agosto cancelando la multa por un monto de US$ 94.87</t>
  </si>
  <si>
    <t>Por resolución final de fecha 18 de mayo de 2017, se impuso multa por mora de US$ 25.17 por entrega tardía de los suministro de la Orden de Compra Nº 574 de fecha 07 de julio de 2016 (LG 90/2016) Acuerdo Nº 525.09.2016 (fecha limite para cancelar 02 de junio de 2017) Sin embargo el pago se efectuo hasta el dia 12 de abril de 2019, segun recibo de ingreso N• 008316.</t>
  </si>
  <si>
    <t>LG 114/2019</t>
  </si>
  <si>
    <t>Suministro de una motocicleta para FOPROLYD</t>
  </si>
  <si>
    <t>Trader, S.A. de C.V.</t>
  </si>
  <si>
    <t>30 días calendarios a partir del 09 de octubre de 2019</t>
  </si>
  <si>
    <t>Orden de compra  Nº 1175/2019</t>
  </si>
  <si>
    <t>LG 115/2019</t>
  </si>
  <si>
    <t>Suministro de mobiliario y equipo para FOPROLYD</t>
  </si>
  <si>
    <t>Smart office, S.A. de C.V.</t>
  </si>
  <si>
    <t xml:space="preserve">30 días calendarios </t>
  </si>
  <si>
    <t>Orden de compra  Nº 1178/2019</t>
  </si>
  <si>
    <t>30 días calendarios</t>
  </si>
  <si>
    <t>Orden de compra  Nº 1179/2019</t>
  </si>
  <si>
    <t>LG 116/2019</t>
  </si>
  <si>
    <t>Suministro de equipo informático y de reproducción de documentos para FOPROLYD</t>
  </si>
  <si>
    <t>COMPONENTES EL ORBE, S.A. DE C.V.</t>
  </si>
  <si>
    <t>30 días despúes de recibir contrato</t>
  </si>
  <si>
    <t>MT2005, S.A. de C.V.</t>
  </si>
  <si>
    <t>Jaret Naún Morán Sorto</t>
  </si>
  <si>
    <t>60 días despúes de recibir contrato</t>
  </si>
  <si>
    <t>RAF, S.A. de C.V.</t>
  </si>
  <si>
    <t>Suministro de tres compas de exterior para el laboratorio de prótesis de FOPROLYD</t>
  </si>
  <si>
    <t>20 días después de recibir orden de compra</t>
  </si>
  <si>
    <t>Orden de compra  Nº 1176/2019</t>
  </si>
  <si>
    <t>LG 118/2019</t>
  </si>
  <si>
    <t xml:space="preserve"> Fecha de programanción de la cirugía en coordinación con el administrador de documento contractual</t>
  </si>
  <si>
    <t>Orden de compra  Nº 1174/2019</t>
  </si>
  <si>
    <t>LG 117/2019</t>
  </si>
  <si>
    <t>LG 119/2019</t>
  </si>
  <si>
    <t>LG 120/2019</t>
  </si>
  <si>
    <t>Suministro de una licencia de software para edición de documentos pdf de FOPROLYD</t>
  </si>
  <si>
    <t>Orden de Compra  Nº 1177/2019</t>
  </si>
  <si>
    <t>LG 121/2019</t>
  </si>
  <si>
    <t>Suministro de comprobantes de retención para el departamento de tesorería institucional de FOPROLYD</t>
  </si>
  <si>
    <t>FORMULARIOS STANDARD, S.A. DE C.V</t>
  </si>
  <si>
    <t xml:space="preserve"> 25 dias después de aprobado arte final</t>
  </si>
  <si>
    <t>Orden de Compra  Nº 1180/2019</t>
  </si>
  <si>
    <t>LG 122/2019</t>
  </si>
  <si>
    <t>Servicio de impresión de instrumentos para el programa de apoyo a la reinserción laboral y productiva de personas beneficiarias de FOPROLYD</t>
  </si>
  <si>
    <t>LG 123/2019</t>
  </si>
  <si>
    <t>Servicio de arrendamiento de transporte para personas beneficiarias y cuidadores, participantes en talleres de desarrollo personal del programa de atención de salud mental de FOPROLYD</t>
  </si>
  <si>
    <t>LG 124/2019</t>
  </si>
  <si>
    <t>Servicio de publicación en un periódico de mayor circulación, con el fin de requerir curriculum vitae, para realizar procesos de selección y contratación de personal de FOPROLYD</t>
  </si>
  <si>
    <t>Contratar los servicios de publicación en periódico de mayor circulación, con el fin de requerir curriculum vitae.</t>
  </si>
  <si>
    <t>Fecha de publicación el 16 de octubre de 2019</t>
  </si>
  <si>
    <t>Orden de Compra  Nº 1181/2019</t>
  </si>
  <si>
    <t>LG 125/2019</t>
  </si>
  <si>
    <t>Servicio de capacitación para los miembros del comité de salud y seguridad ocupacional de FOPROLYD (COMISSOF)</t>
  </si>
  <si>
    <t>LG 126/2019</t>
  </si>
  <si>
    <t>LG 127/2019</t>
  </si>
  <si>
    <t>LG 128/2019</t>
  </si>
  <si>
    <t>LG 129/2019</t>
  </si>
  <si>
    <t xml:space="preserve">Suministro de productos químicos y limpieza para FOPROLYD, </t>
  </si>
  <si>
    <t>LG 130/2019</t>
  </si>
  <si>
    <t>LG 131/2019</t>
  </si>
  <si>
    <t>Suministro de Ventiladores para FOPROLYD</t>
  </si>
  <si>
    <t>LG 132/2019</t>
  </si>
  <si>
    <t>LG 133/2019</t>
  </si>
  <si>
    <t xml:space="preserve">Proveer del suministro de insumos médicos para personas beneficiarias </t>
  </si>
  <si>
    <t>Proveer del suministro de bomper para reparación de prótesis.</t>
  </si>
  <si>
    <t>Contratar el servicio de publicación de esquela de condolencias.</t>
  </si>
  <si>
    <t>Contratar el servicio de publicación en un periófico de mayor circulación, con el fin de requerir curriculum vitae.</t>
  </si>
  <si>
    <t>Adquirir el suministro de una grabadora de voz digital.</t>
  </si>
  <si>
    <t>Proveer del suministro de una motocicleta.</t>
  </si>
  <si>
    <t>Proveer el suministro de mobiliario y equipo.</t>
  </si>
  <si>
    <t>Proveer del suministro de equipo informático y de reproducción de documentos.</t>
  </si>
  <si>
    <t>Proveer el suministro de herramientas para técnicos protesistas del laboratorio de prótesis.</t>
  </si>
  <si>
    <t>Proveer del suministro de material quirúrgico.</t>
  </si>
  <si>
    <t>Proveer del suministro de municiones e implementos de equipamento para el personal de seguridad.</t>
  </si>
  <si>
    <t>Proveer del suministro de una licencia de software.</t>
  </si>
  <si>
    <t>Proporcionar el suministro de comporbantes de retención.</t>
  </si>
  <si>
    <t>Contratar el servicio de impresión de instrumentos.</t>
  </si>
  <si>
    <t>Contratar el servicio de arrendamiento de transporte para personal beneficiario.</t>
  </si>
  <si>
    <t>Contratar el servicio de capacitación para los miembros del comité de salud y seguridad ocupacional.</t>
  </si>
  <si>
    <t xml:space="preserve">Proveer del suministro de café </t>
  </si>
  <si>
    <t>Proveer del suministro de productos de higiene y dessechables.</t>
  </si>
  <si>
    <t>Proveer del suministro de productos químicos y limpieza.</t>
  </si>
  <si>
    <t>Proveer del suministro de papelería y artículos de oficina.</t>
  </si>
  <si>
    <t>Proveer del suministro de ventiladores.</t>
  </si>
  <si>
    <t>Fecha de publicación el día 29 de octubre de 2019</t>
  </si>
  <si>
    <t>MONTO GLOBAL CONTRATADO</t>
  </si>
  <si>
    <t>LG 134/2019</t>
  </si>
  <si>
    <t>LG 135/2019</t>
  </si>
  <si>
    <t>LG 136/2019</t>
  </si>
  <si>
    <t>LG 137/2019</t>
  </si>
  <si>
    <t>LG 138/2019</t>
  </si>
  <si>
    <t>LG 139/2019</t>
  </si>
  <si>
    <t>LG 140/2019</t>
  </si>
  <si>
    <t>LG 141/2019</t>
  </si>
  <si>
    <t>LG 142/2019</t>
  </si>
  <si>
    <t>LG 143/2019</t>
  </si>
  <si>
    <t>Mario Alberto Landós Sevillano</t>
  </si>
  <si>
    <t>15 días después de aprobado arte final por parte del administrador del documento contractual.</t>
  </si>
  <si>
    <t>Orden de Compra  Nº 1202/2019</t>
  </si>
  <si>
    <t>Impresos Multiples, S.A. de C.V.</t>
  </si>
  <si>
    <t>Orden de Compra  Nº 1204/2019</t>
  </si>
  <si>
    <t>14 días después de aprobada por el administrador del documento contractual</t>
  </si>
  <si>
    <t>Orden de Compra  Nº 1201/2019</t>
  </si>
  <si>
    <t>Orden de Compra  Nº 1205/2019</t>
  </si>
  <si>
    <t>Orden de Compra  Nº 1203/2019</t>
  </si>
  <si>
    <t>Del 14 de noviembre al 13 de diciembre de 2019</t>
  </si>
  <si>
    <t>Orden de Compra  Nº 1196/2019</t>
  </si>
  <si>
    <t>Del 26 al 28 noviembre de 2019</t>
  </si>
  <si>
    <t>Orden de Compra  Nº 1197/2019</t>
  </si>
  <si>
    <t>Inversiones Salvadoreñas Atlacatl, S.A. de C.V.</t>
  </si>
  <si>
    <t>07/112019</t>
  </si>
  <si>
    <t>Del 21 de noviembre al 12 de diciembre de 2019</t>
  </si>
  <si>
    <t>Orden de Compra  Nº 1198/2019</t>
  </si>
  <si>
    <t>APROSSI, S.A. de C.V.</t>
  </si>
  <si>
    <t>Apartir de la emisión de la orden de inicio  en coordinación con administradora de documentos contractuales</t>
  </si>
  <si>
    <t>Orden de Compra  Nº 1200/2019</t>
  </si>
  <si>
    <t>Declarado Desierto por no haberse recibido oferta alguna. Resolución Adjudicativa SBG-123/2019</t>
  </si>
  <si>
    <t>10 días hábiles después de recibida orden de compra en coordinación con Administrador.</t>
  </si>
  <si>
    <t>Orden de Compra  Nº 1193/2019</t>
  </si>
  <si>
    <t>María Consuelo Aguilar Perez</t>
  </si>
  <si>
    <t>Orden de Compra  Nº 1195/2019</t>
  </si>
  <si>
    <t>Orden de Compra  Nº 1194/2019</t>
  </si>
  <si>
    <t>Multiples Negocios, S.A. de C.V.</t>
  </si>
  <si>
    <t>Orden de Compra  Nº 1191/2019</t>
  </si>
  <si>
    <t>Orden de Compra  Nº 1192/2019</t>
  </si>
  <si>
    <t>Francisco de Jesús Figueroa</t>
  </si>
  <si>
    <t>3 días hábiles después de recibir orden de compra.</t>
  </si>
  <si>
    <t>Orden de Compra  Nº 1190/2019</t>
  </si>
  <si>
    <t>Noe Alberto Guillen</t>
  </si>
  <si>
    <t>Orden de Compra  Nº 1189/2019</t>
  </si>
  <si>
    <t>05 días hábiles después de recibir orden de compra</t>
  </si>
  <si>
    <t>Orden de Compra  Nº 1187/2019</t>
  </si>
  <si>
    <t>Suministro de Insumos de Identidad Visual Institucional</t>
  </si>
  <si>
    <t>Proveer del suministro de insumos de identidad visual institucional</t>
  </si>
  <si>
    <t>6 días hábiles después de aprobada la muestra por el administrador del documento contractual</t>
  </si>
  <si>
    <t>Orden de Compra  Nº 1199/2019</t>
  </si>
  <si>
    <t>Inmediata, previa coordinación con el administrador de la orden</t>
  </si>
  <si>
    <t>Orden de Compra  Nº 1188/2019</t>
  </si>
  <si>
    <t>LG 144/2019</t>
  </si>
  <si>
    <t>LG 145/2019</t>
  </si>
  <si>
    <t>LG 146/2019</t>
  </si>
  <si>
    <t>LG 147/2019</t>
  </si>
  <si>
    <t>INCR. LG N° 01/2019</t>
  </si>
  <si>
    <t>Incremento del 10.5% sobre el monto, según Acuerdo de Junta Directiva N° 568.10.2019 de fecha 17 de octubre de 2019</t>
  </si>
  <si>
    <t>UNA SOLA EVALUACION</t>
  </si>
  <si>
    <t>LG 148/2019</t>
  </si>
  <si>
    <t>Orden de Compra  Nº 1210/2019</t>
  </si>
  <si>
    <t>Servicio de Capacitación para personal del Fondo de Protección de Lisiados y Discapacitados a Consecuencia del Conflicto Armando (FOPROLYD)</t>
  </si>
  <si>
    <t>PCG Company, S.A. de C.V.</t>
  </si>
  <si>
    <t>En coordinación con el Administradora de la Orden</t>
  </si>
  <si>
    <t>Orden de Compra  Nº 1212/2019</t>
  </si>
  <si>
    <t>Suministro de alimentos para capacitación de Ética Gubernamental para el personal de FOPROLYD</t>
  </si>
  <si>
    <t>Suministro e instalación de sistema de llamado y sonido ambiental para atención a personas beneficiarias de FOPROLYD</t>
  </si>
  <si>
    <t>2 días hábiles a partir de la emisión de la orden de inicio por parte del administrador</t>
  </si>
  <si>
    <t>Orden de Compra  Nº 1206/2019</t>
  </si>
  <si>
    <t>Suministro e instalación de cuatro aires acondicionados para las instalaciones de FOPROLYD</t>
  </si>
  <si>
    <t>Suministro e instalación de un sistema de cámara de video de circuito cerrado de televisión en la oficina regional de San Miguel y la oficina regional de Chalatenango de FOPROLYD</t>
  </si>
  <si>
    <t>Proveer del suministro e instalación de un sistema de cámara de video de circuito cerrado de televisión en las oficinas regionales</t>
  </si>
  <si>
    <t>30 días calendarios, previa coordinación con el administrador de la orden.</t>
  </si>
  <si>
    <t>Orden de Compra  Nº 1209/2019</t>
  </si>
  <si>
    <t>Suministro de radios de comunicación portátil de corto alcance para FOPROLYD</t>
  </si>
  <si>
    <t>Radio Comunicaciones, S.A. de C.V.</t>
  </si>
  <si>
    <t>Inmediato, previa coordinación con el administrador de la orden</t>
  </si>
  <si>
    <t>Orden de Compra  Nº 1207/2019</t>
  </si>
  <si>
    <t>Suministro de marcos para fotografías oficiales para FOPROLYD</t>
  </si>
  <si>
    <t>Suministro de productos eléctricos y electrónicos para las Instalaciones de FOPROLYD</t>
  </si>
  <si>
    <t>Servicio de publicación escrita de esquela de condolencias en un periódico de circulación nacional.</t>
  </si>
  <si>
    <t>Del 19 al 20 de noviembre de 2019</t>
  </si>
  <si>
    <t>Orden de Compra  Nº 1208/2019</t>
  </si>
  <si>
    <t>Servicio de publicación de un periódico de mayor circulación, con el fin de requerir curriculum vitae, para realizar procesos de selección y contratación de personal de FOPROLYD</t>
  </si>
  <si>
    <t>Del 21 al 25 de noviembre de 2019</t>
  </si>
  <si>
    <t>Orden de Compra  Nº 1211/2019</t>
  </si>
  <si>
    <t>Suministro de equipo informático para FOPROLYD</t>
  </si>
  <si>
    <t>Suministro repuestos informáticos para FOPROLYD</t>
  </si>
  <si>
    <t>Suministro de material e instrumental de uso médico para fortalecer las actividades de médicos de campo en FOPROLYD para la atención de las personas beneficiarias.</t>
  </si>
  <si>
    <t>INCR. LG N° 10/2019</t>
  </si>
  <si>
    <t>Servi Electrofrios Industriales, S.A. de C.V.</t>
  </si>
  <si>
    <t>Proveer del suministro e instalación de  aires acondicionados.</t>
  </si>
  <si>
    <t>Orden de Compra  Nº 1227/2019</t>
  </si>
  <si>
    <t>Carlos José Avalos Rodas</t>
  </si>
  <si>
    <t>Proveer del suministro de marcos para fotografías oficiales.</t>
  </si>
  <si>
    <t>7 días hábiles después de recibida la orden de compra</t>
  </si>
  <si>
    <t>Orden de Compra  Nº 1213/2019</t>
  </si>
  <si>
    <t>Suministro Comercial, S.A. de C.V.</t>
  </si>
  <si>
    <t>Proveer el suministro de productos eléctricos y electrónicos.</t>
  </si>
  <si>
    <t xml:space="preserve">15 días hábiles después de recibida orden de compra </t>
  </si>
  <si>
    <t>Orden de Compra  Nº 1214/2019</t>
  </si>
  <si>
    <t>Tecnología, Equipos, Redes y Automatización, S.A. de C.V.</t>
  </si>
  <si>
    <t>Orden de Compra  Nº 1215/2019</t>
  </si>
  <si>
    <t>08 días hábiles después de recibir orden de compra</t>
  </si>
  <si>
    <t>Orden de Compra  Nº 1216/2019</t>
  </si>
  <si>
    <t>Soluciones LED, S.A. de C.V.</t>
  </si>
  <si>
    <t xml:space="preserve">Entrega inmediata, en coordinación con el administrador </t>
  </si>
  <si>
    <t>Orden de Compra  Nº 1217/2019</t>
  </si>
  <si>
    <t>Contratar el servicio de publicación de un periódico de mayor circulación, con el fin de requerir curriculum vitae.</t>
  </si>
  <si>
    <t>Proveer del suministro de equipo informático.</t>
  </si>
  <si>
    <t>30 días calendarios después de entrega de orden de compra</t>
  </si>
  <si>
    <t>Orden de Compra  Nº 1218/2019</t>
  </si>
  <si>
    <t>SANMUR, S.A. de C.V.</t>
  </si>
  <si>
    <t>03 días hábiles mientras duren existencias, caso contrario 30 días hábiles por pedido especial</t>
  </si>
  <si>
    <t>Orden de Compra  Nº 1220/2019</t>
  </si>
  <si>
    <t>SERVICIOS DE TECNOLOGIA GLOBAL, S.A. DE C.V.</t>
  </si>
  <si>
    <t>Proveer el suministro repuestos informáticos.</t>
  </si>
  <si>
    <t xml:space="preserve"> 30 dias después de recibida la Orden de Compra en coordinación con el Adm. del Doc. Contractual</t>
  </si>
  <si>
    <t>Orden de Compra  Nº 1226/2019</t>
  </si>
  <si>
    <t>Proveer del suministro de material e instrumetal de uso médico para fortalecer las actividades de médicos de campo.</t>
  </si>
  <si>
    <t>Orden de Compra  Nº 1221/2019</t>
  </si>
  <si>
    <t>Orden de Compra  Nº 1222/2019</t>
  </si>
  <si>
    <t>Orden de Compra  Nº 1223/2019</t>
  </si>
  <si>
    <t>LG 149/2019</t>
  </si>
  <si>
    <t>Suministro de una refrigeradora para FOPROLYD</t>
  </si>
  <si>
    <t>Proveer del suministro de una refrigeradora para FOPROLYD</t>
  </si>
  <si>
    <t>Un día hábil en coordinación con el administrador de los documentos contractuales</t>
  </si>
  <si>
    <t>Orden de Compra  Nº 1224/2019</t>
  </si>
  <si>
    <t>LG 150/2019</t>
  </si>
  <si>
    <t>Suministro de un Jack (gato) hidráulico de capacidad para 3 toneladas</t>
  </si>
  <si>
    <t>Proveer el suministro de jack hidráulico de capcaidad para 3 toneladas</t>
  </si>
  <si>
    <t xml:space="preserve"> 5 dias Hábiles después de recibida la Orden de Compra en coordinación Adm. Doc. Contractual</t>
  </si>
  <si>
    <t>Orden de Compra  Nº 1225/2019</t>
  </si>
  <si>
    <t>Contrato de Suministro N° 39/2019</t>
  </si>
  <si>
    <t>Contrto de Suministro N° 38/2019</t>
  </si>
  <si>
    <t>Contrato de Suministro N° 35/2019</t>
  </si>
  <si>
    <t>Contrato de Suministro N° 40/2019</t>
  </si>
  <si>
    <t>Contrato de Suministro N° 36/2019</t>
  </si>
  <si>
    <t>Contrato de Suministrto N° 37/2019</t>
  </si>
  <si>
    <t>Incremento del 14.99% sobre el monto, según Acuerdo de Junta Directiva N° 625.12.2019 de fecha 10 de diciembre de 2019</t>
  </si>
  <si>
    <t>INCR. LG N° 79/2019</t>
  </si>
  <si>
    <t>Tiempo de entrega bueno.</t>
  </si>
  <si>
    <t>M</t>
  </si>
  <si>
    <t>Del 01 de enero al 31 de diciembre de 2020</t>
  </si>
  <si>
    <t xml:space="preserve">Acuerdo de Junta Directiva Nº 656.12.2019 </t>
  </si>
  <si>
    <t>Incremento del 20% sobre el monto, según Acuerdo de Junta Directiva N° 111.02.2020  de febrero de 2020.</t>
  </si>
  <si>
    <t>Acuerdo de Junta Directiva N° 111.02.2020</t>
  </si>
  <si>
    <t>LG 01/2020</t>
  </si>
  <si>
    <t>SEGUROS FEDECREDITO, SOCIEDAD ANONIMA.</t>
  </si>
  <si>
    <t>Contratar el servicio de seguros de bienes y de personas para FOPROLYD</t>
  </si>
  <si>
    <t>La vigencia de la póliza será desde las doce horas (12:00) del 31 de enero de 2020 hasta las doce horas (12:00) del 31 de enero de 2021</t>
  </si>
  <si>
    <t>Orden de Compra N° 1313/2020</t>
  </si>
  <si>
    <t>FEDECREDITO VIDA, SOCIEDAD ANONIMA, SEGUROS DE PERSONAS.</t>
  </si>
  <si>
    <t>Orden de Compra N° 1312/2020</t>
  </si>
  <si>
    <t>ASEGURADORA AGRICOLA COMERCIAL, S.A.</t>
  </si>
  <si>
    <t>Orden de Compra N° 1311/2020</t>
  </si>
  <si>
    <t>Orden de Compra N° 1310/2020</t>
  </si>
  <si>
    <t>LG 02/2020</t>
  </si>
  <si>
    <t xml:space="preserve">Proveer del suministro de materiales quirúrgicos </t>
  </si>
  <si>
    <t>Fecha de programación de cirugía el 14 de enero de 2020 en coordinación con el administrador</t>
  </si>
  <si>
    <t>Orden de Compra N° 1228/2020</t>
  </si>
  <si>
    <t>LG 03/2020</t>
  </si>
  <si>
    <t>Suministro de refrigerios para la celebración del día de la persona trabajadora de FOPROLYD</t>
  </si>
  <si>
    <t>Norma Marina Concepción Quijano Duran</t>
  </si>
  <si>
    <t>Proveer de refrigerios para personal de FOPROLYD</t>
  </si>
  <si>
    <t xml:space="preserve">Fecha de evento el 23 de enero de 2020 </t>
  </si>
  <si>
    <t>Orden de Compra N° 1229/2020</t>
  </si>
  <si>
    <t>LG 04/2020</t>
  </si>
  <si>
    <t>Contratar el servicio de transporte para recolección de desechos</t>
  </si>
  <si>
    <t>A partir de la emisión de la orden de inicio por parte del admon hasta el 31 de diciembre de 2020</t>
  </si>
  <si>
    <t>Orden de Compra N° 1305/2020</t>
  </si>
  <si>
    <t>LG 05/2020</t>
  </si>
  <si>
    <t>El Salvador, Network, S.A.</t>
  </si>
  <si>
    <t xml:space="preserve">Contratar el servicio de enlace de datos </t>
  </si>
  <si>
    <t>Orden de Compra N° 1299/2020</t>
  </si>
  <si>
    <t>LG 06/2020</t>
  </si>
  <si>
    <t>Orden de compra Nº 1308/2020</t>
  </si>
  <si>
    <t>Orden de compra Nº 1306/2020</t>
  </si>
  <si>
    <t>LG 07/2020</t>
  </si>
  <si>
    <t>Suministro de azúcar y café para FOPROLYD</t>
  </si>
  <si>
    <t xml:space="preserve">Proveer del suministro de azúcar y café </t>
  </si>
  <si>
    <t>Del 24 de febrero al 31 de julio de 2020</t>
  </si>
  <si>
    <t>Orden de compra Nº 1235/2020</t>
  </si>
  <si>
    <t>Orden de compra Nº 1236/2020</t>
  </si>
  <si>
    <t>LG 08/2020</t>
  </si>
  <si>
    <t>Proveer el suministro de productos  higiene y desechables</t>
  </si>
  <si>
    <t>A partir de recibir orden de compra hasta el 30 de agosto de 2020</t>
  </si>
  <si>
    <t>Orden de compra Nº 1240/2020</t>
  </si>
  <si>
    <t>Orden de compra Nº 1241/2020</t>
  </si>
  <si>
    <t>A partir del 04 de marzo hasta el 30 de agosto de 2020</t>
  </si>
  <si>
    <t>Orden de compra Nº 1242/2020</t>
  </si>
  <si>
    <t>LG 09/2020</t>
  </si>
  <si>
    <t>RZ, S.A. de C.V.</t>
  </si>
  <si>
    <t>Del 13 de marzo al 31 de agosto de 2020</t>
  </si>
  <si>
    <t>Orden de compra Nº 1250/2020</t>
  </si>
  <si>
    <t>Del 13 de marzo al 31 de agosto de 2021</t>
  </si>
  <si>
    <t>Orden de compra Nº 1251/2020</t>
  </si>
  <si>
    <t>Industrias Facela, S.A. de C.V,</t>
  </si>
  <si>
    <t>Del 13 de marzo al 31 de agosto de 2022</t>
  </si>
  <si>
    <t>Orden de compra Nº 1252/2020</t>
  </si>
  <si>
    <t>Del 13 de marzo al 31 de agosto de 2023</t>
  </si>
  <si>
    <t>Orden de compra Nº 1253/2020</t>
  </si>
  <si>
    <t>Del 13 de marzo al 31 de agosto de 2024</t>
  </si>
  <si>
    <t>Orden de compra Nº 1254/2020</t>
  </si>
  <si>
    <t>Del 13 al 30 de marzo de 2020</t>
  </si>
  <si>
    <t>Orden de compra Nº 1255/2020</t>
  </si>
  <si>
    <t>Orden de compra Nº 1256/2020</t>
  </si>
  <si>
    <t>Del 13 de marzo al 31 de agosto de 2025</t>
  </si>
  <si>
    <t>Orden de compra Nº 1257/2020</t>
  </si>
  <si>
    <t>Del 13 de marzo al 31 de agosto de 2026</t>
  </si>
  <si>
    <t>Orden de compra Nº 1258/2020</t>
  </si>
  <si>
    <t>Papelería Sanrey, S.A. de C.V.</t>
  </si>
  <si>
    <t>Del 13 de marzo al 31 de agosto de 2027</t>
  </si>
  <si>
    <t>Orden de compra Nº 1259/2020</t>
  </si>
  <si>
    <t>LG 10/2020</t>
  </si>
  <si>
    <t>03 de febrero de 2020</t>
  </si>
  <si>
    <t>Orden de compra Nº 1230/2020</t>
  </si>
  <si>
    <t>LG 11/2020</t>
  </si>
  <si>
    <t>Suministro de pañales desechables y ropa íntima para personas beneficiarias de FOPROLYD</t>
  </si>
  <si>
    <t>DROGUERIA GUARDADO, S.A. DE C.V.</t>
  </si>
  <si>
    <t>Proveer del suministro de pañales desechables y ropa íntima para personas beneficiarias de FOPROLYD</t>
  </si>
  <si>
    <t>15 días hábiles, en coordinación con el Administrador</t>
  </si>
  <si>
    <t>Orden de compra Nº 1298/2020</t>
  </si>
  <si>
    <t>LG 12/2020</t>
  </si>
  <si>
    <t>Henrry Adonay Hernández Artiga</t>
  </si>
  <si>
    <t>35 días previa toma de medidas</t>
  </si>
  <si>
    <t>Orden de compra Nº 1237/2020</t>
  </si>
  <si>
    <t>8 días hábiles previa toma de medidas</t>
  </si>
  <si>
    <t>Orden de compra Nº 1238/2020</t>
  </si>
  <si>
    <t>LG 13/2020</t>
  </si>
  <si>
    <t>Servicio de enlace corporativo de internet para la oficina central de FOPROLYD</t>
  </si>
  <si>
    <t>EL SALVADOR NETWORK, S. A.</t>
  </si>
  <si>
    <t>Contratar el servicio de enlace corporativo de internet para la oficina central de FOPROLYD</t>
  </si>
  <si>
    <t>12 meses a partir del 2 de abril de 2020, en coordinación con el Adm.  del Doc. Contractual.</t>
  </si>
  <si>
    <t>Orden de compra Nº 1300/2020</t>
  </si>
  <si>
    <t>LG 14/2020</t>
  </si>
  <si>
    <t>Servicio de enlace o túnel de datos entre oficina central de FOPROLYD con oficinas regionales ubicadas en Chalatenango y San Miguel</t>
  </si>
  <si>
    <t>COMUNICACIONES IBW EL SALVADOR S.A. DE C.V.</t>
  </si>
  <si>
    <t>Contratar el servicio de enlace o túnel de datos entre oficina central de FOPROLYD con oficinas regionales ubicadas en Chalatenango y San Miguel</t>
  </si>
  <si>
    <t>Orden de compra Nº 1301/2020</t>
  </si>
  <si>
    <t>LG 15/2020</t>
  </si>
  <si>
    <t>Servicio de enlace o túnel de datos entre oficina central de FOPROLYD con oficina anexa en san salvador</t>
  </si>
  <si>
    <t>Jaret Naúm Morán Sorto</t>
  </si>
  <si>
    <t>Contratar el servicio de enlace o túnel de datos entre oficina central de FOPROLYD con oficina anexa en san salvador</t>
  </si>
  <si>
    <t>12 meses a partir del día 15 de marzo de 2020, coordinación con el Adm. del Doc. Contractual</t>
  </si>
  <si>
    <t>Orden de compra Nº 1307/2020</t>
  </si>
  <si>
    <t>LG 16/2020</t>
  </si>
  <si>
    <t>Servicio de Pruebas Psicométrica para aspirantes a plazas permanentes de FOPROLYD.</t>
  </si>
  <si>
    <t>Contratación Empresariales, S.A. de C.V.</t>
  </si>
  <si>
    <t>Contratar el servicio de Pruebas Psicométrica para aspirantes a plazas permanentes de FOPROLYD.</t>
  </si>
  <si>
    <t>Del 14 de febrero al 31 de diciembre de 2020</t>
  </si>
  <si>
    <t>Orden de compra Nº 1232/2020</t>
  </si>
  <si>
    <t>LG 17/2020</t>
  </si>
  <si>
    <t>El 10 de febrero de 2020</t>
  </si>
  <si>
    <t>Orden de compra Nº 1231/2020</t>
  </si>
  <si>
    <t>LG 18/2020</t>
  </si>
  <si>
    <t>Servicio de mantenimiento preventivo y correctivo de portón de parqueo y motor eléctrico de FOPROLYD</t>
  </si>
  <si>
    <t>Contratar el servicio de mantenimiento preventivo y correctivo de portón de parqueo y motor eléctrico de FOPROLYD</t>
  </si>
  <si>
    <t>A partir de la orden de inicio hasta diciembre de 2020</t>
  </si>
  <si>
    <t>Orden de compra Nº 1245/2020</t>
  </si>
  <si>
    <t>LG 19/2020</t>
  </si>
  <si>
    <t>Servicio de mantenimiento preventivo y correctivo del sistema de control de acceso en puertas de FOPROLYD</t>
  </si>
  <si>
    <t>Contratar el servicio de  mantenimiento preventivo y correctivo del sistema de control de acceso en puertas de FOPROLYD</t>
  </si>
  <si>
    <t>A partir de la orden de inicio al 31 de diciembre de 2020</t>
  </si>
  <si>
    <t>Orden de compra Nº 1243/2020</t>
  </si>
  <si>
    <t>LG 20/2020</t>
  </si>
  <si>
    <t>El 17 de febrero de 2020</t>
  </si>
  <si>
    <t>Orden de compra Nº 1233/2020</t>
  </si>
  <si>
    <t>LG 21/2020</t>
  </si>
  <si>
    <t>Contratar el servicio de mantenimiento preventivo y correctivo de maquinaria y equipo del laboratorio de prótesis de FOPROLYD</t>
  </si>
  <si>
    <t>A partir de la emisión de la Orden de Inicio y hasta el mes de diciembre de 2020</t>
  </si>
  <si>
    <t>Orden de compra Nº 1309/2020</t>
  </si>
  <si>
    <t>LG 24/2020</t>
  </si>
  <si>
    <t>Suministro de pan dulce y salado para ser entregado a personas beneficiarias, solicitantes y cuidadores asistentes a actividades diversas, así como para su atención en las oficinas de FOPROLYD</t>
  </si>
  <si>
    <t>Declarado Desierto. Resolución Adjudicativa SBG N° 30/2020</t>
  </si>
  <si>
    <t>LG 26/2020</t>
  </si>
  <si>
    <t>Servicio de renovación de licencias de dispositivos de protección perimetral y correo institucional.</t>
  </si>
  <si>
    <t>Contratar el servicio de  renovación de licencias de dispositivos de protección perimetral y correo institucional.</t>
  </si>
  <si>
    <t>Orden de compra Nº 1264/2020</t>
  </si>
  <si>
    <t>LG 28/2020</t>
  </si>
  <si>
    <t>Servicio de publicación escrita aviso de convocatoria de las Licitaciones Públicas siguientes: LP 01/2020; LP 02/2020 y LP 03/2020</t>
  </si>
  <si>
    <t>Contratar el servicio de  publicación escrita aviso de convocatoria de las Licitaciones Públicas siguientes: LP 01/2020; LP 02/2020 y LP 03/2020</t>
  </si>
  <si>
    <t>19 de febrero de 2020</t>
  </si>
  <si>
    <t>Orden de compra Nº 1234/2020</t>
  </si>
  <si>
    <t>LG 29/2020</t>
  </si>
  <si>
    <t>Group Agroindustrial Prometheus, S.A. de C.V.</t>
  </si>
  <si>
    <t>A partir de la orden de inicio hasta el 31 de diciembre de 2020</t>
  </si>
  <si>
    <t>Orden de compra Nº 1262/2020</t>
  </si>
  <si>
    <t>LG 30/2020</t>
  </si>
  <si>
    <t>Orden de compra Nº 1261/2020</t>
  </si>
  <si>
    <t>LG 31/2020</t>
  </si>
  <si>
    <t>Orden de compra Nº 1247/2020</t>
  </si>
  <si>
    <t>LG 32/2020</t>
  </si>
  <si>
    <t>A partir de la emisión de orden de inicio hasta el 31 de diciembre de 2020</t>
  </si>
  <si>
    <t>Orden de compra Nº 1260/2020</t>
  </si>
  <si>
    <t>LG 33/2020</t>
  </si>
  <si>
    <t>Orden de compra Nº 1263/2020</t>
  </si>
  <si>
    <t>LG 34/2020</t>
  </si>
  <si>
    <t>Servicio de fumigación para los diferentes inmuebles de FOPROLYD</t>
  </si>
  <si>
    <t>Fumigadora y Formuladora Campos, S.A. de C.V.</t>
  </si>
  <si>
    <t>Contratar el servicio de fumigación para los diferentes inmuebles de FOPROLYD</t>
  </si>
  <si>
    <t>Orden de compra Nº 1248/2020</t>
  </si>
  <si>
    <t xml:space="preserve">LG 35/2020 </t>
  </si>
  <si>
    <t>Servicio de mantenimiento preventivo y correctivo de alarma de detección de incendio, de intrusión y cerca electrificada de FOPROLYD</t>
  </si>
  <si>
    <t>Contratar el servicio de mantenimiento preventivo y correctivo de alarmas</t>
  </si>
  <si>
    <t>Orden de compra Nº 1249/2020</t>
  </si>
  <si>
    <t>LG 36/2020</t>
  </si>
  <si>
    <t>Contratar el servicio de mantenimiento preventivo y correctivo del ascensor</t>
  </si>
  <si>
    <t>A partir del 12 de marzo al 31 de diciembre de 2020</t>
  </si>
  <si>
    <t>Orden de compra Nº 1246/2020</t>
  </si>
  <si>
    <t>LG 38/2020</t>
  </si>
  <si>
    <t>Servicio de capacitación para personal del Fondo de Protección de Lisiados y Discapacitación a Consecuencia del Conflicto Armado (FOPROLYD)</t>
  </si>
  <si>
    <t>Contratar el servicio de capacitación</t>
  </si>
  <si>
    <t>Del 29 de febrero al 29 de agosto de 2020</t>
  </si>
  <si>
    <t>Orden de compra Nº 1239/2020</t>
  </si>
  <si>
    <t>LG 39/2020</t>
  </si>
  <si>
    <t>SALVAMEDICA, S.A. de C.V.</t>
  </si>
  <si>
    <t>Proveer del suministro de material quirúrgico</t>
  </si>
  <si>
    <t>El 06 de marzo de 2020</t>
  </si>
  <si>
    <t>Orden de compra Nº 1244/2020</t>
  </si>
  <si>
    <t>LG 50/2020</t>
  </si>
  <si>
    <t>Suministro de productos básicos de primera necesidad, con el fin de apoyar a los hospitales temporales donde permanecen las personas en cuarentena por el estado de emergencia de la pandemia del coronavirus covid-19</t>
  </si>
  <si>
    <t>Ricardo Ernesto Yudice Viaud</t>
  </si>
  <si>
    <t>Proveer del suministro de productos básicos de primera necesidad para apoyar a la emergencia nacional</t>
  </si>
  <si>
    <t>Del 19 al 20 de marzo de 2020</t>
  </si>
  <si>
    <t>Orden de compra Nº 1265/2020</t>
  </si>
  <si>
    <t>INCR. LG N° 09/2019</t>
  </si>
  <si>
    <t xml:space="preserve">Servicio de mantenimiento preventivo y correctivo de la planta telefónica de FOPROLYD, </t>
  </si>
  <si>
    <t>LG 22/2020</t>
  </si>
  <si>
    <t>Servicio de elaboración y mantenimiento de prótesis oculares para personas beneficiarias de FOPROLYD con discapacidad visual, para el año 2020</t>
  </si>
  <si>
    <t>Contratar el servicio de mantenimiento de prótesis oculares</t>
  </si>
  <si>
    <t>A partir de emisión de Orden de Inicio hasta el 31/12/2020, en coordinación con el Ad. de Doc. Contr</t>
  </si>
  <si>
    <t>Orden de compra Nº 1302/2020</t>
  </si>
  <si>
    <t>LG 23/2020</t>
  </si>
  <si>
    <t>Suministro de lentes, correctores, contacto, oscuros y reparación de lentes correctores para personas beneficiarias de FOPROLYD</t>
  </si>
  <si>
    <t>Proveer del suministro de lentes para personas beneficiarias</t>
  </si>
  <si>
    <t>A partir de la orden e inicio al 31 de diciembre de 2020</t>
  </si>
  <si>
    <t>Orden de compra Nº 1303/2020</t>
  </si>
  <si>
    <t>LG 25/2020</t>
  </si>
  <si>
    <t>Contratar el servicio de alojamiento para personas beneficias</t>
  </si>
  <si>
    <t>A partir de la Orden de Inicio hasta el 31 de diciembre de 2020</t>
  </si>
  <si>
    <t>Orden de compra Nº 1304/2020</t>
  </si>
  <si>
    <t>LG 27/2020</t>
  </si>
  <si>
    <t>Suministro de material didáctico e impresiones para actividades de educación, autocuido y prevención en salud mental y fisioterapia con personas beneficiarias de FOPROLYD</t>
  </si>
  <si>
    <t>Proveer del suministro de materiales didácticos</t>
  </si>
  <si>
    <t>30 días a partir de la aprobación del arte COVID-19</t>
  </si>
  <si>
    <t>Orden de compra Nº 1278/2020</t>
  </si>
  <si>
    <t>Fondo de Actividades Especiales de Medios de Comunicación y Reproducción de la Fuerza Armada</t>
  </si>
  <si>
    <t>Orden de compra Nº 1280/2020</t>
  </si>
  <si>
    <t xml:space="preserve">Noé Alberto Guillén </t>
  </si>
  <si>
    <t>5 días hábiles después de recibida orden de compra (06/06/2020) COVID-19</t>
  </si>
  <si>
    <t>Orden de compra Nº 1282/2020</t>
  </si>
  <si>
    <t>10 días hábiles después de recibida la orden (13/05/2020) COVID-19</t>
  </si>
  <si>
    <t>Orden de compra Nº 1283/2020</t>
  </si>
  <si>
    <t xml:space="preserve">LG 37/2020 </t>
  </si>
  <si>
    <t>Proveer del suministro de productos químicos y limpieza</t>
  </si>
  <si>
    <t>A partir de la orden de pedido hasta julio de 2020</t>
  </si>
  <si>
    <t>Orden de compra Nº 1274/2020</t>
  </si>
  <si>
    <t>Triple H, S.A. de C.V.</t>
  </si>
  <si>
    <t>Orden de compra Nº 1275/2020</t>
  </si>
  <si>
    <t>Orden de compra Nº 1276/2020</t>
  </si>
  <si>
    <t>María Consuelo Aguilar Pérez</t>
  </si>
  <si>
    <t>Orden de compra Nº 1277/2020</t>
  </si>
  <si>
    <t>Iris Yanira Montano Lara</t>
  </si>
  <si>
    <t>Orden de compra Nº 1279/2020</t>
  </si>
  <si>
    <t>Orden de compra Nº 1281/2020</t>
  </si>
  <si>
    <t>LG 40/2020</t>
  </si>
  <si>
    <t>Servicio de mantenimiento preventivo y correctivo para dispensadores con filtros de agua (oasis) de FOPROLYD (incluye el suministro e instalación de filtros y lámparas ultravioletas) para el año 2020,</t>
  </si>
  <si>
    <t>LÍNEA FRÍA, S.A. DE C.V.</t>
  </si>
  <si>
    <t>Contratar el servicio de mantenimiento preventivo y correctivo para filtros de agua</t>
  </si>
  <si>
    <t>A partir de la emisión de la orden de inicio hasta el 31 de diciembre de 2020</t>
  </si>
  <si>
    <t>Orden de compra Nº 1271/2020</t>
  </si>
  <si>
    <t>LG 41/2020</t>
  </si>
  <si>
    <t>Proveer el suministro de insumos informáticos</t>
  </si>
  <si>
    <t>A partir de la emisión de la orden de compra hasta octubre de 2020</t>
  </si>
  <si>
    <t>Orden de compra Nº 1286/2020</t>
  </si>
  <si>
    <t>Componentes El Orbe, S.A. de C.V.</t>
  </si>
  <si>
    <t>Orden de compra Nº 1287/2020</t>
  </si>
  <si>
    <t>Orden de compra Nº 1288/2020</t>
  </si>
  <si>
    <t>Orden de compra Nº 1289/2020</t>
  </si>
  <si>
    <t>LG 42/2020</t>
  </si>
  <si>
    <t>Servicios de telefonía fija de enlace E1 para FOPROLYD</t>
  </si>
  <si>
    <t>Contratar el servicio de telefonía de enlace E1</t>
  </si>
  <si>
    <t>Del 20 de abril de 2020 al 19 de abril de 2021</t>
  </si>
  <si>
    <t>Orden de compra Nº 1270/2020</t>
  </si>
  <si>
    <t>LG 43/2020</t>
  </si>
  <si>
    <t>Suministro de cintas y fundas porta carnet para los miembros de junta directiva, miembros de comité de gestión financiera y personal de FOPROLYD</t>
  </si>
  <si>
    <t>Proveer del suministro de cintas y fundas porta carnet</t>
  </si>
  <si>
    <t>Declarado Desierto. Resolución Adjudicativa SBG N° 37/2020</t>
  </si>
  <si>
    <t>LG 44/2020</t>
  </si>
  <si>
    <t>Suministro de materiales de apoyo y servicio de impresión, elaboración de formularios de constancias de vida; páginas de papel bond tamaño carta de perforado fino, rótulos, de beneficiarios pensionados de FOPROLYD</t>
  </si>
  <si>
    <t>INTERCOLOR, S.A. de C.V.</t>
  </si>
  <si>
    <t>Proveer del suministro de materiales de apoyo y servicio de impresión para llenado de hoja de vida</t>
  </si>
  <si>
    <t>5 días hábiles máximo después de ser aprobado arte</t>
  </si>
  <si>
    <t>Orden de compra Nº 1284/2020</t>
  </si>
  <si>
    <t>5 días hábiles después de ser aprobado arte</t>
  </si>
  <si>
    <t>Orden de compra Nº 1285/2020</t>
  </si>
  <si>
    <t>LG 46/2020</t>
  </si>
  <si>
    <t>Suministro de medicamentos e insumos para abastecimiento de botiquines institucionales y accesorios para brigadistas y miembros de COMISSOF</t>
  </si>
  <si>
    <t>Carlos Josué Inglés Cienfuegos</t>
  </si>
  <si>
    <t>Proveer del suministro de medicamentos e insumos para abastecimiento de botiquines</t>
  </si>
  <si>
    <t>Hasta el 14 de mayo de 2020</t>
  </si>
  <si>
    <t>Orden de compra Nº 1273/2020</t>
  </si>
  <si>
    <t>LG 47/2020</t>
  </si>
  <si>
    <t>INVARIABLE, S.A. DE C.V.</t>
  </si>
  <si>
    <t>Contratar el servicio de mantenimiento preventivo y correctivo de aire acondicionado</t>
  </si>
  <si>
    <t>Del 18 de mayo al 31 de diciembre de 2020</t>
  </si>
  <si>
    <t>Orden de compra Nº 1292/2020</t>
  </si>
  <si>
    <t>LG 48/2020</t>
  </si>
  <si>
    <t>Adriana Sofía Figueroa Reyes</t>
  </si>
  <si>
    <t>Contratar el servicio de mantenimiento preventivo para el equipo informático</t>
  </si>
  <si>
    <t>Del 30 de abril al 31 de octubre de 2020</t>
  </si>
  <si>
    <t>Orden de compra Nº 1290/2020</t>
  </si>
  <si>
    <t>LG 49/2020</t>
  </si>
  <si>
    <t>Servicio de 150 cuñas radiales, a efecto de emitir comunicado del llenado de la hoja de vida a personas beneficiarias de FOPROLYD</t>
  </si>
  <si>
    <t>Contratar el servicio de transmisión de cuñas radiales</t>
  </si>
  <si>
    <t>5 días hábiles según programación</t>
  </si>
  <si>
    <t>Orden de compra Nº 1266/2020</t>
  </si>
  <si>
    <t>YSLR LA ROMANTICA, S.A. DE C.V.</t>
  </si>
  <si>
    <t>Orden de compra Nº 1267/2020</t>
  </si>
  <si>
    <t>Orden de compra Nº 1268/2020</t>
  </si>
  <si>
    <t>YSLN LA MONUMENTAL, S.A. DE C.V.</t>
  </si>
  <si>
    <t>Orden de compra Nº 1269/2020</t>
  </si>
  <si>
    <t>LG 51/2020</t>
  </si>
  <si>
    <t>Servicio de mantenimiento preventivo y correctivo de fotocopiadoras de FOPROLYD</t>
  </si>
  <si>
    <t xml:space="preserve">Contratar el servicio de mantenimiento preventivo y correctivo de fotocopiadoras </t>
  </si>
  <si>
    <t>Del 22 de mayo al 31 de diciembre de 2020</t>
  </si>
  <si>
    <t>Orden de compra Nº 1296/2020</t>
  </si>
  <si>
    <t>LG 54/2020</t>
  </si>
  <si>
    <t>TELEFONICA MULTISERVICIOS, S.A. DE C.V.</t>
  </si>
  <si>
    <t xml:space="preserve">Contratar el servicio de telefonía móvil </t>
  </si>
  <si>
    <t>Servicio por 12 meses a partir del 1 de junio de 2020, en coordinación con los administradores.</t>
  </si>
  <si>
    <t>Orden de compra Nº 1297/2020</t>
  </si>
  <si>
    <t>LG 55/2020</t>
  </si>
  <si>
    <t>10 días hábiles después del 20 de mayo de 2020</t>
  </si>
  <si>
    <t>Orden de compra Nº 1295/2020</t>
  </si>
  <si>
    <t>Grupo Paill, S.A. de C.V.</t>
  </si>
  <si>
    <t>5 días hábiles después del 20 de mayo de 2020</t>
  </si>
  <si>
    <t>Orden de compra Nº 1294/2020</t>
  </si>
  <si>
    <t>Orden de compra Nº 1293/2020</t>
  </si>
  <si>
    <t>LG 56/2020</t>
  </si>
  <si>
    <t>Suministro de insumos y equipo de protección personal para empleados y miembros de junta directiva de FOPROLYD, ante la emergencia por covid-19</t>
  </si>
  <si>
    <t>SERVICIOS TECNICOS MEDICOS, S.A. DE C.V</t>
  </si>
  <si>
    <t>Proveer del suministro de insumos y equipo de protección personal para empleados y miembros de junta directiva de FOPROLYD, ante la emergencia por covid-19</t>
  </si>
  <si>
    <t>De 5-15 días hábiles después de recibir orden de compra.</t>
  </si>
  <si>
    <t>Orden de compra Nº 1322</t>
  </si>
  <si>
    <t>PROVEEDORA DE BIENES Y SERVICIOS GENERALES, S.A. DE C.V.</t>
  </si>
  <si>
    <t>Orden de compra Nº 1321</t>
  </si>
  <si>
    <t>PUBLIMOVIL, S.A. DE C.V.</t>
  </si>
  <si>
    <t>De 3 a 8 días después de recibida orden de compra</t>
  </si>
  <si>
    <t>Orden de compra Nº 1320</t>
  </si>
  <si>
    <t>Orden de compra Nº 1314</t>
  </si>
  <si>
    <t>INESERMA, S.A. DE C.V.</t>
  </si>
  <si>
    <t>Orden de compra Nº 1319</t>
  </si>
  <si>
    <t>STB COMPUTER S.A. DE C.V.</t>
  </si>
  <si>
    <t>5 a 8 días hábiles después de recibida orden de compra</t>
  </si>
  <si>
    <t>Orden de compra Nº 1318</t>
  </si>
  <si>
    <t>Orden de compra Nº 1316</t>
  </si>
  <si>
    <t>QUIMICOS Y MAQUINAS, S.A. DE C.V.</t>
  </si>
  <si>
    <t>Orden de compra Nº 1315</t>
  </si>
  <si>
    <t>De 10 a 15 días hábiles después de recibida orden de compra</t>
  </si>
  <si>
    <t>Orden de compra Nº 1317</t>
  </si>
  <si>
    <t>LG 57/2020</t>
  </si>
  <si>
    <t>Suministro de accesorios y repuestos informáticos para FOPROLYD</t>
  </si>
  <si>
    <t>Proveer del suministro de accesorios y repuestos informáticos para FOPROLYD</t>
  </si>
  <si>
    <t>5 días hábiles después de recibir orden de compra en coordinación con el adm. del doc. contractual</t>
  </si>
  <si>
    <t>Orden de compra Nº 1324</t>
  </si>
  <si>
    <t>LG 58/2020</t>
  </si>
  <si>
    <t>Suministro de insumos de sanitización y materiales para adecuaciones en áreas de atención al público, ante la emergencia del covid-19</t>
  </si>
  <si>
    <t>Proveer del suministro de insumos de sanitización y materiales para adecuaciones en áreas de atención al público, ante la emergencia del covid-19</t>
  </si>
  <si>
    <t>CEM 01/2020</t>
  </si>
  <si>
    <t>Servicio de suministro de agua envasada, realizado según lineamientos específicos para compras de emergencia emitidos por la unida normativa de adquisiciones y contrataciones de la administración pública (UNAC) decretados por la pandemia covid-19</t>
  </si>
  <si>
    <t>AQUAPURA, S.A. DE C.V</t>
  </si>
  <si>
    <t>Proveer del suministro de agua envasada</t>
  </si>
  <si>
    <t xml:space="preserve"> 2 días hábiles después de recibida la Orden de Compra</t>
  </si>
  <si>
    <t>Orden de compra Nº 1272/2020</t>
  </si>
  <si>
    <t>CEM 02/2020</t>
  </si>
  <si>
    <t>Suministro de canastas básicas de primera necesidad, en apoyo a las personas beneficiarias de FOPROLYD afectadas por el estado de emergencia en atención a la cuarentena domiciliar por covid-19</t>
  </si>
  <si>
    <t>María Susana Mejía Argueta</t>
  </si>
  <si>
    <t>Proveer del suministro de canastas básicas de primera necesidad.</t>
  </si>
  <si>
    <t>10 días hábiles después de recibir la Orden de Compra</t>
  </si>
  <si>
    <t>Orden de compra Nº 1291/2020</t>
  </si>
  <si>
    <t>LG 45/2020</t>
  </si>
  <si>
    <t>LG 52/2020</t>
  </si>
  <si>
    <t>Servicios de exámenes de gabinete en la especialidad de electrofisiología para personas beneficiarias y solicitantes de FOPROLYD, a realizarse durante el año 2020</t>
  </si>
  <si>
    <t>EDWIN MAURICIO MARTINEZ BERMUDEZ</t>
  </si>
  <si>
    <t>Orden de compra Nº 1326/2020</t>
  </si>
  <si>
    <t>NEUROLAB S.A. DE C.V.</t>
  </si>
  <si>
    <t>Orden de compra Nº 1327/2020</t>
  </si>
  <si>
    <t>Orden de compra Nº 1328/2020</t>
  </si>
  <si>
    <t>LG 53/2020</t>
  </si>
  <si>
    <t>Suministro, diagnostico, reparación y set de baterías para auxiliares auditivos, para personas beneficiarias de FOPROLYD durante el año 2020</t>
  </si>
  <si>
    <t>Proveer del suministro, diagnostico, reparación y set de baterías para auxiliares auditivos, para personas beneficiarias de FOPROLYD durante el año 2020</t>
  </si>
  <si>
    <t>Orden de compra Nº 1330/2020</t>
  </si>
  <si>
    <t>Orden de compra Nº 1323/2020</t>
  </si>
  <si>
    <t>LG 59/2020</t>
  </si>
  <si>
    <t xml:space="preserve">5 días calendarios después de recibir orden de compra </t>
  </si>
  <si>
    <t>Orden de Compra N° 1325/2020</t>
  </si>
  <si>
    <t>LG 60/2020</t>
  </si>
  <si>
    <t>Suministro de material de apoyo para el llenado de la constancia de vida, para el departamento de pensiones y beneficios económicos de FOPROLYD</t>
  </si>
  <si>
    <t>R Z, S.A. DE C.V</t>
  </si>
  <si>
    <t>Proveer del suministro de materiales de apoyo para el llenado de la constancia de vida, para el departamento de pensiones y beneficios económicos de FOPROLYD</t>
  </si>
  <si>
    <t>14/07/202020</t>
  </si>
  <si>
    <t>Orden de Compra N° 1329/2020</t>
  </si>
  <si>
    <t>LG 61/2020</t>
  </si>
  <si>
    <t>CR COPIADORAS, S.A. de C.V.</t>
  </si>
  <si>
    <t>15 días calendarios después de aprobada la muestra final</t>
  </si>
  <si>
    <t>Orden de Compra N° 1334/2020</t>
  </si>
  <si>
    <t>LG 62/2020</t>
  </si>
  <si>
    <t>LG 63/2020</t>
  </si>
  <si>
    <t>Servicio de mantenimiento preventivo y correctivo de extintores de FOPROLYD, año 2020</t>
  </si>
  <si>
    <t>ARSEGUI DE EL SALVADOR, S.A. de C.V.</t>
  </si>
  <si>
    <t xml:space="preserve">Contratar el servicio de mantenimiento preventivo y correctivo de extintores </t>
  </si>
  <si>
    <t>Tiempo de entrega: 10 días después de recibida la orden de compra</t>
  </si>
  <si>
    <t>Orden de Compra N° 1332/2020</t>
  </si>
  <si>
    <t>LG 64/2020</t>
  </si>
  <si>
    <t>Suministro de cupones para canje de combustible diésel o gasolina, para los vehículos de FOPROLYD</t>
  </si>
  <si>
    <t>LG 65/2020</t>
  </si>
  <si>
    <t>Servicio de mantenimiento preventivo y correctivo de deshumidificadores, cortina de aire, climatizador evaporativo axial y extractores de aire de FOPROLYD</t>
  </si>
  <si>
    <t>Orden de Compra N° 1335/2020</t>
  </si>
  <si>
    <t>LG 66/2020</t>
  </si>
  <si>
    <t>Suministro de llantas para vehículos de FOPROLYD, para el año 2020</t>
  </si>
  <si>
    <t>LG 67/2020</t>
  </si>
  <si>
    <t>Servicios de impresión de material informativo institucional de FOPROLYD, sobre prevención pandemia covid-19</t>
  </si>
  <si>
    <t>Contratar el servicios de impresión de material informativo institucional de FOPROLYD, sobre prevención pandemia covid-19</t>
  </si>
  <si>
    <t xml:space="preserve"> 3 días hábiles a partir de la aprobación de la muestra</t>
  </si>
  <si>
    <t>Orden de Compra N° 1336/2020</t>
  </si>
  <si>
    <t>LG 68/2020</t>
  </si>
  <si>
    <t>Suministro de extintores y detectores de humo para las instalaciones de FOPROLYD, incluyendo las oficinas regionales</t>
  </si>
  <si>
    <t>LG 69/2020</t>
  </si>
  <si>
    <t>Servicio de publicación escrita de aviso de convocatoria de la licitación publica N° 05/2020</t>
  </si>
  <si>
    <t>Editora El Mundo, S.A</t>
  </si>
  <si>
    <t>Contratar el servicio de publicación escrita de aviso de convocatoria de las licitaciones públicas</t>
  </si>
  <si>
    <t>20 de julio de 2020</t>
  </si>
  <si>
    <t xml:space="preserve">Orden de Compra N° 1331/2020 </t>
  </si>
  <si>
    <t>LG 70/2020</t>
  </si>
  <si>
    <t>Servicios de mantenimiento preventivo y correctivo de la subestación eléctrica y tableros eléctricos en Edificio FOPROLYD y Edificio Adela</t>
  </si>
  <si>
    <t>LG 71/2020</t>
  </si>
  <si>
    <t>Servicio de publicación escrita de aviso de resultado de las licitaciones públicas siguientes: LP 01/2020; LP 02/2020; y LP 03/2020</t>
  </si>
  <si>
    <t>Contratar el servicio de publicación escrita de aviso de resultado de las licitaciones públicas</t>
  </si>
  <si>
    <t>28 de julio de 2020</t>
  </si>
  <si>
    <t xml:space="preserve">Orden de Compra N° 1333/2020 </t>
  </si>
  <si>
    <t>LG 72/2020</t>
  </si>
  <si>
    <t>Suministros de materiales de ferretería para diferentes adecuaciones en las oficinas de FOPROLYD</t>
  </si>
  <si>
    <t>CORRESPONDIENTES AL PERIODO DE ENERO A DICIEMBRE DE 2019</t>
  </si>
  <si>
    <t>Pendiente de evaluación de desempeño</t>
  </si>
  <si>
    <t>Modificación al Contrato de Servicio Nº 02/2019 "Servicio de Seguros de Bienes de FOPROLYD"</t>
  </si>
  <si>
    <t>Hasta el 31 de enero de 2020</t>
  </si>
  <si>
    <t>Acuerdo de Junta Directiva N° 568.10.2019 de fecha 17 de octubre de 2019</t>
  </si>
  <si>
    <t>(Regular en cumpliomiento de especificaciones técnicas)</t>
  </si>
  <si>
    <t>Contrato de Servicio N°  05/2019</t>
  </si>
  <si>
    <t>Contrato de Suministro N° 09/2019</t>
  </si>
  <si>
    <t>Contrato de Suministro N° 15/2019</t>
  </si>
  <si>
    <t>Modificación al Contrato de Servicio Nº15/2019 "Suministro de pan dulce  para ser entregado a beneficiarios, solicitantes o cuidadores asistentes a actividades diversas, así como para su atención en las oficinas de FOPROLYD"</t>
  </si>
  <si>
    <r>
      <t>Incremento del 20% sobre el monto, según Acuerdo de Junta Directiva</t>
    </r>
    <r>
      <rPr>
        <sz val="9"/>
        <rFont val="Calibri"/>
        <family val="2"/>
      </rPr>
      <t xml:space="preserve"> N° 624.12.2019  de fecha 10 de diciembre de 2019</t>
    </r>
  </si>
  <si>
    <t>Contrato de Suministro N° 07/2019</t>
  </si>
  <si>
    <t>Contrato de Suministro N° 08/2019</t>
  </si>
  <si>
    <t>Contrato de Servicio N°  18/2019</t>
  </si>
  <si>
    <t>Contrato de Servicio N°  19/2019</t>
  </si>
  <si>
    <t>Suministro de accesorios y repuestos informáticos para FOPROLY</t>
  </si>
  <si>
    <t>Contrato de Suministro N° 14/2019</t>
  </si>
  <si>
    <t>Contrato de Servicio N° 24/2019</t>
  </si>
  <si>
    <t>Orden de compra N°  1087/2019</t>
  </si>
  <si>
    <t>Contrato de Suministro N° 22/2019</t>
  </si>
  <si>
    <t>(En especificaciones (Bueno)</t>
  </si>
  <si>
    <t>Orden de Compra N° 1116/2019</t>
  </si>
  <si>
    <t xml:space="preserve">Bueno en respuesta oportuna </t>
  </si>
  <si>
    <t>(Bueno en tiempo de entrega)</t>
  </si>
  <si>
    <t>(Regular tiempo de entrega)</t>
  </si>
  <si>
    <t>DECLARADO DESIERTO SEGÚN ACUERDO DE JUNTA DIRECTIVA N°267.05.2019 DE FECHA DE FECHA 09 DE MAYO DE 2019</t>
  </si>
  <si>
    <t>DEJADO SIN EFECTO SEGÚN ACUERDO DE JUNTA DIRECTIVA N°267.05.2019 DE FECHA DE FECHA 09 DE MAYO DE 2019</t>
  </si>
  <si>
    <t>Servicio de procedimiento quirúrgico para una persona beneficiaria de FOPROLYD (Resección de tejido conjuntival e implantación de membrana amniótica</t>
  </si>
  <si>
    <t>Orden de Compra N° 1101 y 1104/2019</t>
  </si>
  <si>
    <t>Orden de Compra N°  1106/2019</t>
  </si>
  <si>
    <t>Orden de Compra N°  1097/2019</t>
  </si>
  <si>
    <t>Orden de Compra N°  1092/2019</t>
  </si>
  <si>
    <t>(Regular en tiempo de entrega).</t>
  </si>
  <si>
    <t>Orden de Compra N°  1100/2019</t>
  </si>
  <si>
    <t>Orden de Compra N°  1099/2019</t>
  </si>
  <si>
    <t>Orden de Compra N°  1115/2019</t>
  </si>
  <si>
    <t>Orden de compra N°  1125/2019</t>
  </si>
  <si>
    <t>Orden de Compra N°  1088/2019</t>
  </si>
  <si>
    <t>Orden de Compra N°  1089/2019</t>
  </si>
  <si>
    <t xml:space="preserve">Modificación al Contrato de Suministro Nº 31/2019 Suministro de lentes correctores, contacto, oscuros y reparación de lentes correctores para personas  beneficiarias de FOPROLYD </t>
  </si>
  <si>
    <t>35 días hábiles después  de recibir orden de compra</t>
  </si>
  <si>
    <t>Testimonio de Escritura Pública 2019</t>
  </si>
  <si>
    <t>Teresa de Jesús Castillo Andrés</t>
  </si>
  <si>
    <t>Buenos en calidad del suministro</t>
  </si>
  <si>
    <t>Adquirir  el suministro de insumos para el desarrollo de capacitaciones.</t>
  </si>
  <si>
    <t>Bueno por no tener respuesta oportuna en facturación.</t>
  </si>
  <si>
    <t xml:space="preserve">Contratar los servicios de publicación </t>
  </si>
  <si>
    <t>ELECTROLAB MEDIC S.A. DE C.V.</t>
  </si>
  <si>
    <t>Orden de compra  Nº 1162/2019</t>
  </si>
  <si>
    <t>En procemiento adminitrativo de imposición de multa.</t>
  </si>
  <si>
    <t>Se califica de malo solo en respuesta oportuna.</t>
  </si>
  <si>
    <t>COMPRA NO RECURRENTE</t>
  </si>
  <si>
    <t>(Bueno tiempo de entrega)</t>
  </si>
  <si>
    <t>Orden de Compra  Nº 1184/2019</t>
  </si>
  <si>
    <t>Orden de Compra  Nº 1186/2019</t>
  </si>
  <si>
    <t>15 días hábiles después de cibir orden de compra, en coordinación con el Administrador.</t>
  </si>
  <si>
    <t>Orden de Compra  Nº 1185/2019</t>
  </si>
  <si>
    <t>(Bueno Tiempo de entrega).</t>
  </si>
  <si>
    <t>Declarado Desierto por no haberse recibido oferta alguna</t>
  </si>
  <si>
    <t>Fecha de publicación el dia 28 de octubre de 2019</t>
  </si>
  <si>
    <t>Orden de Compra  Nº 1182/2019</t>
  </si>
  <si>
    <t>Orden de Compra  Nº 1183/2019</t>
  </si>
  <si>
    <t xml:space="preserve">Proveer del suministro de material quirúrgico para persona beneficiaria </t>
  </si>
  <si>
    <t>Contratar el servicio de Capacitación para el personal.</t>
  </si>
  <si>
    <t>Dejado sin efecto según Acuerdo de Junta Directiva N° 655.12.2019de fecha 18 de diciembre de 2019</t>
  </si>
  <si>
    <t>Proveer del suministro e instalación de sistema de llamado y sonido ambiental.</t>
  </si>
  <si>
    <t>Proveer el suministro de radios de comunicación.</t>
  </si>
  <si>
    <t>Contratar el servicio de publicación escrita de esquela de condolencias,</t>
  </si>
  <si>
    <t>Bueno en tiempo de entrega.</t>
  </si>
  <si>
    <t>ELECTRO FERRETERA, S.A. DE C.V.</t>
  </si>
  <si>
    <t>Proveer del suministros de materiales de ferretería para diferentes adecuaciones en las oficinas de FOPROLYD</t>
  </si>
  <si>
    <t xml:space="preserve">Orden de Compra N° 1337/2020 </t>
  </si>
  <si>
    <t>FREDY NOE GRANDOS RIVERA</t>
  </si>
  <si>
    <t>8 días hábiles después de recibida la orden de compra</t>
  </si>
  <si>
    <t xml:space="preserve">Orden de Compra N° 1338/2020 </t>
  </si>
  <si>
    <t>LG 73/2020</t>
  </si>
  <si>
    <t>Contratar el servicio de publicación de esquela de condolencias en un periódico de circulación nacional</t>
  </si>
  <si>
    <t>11 de agosto de 2020</t>
  </si>
  <si>
    <t>Proveer del suministro de extintores y detectores de humo para las instalaciones de FOPROLYD, incluyendo las oficinas regionales</t>
  </si>
  <si>
    <t>Entrega inmediata entiéndase no mayor a 15 días hábiles, en coordinación con el administrador</t>
  </si>
  <si>
    <t>Orden de Compra N° 1340/2020</t>
  </si>
  <si>
    <t>INFRA DE EL SALVADOR, S.A. DE  C.V.</t>
  </si>
  <si>
    <t>Orden de Compra N° 1341/2020</t>
  </si>
  <si>
    <t>GRUPO QUATTRO, S.A. DE C.V.</t>
  </si>
  <si>
    <t>Proveer del suministro de equipo informático</t>
  </si>
  <si>
    <t>90 días después de recibir orden de compra</t>
  </si>
  <si>
    <t>Orden de Compra N° 1345/2020</t>
  </si>
  <si>
    <t>Hasta un máximo de 90 días después de recibir orden de compra</t>
  </si>
  <si>
    <t>Orden de Compra N° 1346/2020</t>
  </si>
  <si>
    <t>30 días después de recibir orden de compra</t>
  </si>
  <si>
    <t>Orden de Compra N° 1347/2020</t>
  </si>
  <si>
    <t>CONTINENTAL AUTOPARTS, S.A. DE C.V.</t>
  </si>
  <si>
    <t>Proveer de suministro de llantas para vehículos de FOPROLYD, para el año 2020</t>
  </si>
  <si>
    <t>Orden de Compra N° 1342/2020</t>
  </si>
  <si>
    <t>DISTRIBUIDORA PAREDES VELA, S.A. DE C.V.</t>
  </si>
  <si>
    <t>Orden de Compra N° 1343/2020</t>
  </si>
  <si>
    <t>Contratar el servicios de mantenimiento preventivo y correctivo de la subestación eléctrica y tableros eléctricos en Edificio FOPROLYD y Edificio Adela</t>
  </si>
  <si>
    <t>Del 02 de septiembre al 31 de diciembre de 2020</t>
  </si>
  <si>
    <t xml:space="preserve">Orden de Compra N° 1344/2020 </t>
  </si>
  <si>
    <t xml:space="preserve">Orden de Compra N° 1339/2020 </t>
  </si>
  <si>
    <t>LG 74/2020</t>
  </si>
  <si>
    <t>CARLOS JOSUE INGLES CIENFUEGOS</t>
  </si>
  <si>
    <t xml:space="preserve">Orden de Compra N° 1355/2020 </t>
  </si>
  <si>
    <t xml:space="preserve">60 días calendarios después de recibir orden de compra </t>
  </si>
  <si>
    <t xml:space="preserve">Orden de Compra N° 1354/2020 </t>
  </si>
  <si>
    <t xml:space="preserve">Máximo 30 días hábiles después de recibir orden de compra </t>
  </si>
  <si>
    <t xml:space="preserve">Orden de Compra N° 1353/2020 </t>
  </si>
  <si>
    <t>B. BRAUN MEDICAL CENTRAL AMERICA &amp; CARIBE, S.A. DE C.V.</t>
  </si>
  <si>
    <t xml:space="preserve">Máximo 60 días hábiles después de recibir orden de compra </t>
  </si>
  <si>
    <t xml:space="preserve">Orden de Compra N° 1352/2020 </t>
  </si>
  <si>
    <t>LG 75/2020</t>
  </si>
  <si>
    <t>Suministro de aparatos de ayuda mecánica y auxiliares para personas beneficiarias de FOPROLYD</t>
  </si>
  <si>
    <t>Proveer del suministro de aparatos de mecánica y auxiliares para personas beneficiarias de FOPROLYD</t>
  </si>
  <si>
    <t>90 días calendario después de recibir orden de compra</t>
  </si>
  <si>
    <t xml:space="preserve">Orden de Compra N° 1348/2020 </t>
  </si>
  <si>
    <t>LG 76/2020</t>
  </si>
  <si>
    <t>Suministro de uniformes para el personal de FOPROLYD, para el año 2020</t>
  </si>
  <si>
    <t>LG 77/2020</t>
  </si>
  <si>
    <t>Suministro de municiones e implementos de equipamientos para personal de seguridad de FOPROLYD</t>
  </si>
  <si>
    <t>LG 78/2020</t>
  </si>
  <si>
    <t>Suministro de pintura y accesorios para FOPROLYD</t>
  </si>
  <si>
    <t>Proveer del suministro de pintura y accesorios para FOPROLYD</t>
  </si>
  <si>
    <t>10 días hábiles máximo después de recibir orden de compra</t>
  </si>
  <si>
    <t xml:space="preserve">Orden de Compra N° 1349/2020 </t>
  </si>
  <si>
    <t>GSQ EL SALVADOR, S.A. DE C.V.</t>
  </si>
  <si>
    <t>6 a 10 días después de recibir orden de compra</t>
  </si>
  <si>
    <t xml:space="preserve">Orden de Compra N° 1350/2020 </t>
  </si>
  <si>
    <t>LG 79/2020</t>
  </si>
  <si>
    <t>LG 80/2020</t>
  </si>
  <si>
    <t>Servicio de elaboración e instalación de una rampa metálica en regional de Chalatenango de FOPROLYD</t>
  </si>
  <si>
    <t>ROLANDO BONILLA PORTILLO</t>
  </si>
  <si>
    <t xml:space="preserve">Orden de Compra N° 1358/2020 </t>
  </si>
  <si>
    <t>LG 81/2020</t>
  </si>
  <si>
    <t>Servicio de reparación en área de sótano y cisterna del edificio de FOPROLYD</t>
  </si>
  <si>
    <t>PROSERVI, S.A. DE C.V.</t>
  </si>
  <si>
    <t>15 días hábiles a partir de la orden de inicio</t>
  </si>
  <si>
    <t xml:space="preserve">Orden de Compra N° 1351/2020 </t>
  </si>
  <si>
    <t>LG 82/2020</t>
  </si>
  <si>
    <t>Suministro de discos para dispositivo de almacenamiento masivo para FOPROLYD</t>
  </si>
  <si>
    <t>LG 83/2020</t>
  </si>
  <si>
    <t>Suministro de microondas semi-industriales para FOPROLYD</t>
  </si>
  <si>
    <t>LG 84/2020</t>
  </si>
  <si>
    <t>Suministro de estantes metálicos para FOPROLYD</t>
  </si>
  <si>
    <t xml:space="preserve">10 días hábiles después de entregada la orden de compras </t>
  </si>
  <si>
    <t xml:space="preserve">Orden de Compra N° 1359/2020 </t>
  </si>
  <si>
    <t>LG 85/2020</t>
  </si>
  <si>
    <t>Servicios de impresión de folders, stickers y de vinil adhesivo de FOPROLYD</t>
  </si>
  <si>
    <t>Contratar el servicio de impresión de folders, stickers y de vinil adhesivo de FOPROLYD</t>
  </si>
  <si>
    <t>5 días hábiles después de aprobada la muestra</t>
  </si>
  <si>
    <t xml:space="preserve">Orden de Compra N° 1356/2020 </t>
  </si>
  <si>
    <t>LG 86/2020</t>
  </si>
  <si>
    <t>Suministro de mobiliario y equipo para mantenimiento de servicio varios para FOPROLYD</t>
  </si>
  <si>
    <t>LG 87/2020|</t>
  </si>
  <si>
    <t>Suministro, instalación y programación de tarjeta de controlador de elevador para FOPROLYD</t>
  </si>
  <si>
    <t>ELEVADORES DE CENTROAMERICA, S.A. DE C.V.</t>
  </si>
  <si>
    <t>Proveer del suministro, instalación y programación de tarjeta de controlador de elevador para FOPROLYD</t>
  </si>
  <si>
    <t xml:space="preserve">Orden de Compra N° 1357/2020 </t>
  </si>
  <si>
    <t>MODALIDAD DE CONTRATACIÓN: COMPRAS DE EMERGENCIA COVID-19</t>
  </si>
  <si>
    <t>Dejado Sin efecto</t>
  </si>
  <si>
    <t>CORRESPONDIENTES AL PERIODO DE ENERO A DICIEMBRE DE 2020</t>
  </si>
  <si>
    <t>Servicio de publicación escrita de aviso de resultado de Licitación Pública N° 05/2020</t>
  </si>
  <si>
    <t>Contratar el servicio de publicación escrita de aviso de resultados de procesos Licitatorios</t>
  </si>
  <si>
    <t>Publicación el 19 de octubre de 2020</t>
  </si>
  <si>
    <t>LG 95/2020</t>
  </si>
  <si>
    <t>LG 88/2020</t>
  </si>
  <si>
    <t>Suministro de equipo y herramientas para técnicos prótesistas del laboratorio de prótesis de FOPROLYD</t>
  </si>
  <si>
    <t>Proveer del suministro de equipo y herramientas para el laboratorio de prótesis</t>
  </si>
  <si>
    <t>LG 89/2020</t>
  </si>
  <si>
    <t>Servicio de impresión de memoria de labores 2019 de FOPROLYD</t>
  </si>
  <si>
    <t xml:space="preserve">Contratar el servicio de impresión de memoria de labores </t>
  </si>
  <si>
    <t>LG 90/2020</t>
  </si>
  <si>
    <t>Suministro de productos eléctricos y electrónicos para las instalaciones de FOPROLYD, para el año 2020</t>
  </si>
  <si>
    <t>Proveer del suministro de productos eléctricos para las instalaciones de FOPROLYD</t>
  </si>
  <si>
    <t>LG 91/2020</t>
  </si>
  <si>
    <t>Suministro de discos duros para dispositivo de respaldo para FOPROLYD</t>
  </si>
  <si>
    <t>Proveer del suministro de discos duros para dispositivo de respaldo para FOPROLYD</t>
  </si>
  <si>
    <t>LG 92/2020</t>
  </si>
  <si>
    <t>Suministro de mascarillas y alcohol gel para personal y miembros de junta directiva de FOPROLYD</t>
  </si>
  <si>
    <t>Proveer del suministro de mascarillas y alcohol gel para personal y miembros de junta directiva de FOPROLYD</t>
  </si>
  <si>
    <t>LG 93/2020</t>
  </si>
  <si>
    <t>Proveer del suministro de calzado para el personal de seguridad</t>
  </si>
  <si>
    <t>LG 94/2020</t>
  </si>
  <si>
    <t>Suministro de impresor de carnet para oficina regional de FOPROLYD en San Miguel</t>
  </si>
  <si>
    <t>Orden de Compra N° 1370/2020</t>
  </si>
  <si>
    <t>LG 96/2020</t>
  </si>
  <si>
    <t>Suministro e instalación de cortina infrarroja de puerta para elevador de FOPROLYD</t>
  </si>
  <si>
    <t>Proveer del suministro e instalación de cortina infrarroja de puerta para elevador de FOPROLYD</t>
  </si>
  <si>
    <t>19/10/2020.</t>
  </si>
  <si>
    <t>Orden de Compra N° 1372/2020</t>
  </si>
  <si>
    <t>COMPAÑIA SALVADOREÑA DE SEGURIDAD S.A. DE C.V.</t>
  </si>
  <si>
    <t>Proveer del suministro de municiones e implementos de equipamiento para personal de seguridad de FOPROLYD</t>
  </si>
  <si>
    <t>Orden de Compra N° 1368/2020</t>
  </si>
  <si>
    <t>Inmediato, no mayor a 15 días hábiles Art. 119</t>
  </si>
  <si>
    <t>Orden de Compra N° 1367/2020</t>
  </si>
  <si>
    <t>MARDIMA, S.A. DE C.V.</t>
  </si>
  <si>
    <t>Orden de Compra N° 1366/2020</t>
  </si>
  <si>
    <t>GRUPO ARTEMISA, S.A. DE C.V.</t>
  </si>
  <si>
    <t>De 1 a 15 días hábiles después de recibida la orden de compra</t>
  </si>
  <si>
    <t>Orden de Compra N° 1365/2020</t>
  </si>
  <si>
    <t>DISTRIBUIDORA DE LUBRICANTES Y COMBUSTIBLES, S.A. DE C.V.</t>
  </si>
  <si>
    <t>Proveer del suministro de cupones para canje de combustible diésel o gasolina, para los vehículos de FOPROLYD</t>
  </si>
  <si>
    <t xml:space="preserve">Orden de Compra N° 1369/2020 </t>
  </si>
  <si>
    <t>MT2005, S.A. DE C.V.</t>
  </si>
  <si>
    <t>Proveer del suministro de discos para dispositivo de almacenamiento masivo para FOPROLYD</t>
  </si>
  <si>
    <t xml:space="preserve">Orden de Compra N° 1364/2020 </t>
  </si>
  <si>
    <t xml:space="preserve">Orden de Compra N° 1363/2020 </t>
  </si>
  <si>
    <t>Proveer del suministro de mobiliario y equipo para mantenimiento de servicios varios para FOPROLYD</t>
  </si>
  <si>
    <t>Orden de Compra N° 1362/2020</t>
  </si>
  <si>
    <t>Orden de Compra N° 1361/2020</t>
  </si>
  <si>
    <t>SUMINISTROS Y FERRETERIA GENESIS, S.A. DE C.V.</t>
  </si>
  <si>
    <t>Orden de Compra N° 1360/2020</t>
  </si>
  <si>
    <t>Rosa Melara Pérez</t>
  </si>
  <si>
    <t>45 días calendario a partir de la emisión de la orden de inicio por la administradora de la orden</t>
  </si>
  <si>
    <t xml:space="preserve">Orden de Compra N° 1377/2020 </t>
  </si>
  <si>
    <t>40 días a partir de la emisión de la orden de inicio por parte de administradora de la orden.</t>
  </si>
  <si>
    <t xml:space="preserve">Orden de Compra N° 1376/2020 </t>
  </si>
  <si>
    <t xml:space="preserve">	GRUPO RENDEROS, S.A. DE C.V.</t>
  </si>
  <si>
    <t xml:space="preserve"> 3 días hábiles después de la aprobación de la muestra.</t>
  </si>
  <si>
    <t>Orden de Compra N° 1371/2020</t>
  </si>
  <si>
    <t>Orden de Compra N° 1373/2020</t>
  </si>
  <si>
    <t>inmediato, 2 días calendarios después de recibir orden de compra</t>
  </si>
  <si>
    <t>Orden de Compra N° 1375/2020</t>
  </si>
  <si>
    <t>Servicio de reparación por filtración de aguas negras en caja de anda y sótano del edificio de FOPROLYD</t>
  </si>
  <si>
    <t>15 días hábiles después de recibir orden de inicio.</t>
  </si>
  <si>
    <t>Orden de Compra N° 1374/2020</t>
  </si>
  <si>
    <t>LG 99/2020</t>
  </si>
  <si>
    <t>Se cancelo munta según recibo de ingreso Nº 009270 de fecha 13 de marzo por un monto de US$ 91.79
Tiempo de entrega (Bueno)</t>
  </si>
  <si>
    <t>Se cancelo multa según recibo de ingreso Nº 009321 de fecha 18 de agosto de 2020 por un monto de US$ 31.42</t>
  </si>
  <si>
    <t xml:space="preserve">MULTI-INVERSIONES LA CIMA, S.A. DE C.V.	</t>
  </si>
  <si>
    <t>3 días hábiles después de recibida la Orden de Compra</t>
  </si>
  <si>
    <t>Orden de Compra N° 1379/2020</t>
  </si>
  <si>
    <t>15 días hábiles a partir de 26 de octubre de 2020</t>
  </si>
  <si>
    <t>Orden de Compra N° 1380/2020</t>
  </si>
  <si>
    <t>Orden de Compra N° 1378/2020</t>
  </si>
  <si>
    <t>LG 97/2020</t>
  </si>
  <si>
    <t>Suministro de cintas y fundas porta carnet para miembros de junta directiva, del comité de gestión financiera y para el personal de FOPROLYD</t>
  </si>
  <si>
    <t>Proveer el suministro de cintas y fundas porta carnet para miembros de junta directiva, comité de gestión financiera y para el personal de FOPROLYD</t>
  </si>
  <si>
    <t>LG 98/2020</t>
  </si>
  <si>
    <t>Proveer del suministro de componentes para la elaboración y reparación de prótesis especiales para personas beneficiarias de FOPROLYD</t>
  </si>
  <si>
    <t xml:space="preserve">	FALMAR, S.A. DE C.V.</t>
  </si>
  <si>
    <t>De 3 a 5 días hábiles después de recibida Orden de Compra</t>
  </si>
  <si>
    <t>Orden de Compra N° 1381/2020</t>
  </si>
  <si>
    <t>PROVEEDORES DE INSUMOS DIVERSOS S.A. DE C.V.</t>
  </si>
  <si>
    <t>2 días hábiles después de recibida Orden de Compra</t>
  </si>
  <si>
    <t>Orden de Compra N° 1382/2020</t>
  </si>
  <si>
    <t>GRUPO ASESOR DE SEGURIDAD INTEGRAL, S.A. DE C.V.</t>
  </si>
  <si>
    <t>Orden de Compra N° 1383/2020</t>
  </si>
  <si>
    <t>REMBER ANTONIO CRUZ MENDOZA</t>
  </si>
  <si>
    <t>Orden de Compra N° 1390/2020</t>
  </si>
  <si>
    <t>35 días calendarios en coordinación con las personas administradoras de los documentos contractuales para la toma de medidas a las personas beneficiarias, para definir medida o talla y color.</t>
  </si>
  <si>
    <t>Orden de Compra N° 1396/2020</t>
  </si>
  <si>
    <t>Orden de Compra N° 1397/2020</t>
  </si>
  <si>
    <t>Contratar el servicio de reparación por filtración de aguas negras en caja de anda y sótano del edificio de FOPROLYD</t>
  </si>
  <si>
    <t>LG 100/2020</t>
  </si>
  <si>
    <t>Suministro de dos sofás para uso terapéutico que serán utilizados en las oficinas regionales de FOPROLYD en San Miguel y Chalatenango</t>
  </si>
  <si>
    <t>CARPINTERIA Y TAPICERIA GONZALEZ, S.A. DE C.V</t>
  </si>
  <si>
    <t>Proveer del suministro de dos sofás para uso terapéutico para FOPROLYD</t>
  </si>
  <si>
    <t>Orden de Compra N° 1386/2020</t>
  </si>
  <si>
    <t>LG 101/2020</t>
  </si>
  <si>
    <t>PATRICIA GUADALUPE FLORES GRANADOS</t>
  </si>
  <si>
    <t>Proveer del suministro de insumos de fisioterapia para personas beneficiarias de FOPROLYD</t>
  </si>
  <si>
    <t>15 días calendarios después de recibir orden de compra y en coordinación con la administradora</t>
  </si>
  <si>
    <t>Orden de Compra N° 1384/2020</t>
  </si>
  <si>
    <t>DADA DADA Y CIA., S.A. DE C.V.</t>
  </si>
  <si>
    <t>5 días hábiles después de recibir orden de compra y en coordinación con la administradora</t>
  </si>
  <si>
    <t>Orden de Compra N° 1385/2020</t>
  </si>
  <si>
    <t>Orden de Compra N° 1387/2020</t>
  </si>
  <si>
    <t>8 a 15 días después de recibir orden de compra o en coordinación con la administradora</t>
  </si>
  <si>
    <t>Orden de Compra N° 1388/2020</t>
  </si>
  <si>
    <t>Orden de Compra N° 1389/2020</t>
  </si>
  <si>
    <t>LG 102/2020</t>
  </si>
  <si>
    <t>Suministro de cajas para el resguardo de documentos en el área de archivo de FOPROLYD.</t>
  </si>
  <si>
    <t>Declarada Desierta, según SBG 101-2020 LG 102-2020 26-11-2020</t>
  </si>
  <si>
    <t>LG 103/2020</t>
  </si>
  <si>
    <t>Suministro de una silla de ruedas eléctrica para persona beneficiaria de FOPROLYD</t>
  </si>
  <si>
    <t>Proveer del suministro de una silla de ruedas eléctricas para persona beneficiaria de FOPROLYD</t>
  </si>
  <si>
    <t>Orden de Compra N° 1391/2020</t>
  </si>
  <si>
    <t>LG 104/2020</t>
  </si>
  <si>
    <t>Suministro de equipo fotográfico profesional para la oficina de comunicaciones de FOPROLYD</t>
  </si>
  <si>
    <t>Proveer el suministro de equipo fotográfico profesional para FOPROLYD</t>
  </si>
  <si>
    <t xml:space="preserve">60 díashábiless después de recibir orden de compra </t>
  </si>
  <si>
    <t>Orden de compra N° 1392/2020</t>
  </si>
  <si>
    <t>LG 105/2020</t>
  </si>
  <si>
    <t>Suministro de discos de estado sólido para la unidad de gestión de documentos y archivo institucional de FOPROLYD</t>
  </si>
  <si>
    <t>Proveer del suministro de discos de estado sólido para FOPROLYD</t>
  </si>
  <si>
    <t>6 días hábiles después de recibir orden de compra</t>
  </si>
  <si>
    <t>Orden de compra N° 1395/2020</t>
  </si>
  <si>
    <t>LG 106/2020</t>
  </si>
  <si>
    <t>Adquisición de lectores biométricos, cámaras web y software para el enrolamiento, identificación y comprobación de sobrevivencia de las personas beneficiarias pensionadas de FOPROLYD</t>
  </si>
  <si>
    <t>GENERAL SECURITY (EL SALVADOR), S.A. DE C.V.</t>
  </si>
  <si>
    <t>Adquirir lectores biométricos, cámaras web y software para el enrolamiento, identificación y comprobación de sobrevivencia de las personas beneficiarias pensionadas de FOPROLYD</t>
  </si>
  <si>
    <t>De 7 a 15 días hábiles después de recibir orden de compra</t>
  </si>
  <si>
    <t>Orden de compra N° 1399/2020</t>
  </si>
  <si>
    <t>LG 107/2020</t>
  </si>
  <si>
    <t>Suministros de insumos varios y médicos quirúrgicos para la clínica empresarial de FOPROLYD</t>
  </si>
  <si>
    <t>LG 108/2020</t>
  </si>
  <si>
    <t>COMITÉ DE PROYECCIÓN SOCIAL – EL SALVADOR</t>
  </si>
  <si>
    <t>Fecha de evento el 15 y 16 de diciembre de 2020</t>
  </si>
  <si>
    <t>Orden de compra N° 1394/2020</t>
  </si>
  <si>
    <t>LG 109/2020</t>
  </si>
  <si>
    <t>Servicio de impresión de calendarios de escritorios para campaña de sensibilización y previsión de la violencia contra la mujer para el personal de FOPRROLYD</t>
  </si>
  <si>
    <t>Contratar el servicio de impresión de calendarios de escritorios para campaña de sensibilización y previsión de la violencia contra la mujer para el personal de FOPROLYD</t>
  </si>
  <si>
    <t>4 días hábiles posteriores a la aprobación de la muestra.</t>
  </si>
  <si>
    <t>Orden de compra N° 1393/2020</t>
  </si>
  <si>
    <t>LG 110/2020</t>
  </si>
  <si>
    <t>Suministro de deshumificador eléctrico para el departamento de contabilidad de FOPROLYD</t>
  </si>
  <si>
    <t>DISTRIBUIDORA GRANADA S.A DE C.V</t>
  </si>
  <si>
    <t xml:space="preserve">inmediato en coordinación con la persona administradora </t>
  </si>
  <si>
    <t>Orden de Compra N° 1398/2020</t>
  </si>
  <si>
    <t>FARMACEUTICOS EQUIVALENTES, S.A. DE C.V.</t>
  </si>
  <si>
    <t>Orden de compra N° 1400/2020</t>
  </si>
  <si>
    <t>EQUIMEDIC, S.A. DE C.V.</t>
  </si>
  <si>
    <t>Orden de compra N° 1401/2020</t>
  </si>
  <si>
    <t>MARIA ROSAURA CALLEJAS RODRIGUEZ</t>
  </si>
  <si>
    <t>Orden de compra N° 1402/2020</t>
  </si>
  <si>
    <t>Dejado sin efecto</t>
  </si>
  <si>
    <t xml:space="preserve">Dejado sin efecto por mutuo acuerdo de las partes </t>
  </si>
  <si>
    <t xml:space="preserve">Dejar sin efecto , según Acuerdo de Junta Directiva N° 338.10.2020 de fecha 08-10-2020 </t>
  </si>
  <si>
    <t xml:space="preserve">Declarada Desierta, según SBG 101-2020 </t>
  </si>
  <si>
    <t xml:space="preserve"> Multa Cancelada según recibo de ingreso Nº 008788 de fecha 09 de septiembre cancelando la multa por un monto de US$ 31.42</t>
  </si>
  <si>
    <t>Suministro de alimentos (refrigerios), para atención a los asistentes en los eventos con beneficiarios, que durante el año 2019 promoverá FOPROLYD.</t>
  </si>
  <si>
    <t>JUNTA DIRECTIVA 310.09.2020 DE FECHA 24-09-2020 DEJAR SIN EFECTO LG 61-2020</t>
  </si>
  <si>
    <t>Servicio de alojamiento para personas beneficiarias, solicitantes y cuidadores que viajan del interior del país, para realizar trámites diversos indicados por FOPROLYD.</t>
  </si>
  <si>
    <t>INCR. LG N°  99/2020</t>
  </si>
  <si>
    <t>Acuerdo de Junta Directiva N° 447.12.2020 de fecha 21 de diciembre de 2020</t>
  </si>
  <si>
    <t>LP 01/2020</t>
  </si>
  <si>
    <t>Suministro de materiales y componentes para la elaboración y reparación de prótesis, ortesis y calzado ortopédico para beneficiarios de FOPROLYD</t>
  </si>
  <si>
    <t xml:space="preserve">LÍNEAS DE TRANSPORTE CONSOLIDADO, S.A. DE C.V. (LTC, S.A DE C.V.) </t>
  </si>
  <si>
    <t>Proveer el suministro de materiales y componentes para la elaboración y reparación de prótesis, ortesis y calzado ortopédico para beneficiarios</t>
  </si>
  <si>
    <t xml:space="preserve">60 días hábiles </t>
  </si>
  <si>
    <t>CONSULTORES ASOCIADOS PROVEEDORES DE BIENES Y SERVICIOS, S.A. DE C.V. (COPROSER, S.A. DE C.V.)</t>
  </si>
  <si>
    <t>LP 02/2020</t>
  </si>
  <si>
    <t>DIPROMEQUI, S.A. DE C.V.</t>
  </si>
  <si>
    <t xml:space="preserve">Proveer el suministro de insumos médicos para personas beneficiarias </t>
  </si>
  <si>
    <t>EVERGRAND EL SALVADOR, S.A. DE C.V.</t>
  </si>
  <si>
    <t>LP 03/2020</t>
  </si>
  <si>
    <t>Proveer del suministro de aparatos de ayuda mecánica y auxiliar para personas beneficiarias de FOPROLYD</t>
  </si>
  <si>
    <t>60 días calendarios</t>
  </si>
  <si>
    <t>90 días calendarios</t>
  </si>
  <si>
    <t>HOSPIMEDIC, S.A. DE C.V.</t>
  </si>
  <si>
    <t>LP 04/2020</t>
  </si>
  <si>
    <t>DEJAR SIN EFECTO, según Acuerdo de Junta Directiva N° 201.06.2020 de fecha 05 de junio de 2020</t>
  </si>
  <si>
    <t>DEJAR SIN EFECTO</t>
  </si>
  <si>
    <t>SIN EFECTO</t>
  </si>
  <si>
    <t>LP 05/2020</t>
  </si>
  <si>
    <t>Suministro de materiales y componentes para la elaboración y reparación de prótesis, ortesis y calzado ortopédico para beneficiarios de FOPROLYD (SEGUNDA CONVOCATORIA).</t>
  </si>
  <si>
    <t>PRODUCTOS Y SERVICIOS ORTOPÉDICOS, S.A. DE C.V.</t>
  </si>
  <si>
    <t>CD 01/2020</t>
  </si>
  <si>
    <t>CONTRATO</t>
  </si>
  <si>
    <t>MONTO GLOAL</t>
  </si>
  <si>
    <t>DEJARDO SIN EFECTO, según Acuerdo de Junta Directiva N°446.12.2020 de fecha 21 de diciembre de 2020</t>
  </si>
  <si>
    <t xml:space="preserve"> CONTRATO</t>
  </si>
  <si>
    <t>Universidad Tecnológica de El Salvador</t>
  </si>
  <si>
    <t>CTE Telecom Personal, S.A. de C.V.</t>
  </si>
  <si>
    <t>Contratar los servicios de examen de gabinete en la especialidad de electrofisiología para personas beneficiarias</t>
  </si>
  <si>
    <t>A partir de emisión de orden de inicio hasta el 31/12/2020, en coordinación con el Adm. de Doc. Contr</t>
  </si>
  <si>
    <t xml:space="preserve"> A partir de emisión de orden de inicio hasta el 31/12/2020, en coordinación con el Adm. de Doc. Contr</t>
  </si>
  <si>
    <t xml:space="preserve">Proveer del suministro de software antivirus para FOPROLYD </t>
  </si>
  <si>
    <t>Contratar el servicio de mantenimiento preventivo y correctivo de deshumidificadores, cortina de aire, climatizador evaporativo axial y extractores de aire de FOPROLYD</t>
  </si>
  <si>
    <t>Contratar el servicio de elaboración e instalación de una rampa metálica en regional de Chalatenango de FOPROLYD</t>
  </si>
  <si>
    <t>15 días hábiles a partir de emisión de Orden de Inicio en coordinación con el Adm. de Doc. Contract</t>
  </si>
  <si>
    <t>Contratar el servicio de reaparición en área de sótano y cisterna del edificio de FOPROLYD</t>
  </si>
  <si>
    <t>Proveer del suministro de microondas semi industriales para FOPROLYD</t>
  </si>
  <si>
    <t>Proveer de estantes metálicos para FOPROLYD</t>
  </si>
  <si>
    <t>20 días hábiles después de recibida Orden de Compra en coordinación con el Adm. del Doc. Contractual</t>
  </si>
  <si>
    <t xml:space="preserve"> 15 días hábiles después de recibir orden de compra en coordinación con el Adm. de Doc. Contractual</t>
  </si>
  <si>
    <t>Proveer del suministro de impresor de carnet para oficina regional de FOPROLYD</t>
  </si>
  <si>
    <t>De inmediato entendiéndose no mayor a 15 días hábiles</t>
  </si>
  <si>
    <t xml:space="preserve"> 8 días calendario posteriores a la emisión de la Orden de Inicio por parte del Adm. de Doc. Contract</t>
  </si>
  <si>
    <t xml:space="preserve"> 15 días hábiles después de recibir orden de compra en coordinación con el Adm. de Doc. Contractuales</t>
  </si>
  <si>
    <t>Proveer del suministro de cajas para el resguardo de documentos en el área de archivo de FOPROLYD</t>
  </si>
  <si>
    <t>Adquirir insumos para la clínica empresarial</t>
  </si>
  <si>
    <t>2 días hábiles después de recibida Orden de Compra en coordinación con el Adm. del Doc. Contractual</t>
  </si>
  <si>
    <t>Proveer del suministro de alimentos para jornada de capacitación que desarrollará la Comisión de Ética Gubernamental de FOPROLYD</t>
  </si>
  <si>
    <t>Proveer del suministro de deshumificador eléctrico para el departamento de contabilidad de FOPROLYD</t>
  </si>
  <si>
    <t>Servicio de recolección, transporte, tratamiento y disposición final de desechos bioinfecciosos generados por la clínica medica empresarial de FOPROLYD</t>
  </si>
  <si>
    <t>Biocam Tecnología, S.A. de C.V.</t>
  </si>
  <si>
    <t>Servicio de un enlace de datos (dedicados) entre FOPROLYD con las ofici más del Ministerio de Hacienda (tres torres).</t>
  </si>
  <si>
    <t>Suministro y elaboración de calzado ortopédico para personas beneficiarias de  FOPROLYD</t>
  </si>
  <si>
    <t>Suministro de calzado ortopédico</t>
  </si>
  <si>
    <t>Suministro de productos de higiene y desechables para FOPROLYD para el año 2020</t>
  </si>
  <si>
    <t>12 días después de recibir orden de compra</t>
  </si>
  <si>
    <t>Suministro de papelería y artículos de oficina para FOPROLYD, para el año 2020</t>
  </si>
  <si>
    <t>Proveer del suministro de papelería y artículos de oficina para FOPROLYD, para el año 2020</t>
  </si>
  <si>
    <t>Librería y Papelería El Nuevo Siglo, S.A. de C.V,</t>
  </si>
  <si>
    <t>Servicio de publicación en periódico de mayor circulación, con el fin de requerir Curriculum vitae, para realizar procesos de selección y contratación de personal de FOPROLYD</t>
  </si>
  <si>
    <t>Contratar el servicio de publicación para realizar proceso de selección de personal</t>
  </si>
  <si>
    <t>Suministro de componentes para la elaboración y reparación de prótesis especiales para personas beneficiarias de FOPROLYD</t>
  </si>
  <si>
    <t>12 meses a partir del 26 de marzo de 2020,  en coordinación con Adm. Doc. Contract.</t>
  </si>
  <si>
    <t>Contratar el servicio de publicación en periódico de mayor circulación, con el fin de requerir Curriculum vitae, para realizar procesos de selección y contratación de personal de FOPROLYD</t>
  </si>
  <si>
    <t>Servicio de mantenimiento preventivo y correctivo de los sistemas de bombeo y red contra incendio de FOPROLYD</t>
  </si>
  <si>
    <t>Contratar el servicio de mantenimiento preventivo y correctivo de los sistemas de bombeo y red contra incendio de FOPROLYD</t>
  </si>
  <si>
    <t>Servicio de mantenimiento preventivo y correctivo del sistema de circuito cerrado de televisión (cámaras de seguridad) de FOPROLYD</t>
  </si>
  <si>
    <t>Servicio de mantenimiento preventivo y correctivo de planta de emergencia eléctrica de FOPROLYD</t>
  </si>
  <si>
    <t>Ingeniería de Plantas Eléctricas, S.A de C.V.</t>
  </si>
  <si>
    <t>Contratar el servicio de mantenimiento preventivo y correctivo de planta de emergencia eléctrica de FOPROLYD</t>
  </si>
  <si>
    <t>No se recomenda para procesos futuros</t>
  </si>
  <si>
    <t>Bueno en plazo de entrega</t>
  </si>
  <si>
    <t>No se realizo evaluación por dejar sin efecto la contratación según acuerdo Nº 98.02.2021</t>
  </si>
  <si>
    <t>No se realizo evaluación por dejar sin efecto la contratación según acuerdo Nº 99.02.2021</t>
  </si>
  <si>
    <t>´----</t>
  </si>
  <si>
    <t>No se realizo evaluacion por haber dejar din efecto según acuerdo Nº 97.02.2021</t>
  </si>
  <si>
    <t>Bueno en cunplimiento y regular en la entrega.</t>
  </si>
  <si>
    <t>No se realizo evaluaion por haber extinuido por mutuo acuerdo.</t>
  </si>
  <si>
    <r>
      <t xml:space="preserve">(Tiempo de entrega bueno)  </t>
    </r>
    <r>
      <rPr>
        <b/>
        <sz val="9"/>
        <color rgb="FFFF0000"/>
        <rFont val="Calibri"/>
        <family val="2"/>
        <scheme val="minor"/>
      </rPr>
      <t>En procemiento adminitrativo de imposición de multa.</t>
    </r>
  </si>
  <si>
    <t>CORRESPONDIENTES AL AÑO 2021</t>
  </si>
  <si>
    <t>Del 01 de enero al 30 de junio de 2021</t>
  </si>
  <si>
    <t>LG 01/2021</t>
  </si>
  <si>
    <t>La vigencia de la póliza será desde las doce horas (12:00) del 31 de enero de 2021 hasta las doce horas (12:00) del 31 de enero de 2022</t>
  </si>
  <si>
    <t>Contrato de Servicio N° 14/2021</t>
  </si>
  <si>
    <t>Seguros del Pacífico, S.A.</t>
  </si>
  <si>
    <t>Contrato de Servicio N° 13/2021</t>
  </si>
  <si>
    <t>LG 02/2021</t>
  </si>
  <si>
    <t>Servicio de Arrendamiento de Inmueble para el funcionamiento de la Oficina Regional de FOPROLYD en la ciudad de San Miguel</t>
  </si>
  <si>
    <t>Contratar el servicio de arrendamiento de inmueble para el funcionamiento de la oficina regional de FOPROLYD  en la ciudad de San Miguel</t>
  </si>
  <si>
    <t>Declarado Desierto. Resolución Adjudicativa SBG N° 06/2021</t>
  </si>
  <si>
    <t>LG 03/2021</t>
  </si>
  <si>
    <t>Suministro de trípodes con aro de iluminación led y almohadillas dactilares para mejora huellas digitales, para el proceso escalonado de registro de sobrevivencia de personas beneficiarias pensionada de FOPROLYD</t>
  </si>
  <si>
    <t xml:space="preserve">Proveer del suministro de trípodes con aro de iluminación led y almohadillas dactilares para mejorar huellas digitales </t>
  </si>
  <si>
    <t>Orden de Compra N° 1403/2021</t>
  </si>
  <si>
    <t>LG 04/2021</t>
  </si>
  <si>
    <t>Contratar el servicio de recolección, trasporte, tratamiento y disposión final de desechos bioinfecciosos generados por la clínica medica empresarial de FOPROLYD</t>
  </si>
  <si>
    <t>Declarado Desierto. Resolución Adjudicativa SBG N° 08/2021</t>
  </si>
  <si>
    <t>LG 05/2021</t>
  </si>
  <si>
    <t>Suministro de refrigerios para la celebración del día de la persona trabajadora FOPROLYD</t>
  </si>
  <si>
    <t>Proveer del suministro de refrigerios para la celebración del día de la persona trabajadora de FOPROLYD</t>
  </si>
  <si>
    <t>Fecha de evento el 21 de enero de 2021</t>
  </si>
  <si>
    <t>Orden de Compra N° 1404/2021</t>
  </si>
  <si>
    <t>LG 06/2021</t>
  </si>
  <si>
    <t>Servicio de alojamiento para personas beneficiarias, solicitantes y cuidadores que viajan del interior del país para la realización de trámites diversos indicados por FOPROLYD</t>
  </si>
  <si>
    <t>A partir de la Orden de Inicio hasta el 31 de diciembre de 2021</t>
  </si>
  <si>
    <t>Contrato de Servicio N° 22/2021</t>
  </si>
  <si>
    <t>LG 07/2021</t>
  </si>
  <si>
    <t>Contrato de Servicio N° 24/2021</t>
  </si>
  <si>
    <t>LG 08/2021</t>
  </si>
  <si>
    <t>Servicio de mantenimiento preventivo y correctivo de aires acondicionados de FOPROLYD, para el año 2021</t>
  </si>
  <si>
    <t>INVARIABLE, S.A. de C.V.</t>
  </si>
  <si>
    <t>Contrato de Servicio N° 23/2021</t>
  </si>
  <si>
    <t>LG 09/2021</t>
  </si>
  <si>
    <t>Servicio de mantenimiento preventivo y correctivo para dispensadores con filtros de agua (oasis) de FOPROLYD (incluye el suministro e instalación de filtros y lámparas ultravioletas)</t>
  </si>
  <si>
    <t>Contratar el servicio de mantenimiento preventivo y correctivo para dispensadores con filtros de agua (oasis) de FOPROLYD (incluye el suministro e instalación de filtros y lámparas ultravioletas)</t>
  </si>
  <si>
    <t>Contrato de Servicio N° 19/2021</t>
  </si>
  <si>
    <t>LG 10/2021</t>
  </si>
  <si>
    <t>Suministro de materiales y componentes para la elaboración y reparación de prótesis, órtesis y calzado ortopédico para personas beneficiarias de FOPROLYD</t>
  </si>
  <si>
    <t>Proveer el suministro de materiales y componentes para la elaboración y reparación de prótesis, órtesis y calzado ortopédico para personas beneficiarias de FOPROLYD</t>
  </si>
  <si>
    <t>45 días calendario después del día 03 de marzo de 2021</t>
  </si>
  <si>
    <t>Contrato de Suministro  N° 15/2021</t>
  </si>
  <si>
    <t>45 días calendario después del día 04 de marzo de 2021</t>
  </si>
  <si>
    <t>Contrato de Suministro  N° 16/2022</t>
  </si>
  <si>
    <t>Productos y Servicios Ortopédicos, S.A de C.V.</t>
  </si>
  <si>
    <t>Máximo 10 días hábiles después del día 05 de marzo de 2021</t>
  </si>
  <si>
    <t>Contrato de Suministro  N° 17/2023</t>
  </si>
  <si>
    <t>LG 11/2021</t>
  </si>
  <si>
    <t>Contratar el servicio de mantenimiento preventivo y correctivo del ascensor de FOPROLYD</t>
  </si>
  <si>
    <t>A partir de la emisión de la orden de inicio hasta el 31 de diciembre 2021</t>
  </si>
  <si>
    <t>Orden de Compra N° 1419/2021</t>
  </si>
  <si>
    <t>LG 12/2021</t>
  </si>
  <si>
    <t>Corina Magaly Aguilar de Guillén</t>
  </si>
  <si>
    <t>Orden de Compra N° 1407/2021</t>
  </si>
  <si>
    <t>LG 13/2021</t>
  </si>
  <si>
    <t>Orden de Compra N° 1409/2021</t>
  </si>
  <si>
    <t>LG 14/2021</t>
  </si>
  <si>
    <t>Ingeniería de Plantas Eléctricas, S.A DE C.V.</t>
  </si>
  <si>
    <t>A partir de la emisión de la orden de inicio hasta el 31 de diciembre 2022</t>
  </si>
  <si>
    <t>Orden de Compra N° 1411/2021</t>
  </si>
  <si>
    <t>LG 15/2021</t>
  </si>
  <si>
    <t xml:space="preserve">Servicio de publicación escrita de aviso de convocatoria de la Licitación Pública N° 01/2021 </t>
  </si>
  <si>
    <t>El Diario Nacional, S.A.</t>
  </si>
  <si>
    <t xml:space="preserve">Contratar el servicio de publicación escrita de aviso de convocatoria de la Licitación Pública N° 01/2021 </t>
  </si>
  <si>
    <t>Fecha de publicación el 01 de febrero de 2021</t>
  </si>
  <si>
    <t>Orden de Compra N° 1405/2021</t>
  </si>
  <si>
    <t>LG 16/2021</t>
  </si>
  <si>
    <t>A partir de la recepción de la orden de compra hasta 31 de diciembre 2021</t>
  </si>
  <si>
    <t>Orden de Compra N° 1408/2021</t>
  </si>
  <si>
    <t>LG 17/2021</t>
  </si>
  <si>
    <t>Fecha de publicación 05 de febrero de 2021</t>
  </si>
  <si>
    <t>Orden de Compra N° 1406/2021</t>
  </si>
  <si>
    <t>LG 18/2021</t>
  </si>
  <si>
    <t>Suministro de productos químicos y textiles de limpieza para FOPROLYD, para el año 2021</t>
  </si>
  <si>
    <t>Proveer el suministros de productos químicos y textiles de limpieza para FOPROLYD</t>
  </si>
  <si>
    <t>Primera entrega de 1 a 15 días hábiles después de recibir orden  y la segunda en el mes de agosto</t>
  </si>
  <si>
    <t>Orden de Compra N° 1413/2022</t>
  </si>
  <si>
    <t>Falmar S.A de C.V.</t>
  </si>
  <si>
    <t>Primera entrega de 5 a 8 días hábiles después de recibir orden  y la segunda en el mes de agosto</t>
  </si>
  <si>
    <t>Orden de Compra N° 1414/2023</t>
  </si>
  <si>
    <t>Primera entrega 12 días hábiles después de recibir orden  y la segunda en el mes de agosto</t>
  </si>
  <si>
    <t>Orden de Compra N° 1412/2024</t>
  </si>
  <si>
    <t>LG 19/2021</t>
  </si>
  <si>
    <t>Suministro de productos de higiene y desechables para FOPROLYD para el año 2021</t>
  </si>
  <si>
    <t>Proveer del suministro de productos de higiene y desechables para FOPROLYD para el año 2021</t>
  </si>
  <si>
    <t>12 días hábiles después de recibir Orden de Compra</t>
  </si>
  <si>
    <t>Orden de Compra N° 1415/2024</t>
  </si>
  <si>
    <t xml:space="preserve"> Entregas del 50% 12 días después de recibida Orden de Compra y 50% en agosto en coord. con Administrador Doc.Cont.</t>
  </si>
  <si>
    <t>Orden de Compra N° 1416/2024</t>
  </si>
  <si>
    <t>Zelvin Edenilson Chacón</t>
  </si>
  <si>
    <t xml:space="preserve"> Una sola entrega en agosto, 12 días hábiles después de ser notificado por el Adm de Doc. Contractual</t>
  </si>
  <si>
    <t>Orden de Compra N° 1417/2024</t>
  </si>
  <si>
    <t>LG 21/2021</t>
  </si>
  <si>
    <t>Proveer del suministro de alimentos para nuestra población beneficiarias.</t>
  </si>
  <si>
    <t>Contrato de Suministro N° 20/2021</t>
  </si>
  <si>
    <t>LG 22/2021</t>
  </si>
  <si>
    <t>DISTRIBUIDORA COMERCIAL EL PALMERAL, S.A. DE C.V.</t>
  </si>
  <si>
    <t>Proveer del suministro de bebidas envasadas para asistentes en actividades diversas con personas beneficiarias de FOPROLYD</t>
  </si>
  <si>
    <t>LG 23/2021</t>
  </si>
  <si>
    <t>Servicio de un enlace de datos (dedicado) entre FOPROLYD con las oficinas del Ministerio de Hacienda (Tres Torres)</t>
  </si>
  <si>
    <t>EL SALVADOR NETWORK, S.A</t>
  </si>
  <si>
    <t>Contratar el servicio de un enlace de datos (dedicado)entre FOPROLYD con las oficinas del Ministerio de Hacienda (Tres Torres)</t>
  </si>
  <si>
    <t>12 meses a partir de la implementación del servicio, en coordinación con la persona administradora del contrato</t>
  </si>
  <si>
    <t xml:space="preserve">Contrato de Servicio N° 18/2021 </t>
  </si>
  <si>
    <t>LG 24/2021</t>
  </si>
  <si>
    <t>Servicio de alojamiento para beneficiarios y solicitantes que viajan desde el interior del país para realizar diversos trámites solicitados e indicados en la oficina regional de FOPROLYD en San Miguel durante el año 2021</t>
  </si>
  <si>
    <t>M.A.R Y ASOCIADOS,S.A.DE C.V.</t>
  </si>
  <si>
    <t>Contratar el servicio de alojamiento para beneficiarios y solicitantes que viajan desde el interior del país para realizar diversos trámites solicitados e indicados en la oficina regional de FOPROLYD en San Migue</t>
  </si>
  <si>
    <t>LG 25/2021</t>
  </si>
  <si>
    <t>Declarado Desierto. Resolución Adjudicativa SBG N° 21/2021</t>
  </si>
  <si>
    <t>LG 26/2021</t>
  </si>
  <si>
    <t>El Diario Nacional S.A.</t>
  </si>
  <si>
    <t>Fecha de publicación 03 de marzo de 2021</t>
  </si>
  <si>
    <t>Orden de Compra N° 1410/2021</t>
  </si>
  <si>
    <t>LG 32/2021</t>
  </si>
  <si>
    <t>Servicio de examen de gabinete en la especialidad de neumología para personas beneficiarias y solicitantes de FOPROLYD</t>
  </si>
  <si>
    <t xml:space="preserve">	ARQYMED, S.A. DE C.V.</t>
  </si>
  <si>
    <t>Contratar el servicio de examen de gabinete en la especialidad de neumología para personas beneficiarias y solicitantes de FOPROLYD</t>
  </si>
  <si>
    <t>A partir de la emisión de la orden de inicio hasta 31 de diciembre 2021</t>
  </si>
  <si>
    <t>Orden de Compra N° 1421/2021</t>
  </si>
  <si>
    <t>LG 46/2021</t>
  </si>
  <si>
    <t>Suministro de materiales  quirúrgicos para persona beneficiaria de FOPROLYD</t>
  </si>
  <si>
    <t>INNOVACIONES MEDICAS S.A DE C.V</t>
  </si>
  <si>
    <t>Proveer suministro de materiales  quirúrgicos para persona beneficiaria de FOPROLYD</t>
  </si>
  <si>
    <t>Entrega inmediata</t>
  </si>
  <si>
    <t>Orden de Compra N° 1418/2021</t>
  </si>
  <si>
    <t>Contrato de Suministro N° 01/2021</t>
  </si>
  <si>
    <t>Contrato de Suministro N°  02/2021</t>
  </si>
  <si>
    <t>Contrato de Suministro N°  03/2021</t>
  </si>
  <si>
    <t>Contrato de Suministro N°  05/2021</t>
  </si>
  <si>
    <t>Contrato de Suministro N°  04/2021</t>
  </si>
  <si>
    <t>Contrato de Suministro N°  06/2021</t>
  </si>
  <si>
    <t>Contrato de Suministro N°  07/2021</t>
  </si>
  <si>
    <t>Contrato de Suministro N°  08/2021</t>
  </si>
  <si>
    <t>Contrato de Suministro N°  09/2021</t>
  </si>
  <si>
    <t>18/01/82021</t>
  </si>
  <si>
    <t>Contrato de Suministro N° 11/2021</t>
  </si>
  <si>
    <t>Contrato de Suministro N°  12/2021</t>
  </si>
  <si>
    <t>Contrato de Suministro N° 10/2021</t>
  </si>
  <si>
    <t>Orden de Compra N° 1420/2021</t>
  </si>
  <si>
    <t>N/A</t>
  </si>
  <si>
    <t>Se cancelo multa según recibo de ingreso Nº 009085 de fecha 13 de agosto de 2020, por un monto de US$ 64.13  y acuerdo N° 213.04.2021</t>
  </si>
  <si>
    <t>Se cancelo multa según recibo de ingreso Nº 009355 de fecha 07 de septiembre de 2020, por un monto de US$ 418.80
(Regular en el plazo) y acuerdo N° 212.04.2021</t>
  </si>
  <si>
    <t>LG 20/2021</t>
  </si>
  <si>
    <t>LIBRERIA CERVANTES, S.A. DE C.V.</t>
  </si>
  <si>
    <t>5 días hábiles después de recibida la orden, excepto ítems 36 y 43</t>
  </si>
  <si>
    <t>Mes de agosto en coordinación con el administrador del contrato</t>
  </si>
  <si>
    <t>Orden de Compra N° 1426/2021</t>
  </si>
  <si>
    <t>Orden de Compra N° 1427/2021</t>
  </si>
  <si>
    <t>Orden de Compra N° 1428/2021</t>
  </si>
  <si>
    <t>Orden de Compra N° 1425/2021</t>
  </si>
  <si>
    <t>Orden de Compra N° 1424/2021</t>
  </si>
  <si>
    <t>Orden de Compra N° 1423/2021</t>
  </si>
  <si>
    <t>Orden de Compra N° 14/22/2021</t>
  </si>
  <si>
    <t>LG 27/2021</t>
  </si>
  <si>
    <t>ARSEGUI DE EL SALVADOR, S.A DE C.V</t>
  </si>
  <si>
    <t>Máximo 10 días hábiles después de recibir la orden de compra en coordinación con el administrador del contrato</t>
  </si>
  <si>
    <t>Orden de Compra N° 1432/2021</t>
  </si>
  <si>
    <t>LG 50/2021</t>
  </si>
  <si>
    <t>LG 53/2021</t>
  </si>
  <si>
    <t>Fecha de publicación 27 de abril 2021</t>
  </si>
  <si>
    <t>Orden de Compra N° 1443/2021</t>
  </si>
  <si>
    <t>Fecha de publicación 21 de abril 2021</t>
  </si>
  <si>
    <t>LG 42/2021</t>
  </si>
  <si>
    <t>Declarado desierto</t>
  </si>
  <si>
    <t>LG 41/2021</t>
  </si>
  <si>
    <t>Servicio de mantenimiento preventivo y correctivo para la maquinaria y equipo del laboratorio de prótesis</t>
  </si>
  <si>
    <t>A partir de la emisión de la orden de inicio hasta el 31/12/2021</t>
  </si>
  <si>
    <t>Orden de Contrato N° 27/2021</t>
  </si>
  <si>
    <t>LG 29/2021</t>
  </si>
  <si>
    <t>HÉCTOR ARISTIDES ORREGO CASTELLANOS</t>
  </si>
  <si>
    <t>Servicio de examen de gabinete en la especialidad de neurología para personas beneficiarias y solicitantes de FOPROLYD</t>
  </si>
  <si>
    <t>Contratar el servicio de examen de gabinete en la especialidad de neurología para personas beneficiarias y solicitantes de FOPROLYD</t>
  </si>
  <si>
    <t>Orden de Compra N° 1433/2021</t>
  </si>
  <si>
    <t>Orden de Compra N° 1434/2021</t>
  </si>
  <si>
    <t>LG 30/2021</t>
  </si>
  <si>
    <t>Servicio de exámenes de gabinete en la especialidad de electrofisiología para personas beneficiarias y solicitantes de FOPROLYD</t>
  </si>
  <si>
    <t>LG 31/2021</t>
  </si>
  <si>
    <t>Contratar el servicio de exámenes de gabinete en la especialidad de electrofisiología para personas beneficiarias y solicitantes de FOPROLYD</t>
  </si>
  <si>
    <t>A partir de la emisión de la orden de inicio por parte de la persona administradora del Doc. Contractual hasta el 31/12/2021</t>
  </si>
  <si>
    <t>Orden de Compra N° 1437/2021</t>
  </si>
  <si>
    <t>Orden de Compra N° 1438/2021</t>
  </si>
  <si>
    <t>Orden de Compra N° 1439/2021</t>
  </si>
  <si>
    <t>Servicio de exámenes complementarios en la especialidad de otorrinolaringología para personas beneficiarias y solicitantes de FOPROLYD</t>
  </si>
  <si>
    <t>Contratar el servicio de exámenes complementarios en la especialidad de otorrinolaringología para personas beneficiarias y solicitantes de FOPROLYD</t>
  </si>
  <si>
    <t>Orden de Compra N° 1436/2021</t>
  </si>
  <si>
    <t>Orden de Compra N° 1435/2021</t>
  </si>
  <si>
    <t>LG 45/2021</t>
  </si>
  <si>
    <t>GRUPO MAKAALE, S. A. DE C.V.</t>
  </si>
  <si>
    <t>ZELVIN EDENILSON CHACÓN</t>
  </si>
  <si>
    <t>Orden de Compra N° 1442/2021</t>
  </si>
  <si>
    <t>Orden de Compra N° 1441/2021</t>
  </si>
  <si>
    <t>LG 28/2021</t>
  </si>
  <si>
    <t>Proveer el suministro y elaboración de calzado ortopédico para personas beneficiarias de FOPROLYD</t>
  </si>
  <si>
    <t>CARLOS ERNESTO ELÍAS ÁVALOS</t>
  </si>
  <si>
    <t>JOSÉ LEONEL MONTERROSA</t>
  </si>
  <si>
    <t>Contratae el servicio de mantenimiento preventivo y correctivo para la maquinaria y equipo del laboratorio de prótesis</t>
  </si>
  <si>
    <t>Acta Adjudicativa SBG 42/2021</t>
  </si>
  <si>
    <t>MODALIDAD DE CONTRATACIÓN: LICITACIÓN PÚBLICA EFECTUADAS EN EL AÑO 2020 FORMALIZADAS EN EL AÑO 2021.</t>
  </si>
  <si>
    <t>LP N° 01/2021</t>
  </si>
  <si>
    <t xml:space="preserve">Declarada Desierta </t>
  </si>
  <si>
    <t>Acuerdo N° 120.03.2021 de fecha 04/03/2021 y Nº 183.04.2021 de fecha 08/04/2021</t>
  </si>
  <si>
    <t>LG 33/2021</t>
  </si>
  <si>
    <t>Servicios de exámenes de gabinete en la especialidad de radiología para personas beneficiarias y solicitantes de FOPROLYD</t>
  </si>
  <si>
    <t>CLIMAVA, S.A. DE C.V.</t>
  </si>
  <si>
    <t>Contratar el servicios de exámenes de gabinete en la especialidad de radiología para personas beneficiarias y solicitantes de FOPROLYD</t>
  </si>
  <si>
    <t>Orden de Compra N° 1430/2021</t>
  </si>
  <si>
    <t>PASTRANA S.A. DE C.V.</t>
  </si>
  <si>
    <t>Orden de Compra N° 1431/2021</t>
  </si>
  <si>
    <t>LG 35/2021</t>
  </si>
  <si>
    <t>Servicio de elaboración de prótesis oculares y mantenimiento para personas beneficiarias de FOPROLYD  con discapacidad visual para el año 2021</t>
  </si>
  <si>
    <t>Contratar el servicio de elaboración de prótesis oculares y mantenimiento para personas beneficiarias de FOPROLYD  con discapacidad visual para el año 2021</t>
  </si>
  <si>
    <t xml:space="preserve"> Plazo contractual será a partir de la emisión de la orden de inicio por parte de las personas administradoras del documento contractual hasta el 31 de diciembre de 2021.</t>
  </si>
  <si>
    <t>Orden de Compra N° 1429/2021</t>
  </si>
  <si>
    <t>LG 36/2021</t>
  </si>
  <si>
    <t>Servicio de enlace o túnel de datos entre Oficina Central de FOPROLYD con Oficina Anexa en San Salvador</t>
  </si>
  <si>
    <t>Contratar el servicio de enlace o túnel de datos entre Oficina Central de FOPROLYD con Oficina Anexa en San Salvador</t>
  </si>
  <si>
    <t>12  meses contados a partir de la implementación del servicio</t>
  </si>
  <si>
    <t>Contrato de Servicios N° 28/2021</t>
  </si>
  <si>
    <t>LG 37/2021</t>
  </si>
  <si>
    <t>Servicio de enlace corporativo de internet para la Oficina Central de FOPROLYD</t>
  </si>
  <si>
    <t>INTERNET TELECOMUNICATION COMPANY DE GUATEMALA, S.A.</t>
  </si>
  <si>
    <t>Contratar el servicio de enlace corporativo de internet para la Oficina Central de FOPROLYD</t>
  </si>
  <si>
    <t>Contrato de Servicio N° 25/2021</t>
  </si>
  <si>
    <t>LG 38/2021</t>
  </si>
  <si>
    <t>Servicio de enlace o túnel de datos entre Oficina Central de FOPROLYD con Oficinas Regionales ubicadas en Chalatenango y San Miguel</t>
  </si>
  <si>
    <t>Comunicaciones IBW El Salvador S.A de C.V.</t>
  </si>
  <si>
    <t>Contratar el servicio de enlace o túnel de datos entre Oficina Central de FOPROLYD con Oficinas Regionales ubicadas en Chalatenango y San Miguel</t>
  </si>
  <si>
    <t>Contrato de Servicio N° 26/2021</t>
  </si>
  <si>
    <t>BIOCAM, TECNOLOGIA, S.A. DE C.V.</t>
  </si>
  <si>
    <t>Contratar el servicio de recolección, transporte, tratamiento y disposición final de desechos bioinfecciosos generados por la clínica medica empresarial de FOPROLYD</t>
  </si>
  <si>
    <t>A partir de la emisión de la orden de inicio y hasta el 31 de diciembre de 2021</t>
  </si>
  <si>
    <t>LG 43/2021</t>
  </si>
  <si>
    <t>Contrato de Servicio N° 29/2021</t>
  </si>
  <si>
    <t>Contrato de Suministro  N°30/2021</t>
  </si>
  <si>
    <t>Contrato de Suministro  N° 31/2021</t>
  </si>
  <si>
    <t>Contrato de Suministro N° 21/2021</t>
  </si>
  <si>
    <t>Orden de Compra N° 1440/2021</t>
  </si>
  <si>
    <t>Seguros Fedecrédito, S.A.</t>
  </si>
  <si>
    <t>Servicio de publicación en un periódico de mayor circulación, con el fin de requerir Curriculum vitae, para realizar procesos de selección y contratación de personal de FOPROLYD</t>
  </si>
  <si>
    <t>Contratar el servicio de publicación en un periódico de mayor circulación, con el fin de requerir Curriculum vitae, para realizar procesos de selección y contratación de personal de FOPROLYD</t>
  </si>
  <si>
    <t>Suministro de papelería y artículos de oficina para FOPROLYD, para el año 2021</t>
  </si>
  <si>
    <t>Proveer el suministro de papelería y artículos de oficina para FOPROLYD, para el año 2021</t>
  </si>
  <si>
    <t>Primera entrega 5 días hábiles después de recibir la orden y la segunda en el mes de agosto en coordinación con el administrador del contrato</t>
  </si>
  <si>
    <t>Primera entrega 12 dáis hábiles después de recibir la orden y la segunda en el mes de agosto en coordinación con el administrador del contrato</t>
  </si>
  <si>
    <t>Suministro de extintores y detectores de humo que serán colocados en las instalaciones de la oficina central de FOPROLYD, oficinas regionales y edificio Adela</t>
  </si>
  <si>
    <t>Proveer el suministro de extintores y detectores de humo que serán colocados en las instalaciones de la oficina central de FOPROLYD, oficinas regionales y edificio Adela</t>
  </si>
  <si>
    <t>A partir de la emisión de la orden de inicio po parte de la persona administradora del documento contractual hasta el 31/12/2021</t>
  </si>
  <si>
    <t>Suministro de equipo de protección personal para la Unidad de Gestión Documentado y Archivo de FOPROLYD</t>
  </si>
  <si>
    <t>Proveer el suministro de equipo de protección personal para la Unidad de Gestión Documental y Archivo de FOPROLYD</t>
  </si>
  <si>
    <t>Servicio de publicación escrita de aviso de resultado de licitación pública N° 01/2021</t>
  </si>
  <si>
    <t>Contratar el servicio de publicación escrita de aviso de resultado de licitación pública N° 01/2021</t>
  </si>
  <si>
    <t>LG 39/2021</t>
  </si>
  <si>
    <t>SCREENCHECK EL SALVADOR, S.A DE C.V.</t>
  </si>
  <si>
    <t>De inmediato dentro del periodo máximo de 2 dias hábiles siguientes a la recpción de la Orden de Compra, en coordinación con Adm.
Doc. Contractuales</t>
  </si>
  <si>
    <t>Orden de Compra N° 1446/2021</t>
  </si>
  <si>
    <t>: 5 dias hábiles después de recibida la Orden de Compra, en coordinacion con el Adm. de Doc. Contrac</t>
  </si>
  <si>
    <t>Orden de Compra N° 1447/2021</t>
  </si>
  <si>
    <t>En procesos de aplicación de multa</t>
  </si>
  <si>
    <t>En cumplimiento /excelente/ y tiempo de entrega bueno</t>
  </si>
  <si>
    <t>LG 34/2021</t>
  </si>
  <si>
    <t>Suministro de lentes, correctores, contacto, oscuros, y reparación de lentes correctores para personas beneficiarias de FOPROLYD</t>
  </si>
  <si>
    <t>Proveer el suministro de lentes, correctores, contacto, oscuros, y reparación de lentes correctores para personas beneficiarias de FOPROLYD</t>
  </si>
  <si>
    <t>A  partir de la emisión de la orden de inicio por parte de la persona administradora hasta el 31/12/2021</t>
  </si>
  <si>
    <t>Contrato de Suministro N° 32/2021</t>
  </si>
  <si>
    <t>Suministro de café u azúcar para FOPROLYD, para el año 2021</t>
  </si>
  <si>
    <t>SOCIEDAD COOPERATIVA CHALCHUAPANECA DE PRODUCTORES DE CAFE CUSCACHAPA DE R.L.</t>
  </si>
  <si>
    <t>Proveer el suministro de café u azúcar para FOPROLYD, para el año 2021</t>
  </si>
  <si>
    <t>La entrega será en el mes de octubre de 2021, en coordinación con el Administrador del documento contractual</t>
  </si>
  <si>
    <t>Orden de Compra N° 1449/2021</t>
  </si>
  <si>
    <t>JOSE RIGOBERTO RETANA PEÑA</t>
  </si>
  <si>
    <t xml:space="preserve"> 12 días hábiles después de recibir orden de compra en coordinación con el Administrador del documento contractual</t>
  </si>
  <si>
    <t>Orden de Compra N° 1450/2021</t>
  </si>
  <si>
    <t>LG 40/2021</t>
  </si>
  <si>
    <t>Suministro de mascarillas y lentes de seguridad para el personal de FOPROLYD</t>
  </si>
  <si>
    <t>METZGER INDUSTRIAL SUPPLIES, S.A DE C.V.</t>
  </si>
  <si>
    <t>Proveer el suministro de mascarillas y lentes de seguridad para el personal de FOPROLYD</t>
  </si>
  <si>
    <t>12 días hábiles después de recibido el documento contractual</t>
  </si>
  <si>
    <t>Orden de Compra N° 1448/2021</t>
  </si>
  <si>
    <t>LG 44/2021</t>
  </si>
  <si>
    <t>LG 47/2021</t>
  </si>
  <si>
    <t>Suministro, diagnóstico, reparación y set de batería para auxiliares auditivos para personas beneficiarias de FOPROLYD</t>
  </si>
  <si>
    <t>Proveer suministro, diagnóstico, reparación y set de batería para auxiliares auditivos para personas beneficiarias de FOPROLYD</t>
  </si>
  <si>
    <t>Orden de Compra N° 1451/2021</t>
  </si>
  <si>
    <t>Orden de Compra N° 1452/2021</t>
  </si>
  <si>
    <t>LG 48/2021</t>
  </si>
  <si>
    <t>Suministro de licencias para servidores de FOPROLYD</t>
  </si>
  <si>
    <t>GMB DE EL SALVADOR, S.A. DE C.V.</t>
  </si>
  <si>
    <t>Proveer suministro de licencias para servidores de FOPROLYD</t>
  </si>
  <si>
    <t>3-a días hábiles después de recibir orden de compra</t>
  </si>
  <si>
    <t>Orden de Compra N° 1462/2021</t>
  </si>
  <si>
    <t>5 días calendario después de recibir orden de compra</t>
  </si>
  <si>
    <t>Orden de Compra N° 1463/2021</t>
  </si>
  <si>
    <t xml:space="preserve">TECNASA ES, S.A. DE C.V.  </t>
  </si>
  <si>
    <t>3 A 5 días hábiles después de recibir orden de compra</t>
  </si>
  <si>
    <t>Orden de Compra N° 1464/2021</t>
  </si>
  <si>
    <t>LG 49/2021</t>
  </si>
  <si>
    <t>Servicio de reparaciones de sillas de ruedas de diferentes tipos (Estándar o semi deportivas) para personas beneficiarias de FOPROLYD, durante el año 2021</t>
  </si>
  <si>
    <t>Rosa María Mancía de Reyes</t>
  </si>
  <si>
    <t>Contratar el servicio de reparaciones de sillas de ruedas de diferentes tipos (Estándar o semi deportivas) para personas beneficiarias de FOPROLYD, durante el año 2021</t>
  </si>
  <si>
    <t>Orden de Compra N° 1453/2021</t>
  </si>
  <si>
    <t>LG 51/2021</t>
  </si>
  <si>
    <t>Declarado Desierto. Resolución Adjudicativa SBG N° 59/2021</t>
  </si>
  <si>
    <t>LG 52/2021</t>
  </si>
  <si>
    <t>Suministro de renovación de licencias de dispositivos de protección perimetral de FOPROLYD</t>
  </si>
  <si>
    <t xml:space="preserve">Proveer del suministro de renovación de Licencias de dispositivos de protección perimetral </t>
  </si>
  <si>
    <t>Declarado Desierto. Resolución Adjudicativa SBG N° 60/2021</t>
  </si>
  <si>
    <t>LG 54/2021</t>
  </si>
  <si>
    <t>Suministro de alimentos para la celebración del Día de la Madre para personal femenino de FOPROLYD</t>
  </si>
  <si>
    <t>Proveer suministro de alimentos para la celebración del Día de la Madre para personal femenino de FOPROLYD</t>
  </si>
  <si>
    <t>Hasta el 07 de mayo 2021 en coordinación con la administradora del contrato</t>
  </si>
  <si>
    <t>Orden de Compra N° 1445/2021</t>
  </si>
  <si>
    <t>LG 55/2021</t>
  </si>
  <si>
    <t>Suministro de alimentos (Refrigerios) para atención a los asistentes en los eventos con personas beneficiarias de FOPROLYD</t>
  </si>
  <si>
    <t>Wilfredo Adonay Meléndez Portillo</t>
  </si>
  <si>
    <t>Proveer suministro de alimentos (Refrigerios) para atención a los asistentes en los eventos con personas beneficiarias de FOPROLYD</t>
  </si>
  <si>
    <t>A partir de la emisión de la orden de compra hasta 31/12/2021</t>
  </si>
  <si>
    <t>Orden de Compra N° 1455/2021</t>
  </si>
  <si>
    <t>LG 56/2021</t>
  </si>
  <si>
    <t>SANMUR, S.A. DE C.V.</t>
  </si>
  <si>
    <t>Proveer suministro de accesorios y repuestos informáticos para FOPROLYD</t>
  </si>
  <si>
    <t>6 días hábiles mientras duren existencias de lo contrario 45 días hábiles por pedido especial, después de recibir orden e compra</t>
  </si>
  <si>
    <t>Orden de Compra N° 1457/2021</t>
  </si>
  <si>
    <t>Orden de Compra N° 1458/2021</t>
  </si>
  <si>
    <t>AM TECHNOLOGY, S.A. DE C.V.</t>
  </si>
  <si>
    <t>5 días después de recibir orden e compra</t>
  </si>
  <si>
    <t>Orden de Compra N° 1459/2021</t>
  </si>
  <si>
    <t>AURUM SOLUTIONS, S.A. DE C.V.</t>
  </si>
  <si>
    <t>Entrega inmediata mientras duren existencias, caso contrario 45 días, después de recibir orden de compra</t>
  </si>
  <si>
    <t>Orden de Compra N° 1460/2021</t>
  </si>
  <si>
    <t>LG 57/2021</t>
  </si>
  <si>
    <t>Servicio de impresión de folders y stickers para la Unidad de Reinserción Social y Productiva de FOPROLYD</t>
  </si>
  <si>
    <t>INTERCOLOR, S.A. DE C.V.</t>
  </si>
  <si>
    <t>Contratar  servicio de impresión de folders y stickers para la Unidad de Reinserción Social y Productiva de FOPROLYD</t>
  </si>
  <si>
    <t>Después de recibida orden de compra hasta el 31/12/2021</t>
  </si>
  <si>
    <t>Orden de Compra N° 1454/2021</t>
  </si>
  <si>
    <t>LG 58/2021</t>
  </si>
  <si>
    <t xml:space="preserve">Servicio de publicación escrita de aviso de convocatoria de la Licitación Pública N° 02/2021 </t>
  </si>
  <si>
    <t xml:space="preserve">Contratar el servicio de publicación escrita de aviso de convocatoria de la Licitación Pública N° 02/2021 </t>
  </si>
  <si>
    <t>Fecha de publicación 04/05/2021</t>
  </si>
  <si>
    <t>Orden de Compra N° 1444/2021</t>
  </si>
  <si>
    <t>LG 59/2021</t>
  </si>
  <si>
    <t>Suministro de repuestos para servidores y almacenadoras para la Unidad Informática de FOPROLYD</t>
  </si>
  <si>
    <t>Proveer suministro de repuestos para servidores y almacenadoras para la Unidad Informática de FOPROLYD</t>
  </si>
  <si>
    <t>45 días calendario, contados a partir de recibir orden de compra</t>
  </si>
  <si>
    <t>Orden de Compra N° 1461/2021</t>
  </si>
  <si>
    <t>LG 60/2021</t>
  </si>
  <si>
    <t>Suministro de uniformes para el personal de FOPROLYD, para el año 2021</t>
  </si>
  <si>
    <t>Proveer del suministro de uniformes para el personal de FOPROLYD, para el año 2021</t>
  </si>
  <si>
    <t>LG 61/2021</t>
  </si>
  <si>
    <t>Suministro de renovación de licencias de correo institucional de FOPROLYD</t>
  </si>
  <si>
    <t>GRUPO ASINET EL SALVADOR, S.A DE C.V.</t>
  </si>
  <si>
    <t>Proveer del suministro de renovación de licencias de correo institucional de FOPROLYD</t>
  </si>
  <si>
    <t>Orden de Compra N° 1465/2021</t>
  </si>
  <si>
    <t>LG 62/2021</t>
  </si>
  <si>
    <t>Servicios de consultoría para realizar auditoría financiera de los periodos de enero a diciembre de los años 2019 y 2020</t>
  </si>
  <si>
    <t>Contratar el servicios de consultoría para realizar auditoría financiera de los periodos de enero a diciembre de los años 2019 y 2020</t>
  </si>
  <si>
    <t>LG 63/2021</t>
  </si>
  <si>
    <t>Suministro de una cama ortopédica para una persona beneficiaria de FOPROLYD</t>
  </si>
  <si>
    <t>COPROSER, S.A. DE C.V.</t>
  </si>
  <si>
    <t>Proveer del  suministro de una cama ortopédica para una persona beneficiaria de FOPROLYD</t>
  </si>
  <si>
    <t>Orden de Compra N° 1456/2021</t>
  </si>
  <si>
    <t>LG 64/2021</t>
  </si>
  <si>
    <t>Contratar el Servicio de telefonía móvil para FOPROLYD</t>
  </si>
  <si>
    <t>LG 65/2021</t>
  </si>
  <si>
    <t>Suministro de llantas para los diferentes vehículos de FOPROLYD</t>
  </si>
  <si>
    <t>Proveer el suministro de llantas para los diferentes vehículos de FOPROLYD</t>
  </si>
  <si>
    <t>LG 66/2021</t>
  </si>
  <si>
    <t>Servicio de telefonía fija “E1” para FOPROLYD</t>
  </si>
  <si>
    <t>Contratar el servicio de telefonía fija “E1” para FOPROLYD</t>
  </si>
  <si>
    <t>LG 67/2021</t>
  </si>
  <si>
    <t>Suministro de un impresor multifuncional para FOPROLYD</t>
  </si>
  <si>
    <t>Proveer el suministro de un impresor multifuncional para FOPROLYD</t>
  </si>
  <si>
    <t>LG 68/2021</t>
  </si>
  <si>
    <t>LG 69/2021</t>
  </si>
  <si>
    <t xml:space="preserve">Suministro de lubricantes y repuestos para los vehículos de FOPROLYD </t>
  </si>
  <si>
    <t>Proveer del suministro de lubricantes y repuestos para los vehículos de FOPROLYD</t>
  </si>
  <si>
    <t>LG 70/2021</t>
  </si>
  <si>
    <t>Suministro de medicamentos e insumos para abastecimiento de botiquín institucional</t>
  </si>
  <si>
    <t>Proveer el suministro de medicamentos e insumos para abastecimiento de botiquín institucional</t>
  </si>
  <si>
    <t>LG 71/2021</t>
  </si>
  <si>
    <t xml:space="preserve">Suministro de accesorios para la seguridad ocupacional de FOPROLYD </t>
  </si>
  <si>
    <t xml:space="preserve">Proveer el suministro de accesorios para la seguridad ocupacional de FOPROLYD </t>
  </si>
  <si>
    <t>LG 72/2021</t>
  </si>
  <si>
    <t>Suministro de ups para diferentes unidades de gestiones de FOPROLYD</t>
  </si>
  <si>
    <t>Proveer el suministro de ups para diferentes unidades de gestiones de FOPROLYD</t>
  </si>
  <si>
    <t>LG 73/2021</t>
  </si>
  <si>
    <t>LP N° 02/2021</t>
  </si>
  <si>
    <t>De 3 a 5 días hábiles después de recibir la orden de compra</t>
  </si>
  <si>
    <t>Orden de Compra N° 1469/2021</t>
  </si>
  <si>
    <t xml:space="preserve">5 días posteriores a recibir la orden de compra </t>
  </si>
  <si>
    <t>Orden de Compra N° 1467/2021</t>
  </si>
  <si>
    <t>Ítem 1: 15 días hábiles después de recibir orden de compra. Ítem 2: 3 días hábiles</t>
  </si>
  <si>
    <t>Servicio de publicación escrita de aviso de resultado de Licitación Pública N° 02/2021</t>
  </si>
  <si>
    <t>Contratar el servicio de publicación escrita de aviso de resultado de Licitación Pública N° 02/2021</t>
  </si>
  <si>
    <t>Fecha de publicación 08/06/2021</t>
  </si>
  <si>
    <t>Orden de Compra N° 1466/2021</t>
  </si>
  <si>
    <t>LG 74/2021</t>
  </si>
  <si>
    <t>LG 75/2021</t>
  </si>
  <si>
    <t>Suministro de Alimentos para la celebración del Día de la Madre para personal masculino de FOPROLYD</t>
  </si>
  <si>
    <t>Proveer del suministro de Alimentos para la celebración del Día de la Madre para personal masculino de FOPROLYD</t>
  </si>
  <si>
    <t>Hasta el 16 de junio 2021 en coordinación con la administradora del contrato</t>
  </si>
  <si>
    <t>Orden de Compra N° 1468/2021</t>
  </si>
  <si>
    <t>LG 76/2021</t>
  </si>
  <si>
    <t>LG 77/2021</t>
  </si>
  <si>
    <t>INNOVACIONES MEDICAS, S.A DE C.V</t>
  </si>
  <si>
    <t>Entrega inmediata en coordinación con el adminsitrador del contrato</t>
  </si>
  <si>
    <t>Orden de Compra N° 1471/2021</t>
  </si>
  <si>
    <t>Acuerdo N° 349.06.2021 de fecha 3 de junio de 2021</t>
  </si>
  <si>
    <t>ALPINA, LIMITADA DE CAPITAL VARIABLE.</t>
  </si>
  <si>
    <t>Continental Autoparts, S.A. de C.V</t>
  </si>
  <si>
    <t>Inmediata máximo 2 días hábiles posteriores a la orden de compra</t>
  </si>
  <si>
    <t>Orden de Compra N° 1472/2021</t>
  </si>
  <si>
    <t>Contrato de servicios Nº 33/2021</t>
  </si>
  <si>
    <t>12 meses a partir de la emision de la orden  de inicio</t>
  </si>
  <si>
    <t>CTE TELECOM PERSONAL, S.A. DE C.V.</t>
  </si>
  <si>
    <t>5 dias despues de recibir orden de compra</t>
  </si>
  <si>
    <t>Orden de Compra N° 1473/2021</t>
  </si>
  <si>
    <t>Suministro de material didáctico, impreso e instrumentos musicales para actividades de educación, autocuido y prevención en salud mental y fisioterapia con personas beneficiarias de FOPROLYD</t>
  </si>
  <si>
    <t>Proveer del suministro de material didáctico impreso e instrumentos musicales para actividades con personas beneficiarias</t>
  </si>
  <si>
    <t>FALMAR, S.A. de C.V.</t>
  </si>
  <si>
    <t>1 a 5 días hábiles, previa coordinación con la persona administradora de la orden de compra</t>
  </si>
  <si>
    <t>Orden de Compra N° 1474/2021</t>
  </si>
  <si>
    <t>1 día hábil después de recibida la orden de compra.</t>
  </si>
  <si>
    <t>Orden de Compra N° 1475/2021</t>
  </si>
  <si>
    <t>Suministro de renovación de licencias de dispositivos de protección perimetral de FOPROLYD (Segunda Convocatoria)</t>
  </si>
  <si>
    <t>Orden de Compra N° 1478/2021</t>
  </si>
  <si>
    <t>A partir de la suscripción  del mismo hasta finalizar las entregas durante el año 2021</t>
  </si>
  <si>
    <t>Contrato de Suministro N° 34/2021</t>
  </si>
  <si>
    <t>Velásquez Granados, y Compañía</t>
  </si>
  <si>
    <t>45 días calendarios a partir de la orden de inicio por parte de la persona administradora de los documentos contractuales</t>
  </si>
  <si>
    <t>Cte Telecom Personal S.A. de C.V. (Claro)</t>
  </si>
  <si>
    <t>12 meses a partir de que se haya efectuado la portabilidad e iniciado el servicio en coordinación con las personas administradoras de los documentos contractuales.</t>
  </si>
  <si>
    <t>Contrato de Servicio N° 37/2021.</t>
  </si>
  <si>
    <t>CD N° 01/2021</t>
  </si>
  <si>
    <t>Servicio de mantenimiento preventivo y correctivo para flota de vehículos automotores y motocicletas de FOPROLYD, a realizarse durante el año 2021</t>
  </si>
  <si>
    <t>Servicio Automotriz España, S.A. de C.V.</t>
  </si>
  <si>
    <t>Contratar el servicio de mantenimiento preventivo y correctivo para flota de vehículos automotores y motocicletas de FOPROLYD</t>
  </si>
  <si>
    <t>A partir de la Orden de Inicio hasta el 31 de diciembre de 2021 o hasta que se agote el monto adjudicado</t>
  </si>
  <si>
    <t>Contrato de Servicio N° 36/2021</t>
  </si>
  <si>
    <t>Proveer de insumos medicos para el bienestar de los Beneficiarios de FOPROLYD</t>
  </si>
  <si>
    <t>Proveer de medicamentos para el botiquin institucional.</t>
  </si>
  <si>
    <t>5 días después de aprobados el arte final</t>
  </si>
  <si>
    <t>Orden de Compra N° 1480/2021</t>
  </si>
  <si>
    <t xml:space="preserve">Grupo Renderos, S.A. de C.V. </t>
  </si>
  <si>
    <t>4 días hábiles, contados a partir de la aprobación de la muestra impresa</t>
  </si>
  <si>
    <t>Orden de Compra N° 1481/2021</t>
  </si>
  <si>
    <t>Librería y Papelería Nuevo Siglo, S.A. de C.V</t>
  </si>
  <si>
    <t xml:space="preserve">JULIO </t>
  </si>
  <si>
    <t>12 días hábiles después de recibida la Orden de Compra</t>
  </si>
  <si>
    <t>Orden de Compra N° 1482/2021</t>
  </si>
  <si>
    <t xml:space="preserve">5 a 10 días </t>
  </si>
  <si>
    <t>Orden de Compra N° 1483/2021</t>
  </si>
  <si>
    <t>8 días hábiles después de recibir la Orden de Compra</t>
  </si>
  <si>
    <t>Orden de Compra N° 1484/2021</t>
  </si>
  <si>
    <t xml:space="preserve">Electrónica 2001, S.A. de C.V., </t>
  </si>
  <si>
    <t>8 días después de recibir orden de compra</t>
  </si>
  <si>
    <t>Orden de Compra N° 1485/2021</t>
  </si>
  <si>
    <t>Contrato de servicios Nº 34/2021</t>
  </si>
  <si>
    <t>LG 78/2021</t>
  </si>
  <si>
    <t>Suministro de cartucho de baterías de sustitución para ups central FOPROLYD</t>
  </si>
  <si>
    <t>Proveer el suministro de cartucho de baterías de sustitución para ups</t>
  </si>
  <si>
    <t>30 días calendario</t>
  </si>
  <si>
    <t>Orden de Compra N° 1477/2021</t>
  </si>
  <si>
    <t>LG 79/2021</t>
  </si>
  <si>
    <t>Suministro de  insumos para abastecimiento de botiquín institucional</t>
  </si>
  <si>
    <t>Proveer del suministro de insumos para abastecimiento de botiquín institucional.</t>
  </si>
  <si>
    <t xml:space="preserve">De 5 a 15 días hábiles después de recibir orden de compra </t>
  </si>
  <si>
    <t>Orden de Compra N° 1479/2021</t>
  </si>
  <si>
    <t>LG 80/2021</t>
  </si>
  <si>
    <t>Contratar el servicio de publicación de un periódico de mayor circulación, con el fin de requerir curriculum vitae, para realizar procesos de selección y contratación de personal de FOPROLYD</t>
  </si>
  <si>
    <t>Fecha de publicación 01/07/2021</t>
  </si>
  <si>
    <t>Orden de Compra N° 1476/2021</t>
  </si>
  <si>
    <t>LG 81/2021</t>
  </si>
  <si>
    <t>LG 82/2021</t>
  </si>
  <si>
    <t>Suministro de una silla de ruedas especial personalizada para una persona beneficiaria de FOPROLYD</t>
  </si>
  <si>
    <t>Electrolab Medic S.A. de C.V.</t>
  </si>
  <si>
    <t>Proveer del suministro de una silla de ruedas especial</t>
  </si>
  <si>
    <t>8 días hábiles despues de recibir Orden de Compra en coordinación con el Administrador del Documento contractual</t>
  </si>
  <si>
    <t>Orden de Compra N° 1486/2021</t>
  </si>
  <si>
    <t>PERIODO DE ENERO A JULIO DE 2021</t>
  </si>
  <si>
    <t>En proceso</t>
  </si>
  <si>
    <t>Tiempo de entrega (Regular) y Excelente cumplimiento).</t>
  </si>
  <si>
    <t>Orden de Compra N° 1470/2021</t>
  </si>
  <si>
    <t>En procesos de aplicación de multa.</t>
  </si>
  <si>
    <t>LG 83/2021</t>
  </si>
  <si>
    <t>Suministro de tablas de inmovilización espinal para la brigada de primeros auxilios de FOPROLYD</t>
  </si>
  <si>
    <t>Metzger Industrial Supplies, S.A de C.V.</t>
  </si>
  <si>
    <t>Proveer del suministro de tablas de inmovilización espinal</t>
  </si>
  <si>
    <t xml:space="preserve">2 días hábiles </t>
  </si>
  <si>
    <t>Orden de Compra N° 1487/2021</t>
  </si>
  <si>
    <t>LG 84/2021</t>
  </si>
  <si>
    <t>Suministro de radios de comunicación y megáfonos para COMISSOF de FOPROLYD</t>
  </si>
  <si>
    <t>Televisores Argueta, S.A. de C.V.</t>
  </si>
  <si>
    <t>Proveer del suministro de radios de comunicación y megáfonos</t>
  </si>
  <si>
    <t>5 días hábiles después de recibir ordend e compra</t>
  </si>
  <si>
    <t>Orden de Compra N° 1493/2021</t>
  </si>
  <si>
    <t>LG 85/2021</t>
  </si>
  <si>
    <t>Servicio de enlace de datos por fibra oscura de 1 GBPS, entre oficina central de FOPROLYD y Edificio Adela en San Salvador.</t>
  </si>
  <si>
    <t>El Salvador Network, S.A</t>
  </si>
  <si>
    <t>Contratar el servicio de enlace de datos por fibra</t>
  </si>
  <si>
    <t>LG 86/2021</t>
  </si>
  <si>
    <t>Suministro de dispositivos de seguridad para oficinas central, regionales y anexa de FOPROLYD.</t>
  </si>
  <si>
    <t>Proveer el suministro de dispositivo de seguridad para oficinas central, regional y anexa de FOPROLYD</t>
  </si>
  <si>
    <t>Orden de Compra N° 1497/2021</t>
  </si>
  <si>
    <t>LG 87/2021</t>
  </si>
  <si>
    <t>Contratar el servicios de mantenimiento de desodorización de baños</t>
  </si>
  <si>
    <t>Orden de Compra N° 1492/2021</t>
  </si>
  <si>
    <t>LG 88/2021</t>
  </si>
  <si>
    <t>Servicios de fumigación para las diferentes oficinas de FOPROLYD</t>
  </si>
  <si>
    <t xml:space="preserve">	SAGRIP S.A. DE C.V.</t>
  </si>
  <si>
    <t>Contratar el servicios de fumigación para las diferentes oficinas</t>
  </si>
  <si>
    <t>Orden de Compra N° 1491/2021</t>
  </si>
  <si>
    <t>LG 89/2021</t>
  </si>
  <si>
    <t>Suministro de materiales para adecuaciones de oficina en edificio central de FOPROLYD y en Edificio Adela</t>
  </si>
  <si>
    <t>Jonathan Ernesto Cáceres Rodas</t>
  </si>
  <si>
    <t>Proveer el suministro de materiales para adecuaciones de oficina</t>
  </si>
  <si>
    <t>De 5 a 10 días hábiles</t>
  </si>
  <si>
    <t>Orden de Compra N° 1489/2021</t>
  </si>
  <si>
    <t>Julio Neftalí Cañas Zelaya</t>
  </si>
  <si>
    <t>5 días hábiles</t>
  </si>
  <si>
    <t>Orden de Compra N° 1490/2021</t>
  </si>
  <si>
    <t>LG 90/2021</t>
  </si>
  <si>
    <t>Suministro de calzado para el personal de seguridad FOPROLYD</t>
  </si>
  <si>
    <t>Importaciones Diversas Continental, S.A. de C.V.</t>
  </si>
  <si>
    <t xml:space="preserve">Proveer el suministro de calzado para el personal de seguridad </t>
  </si>
  <si>
    <t>15 días hábiles contados a partir de la emisión de la orden de inicio por parte de la persona administradora</t>
  </si>
  <si>
    <t>Orden de Compra N° 1494/2021</t>
  </si>
  <si>
    <t>LG 91/2021</t>
  </si>
  <si>
    <t>LABORATORIOS SUIZOS, S.A. DE C.V.</t>
  </si>
  <si>
    <t>Proveer del suministro de insumos varios y médico quirúrgicos para la clínica empresarial de FOPROLYD</t>
  </si>
  <si>
    <t>Máximo 3 días hábiles después de recibir orden de compra</t>
  </si>
  <si>
    <t>Orden de Compra N° 1496/2021</t>
  </si>
  <si>
    <t xml:space="preserve"> Máximo2 días hábiles despues de recibir Orden de Compra en coordinación con el Administrador del Documento contractual</t>
  </si>
  <si>
    <t>Orden de Compra N° 1495/2021</t>
  </si>
  <si>
    <t>LG 92/2021</t>
  </si>
  <si>
    <t>Servicio de digitalización, escaneo, indexación y almacenamiento de documentos contables en sistema de gestión documental institucional de FOPROLYD</t>
  </si>
  <si>
    <t>Contratar el servicio de digitalización, escaneo, indexación y almacenamiento de documentos contables en sistema de gestión documental institucional de FOPROLYD</t>
  </si>
  <si>
    <t>Declarado Desierto. Resolución Adjudicativa SBG N° 92/2021</t>
  </si>
  <si>
    <t>LG 93/2021</t>
  </si>
  <si>
    <t>Suministro de servicio médico para procedimiento quirúrgico facoemulsificación ojo derecho para beneficiario DE FOPROLYD</t>
  </si>
  <si>
    <t xml:space="preserve">Proveer el suministro de servicio médico para procedimienot quirúrgico facoemulsificación de ojo para beneficiario </t>
  </si>
  <si>
    <t>Según coordinación con la persona administradora de los documentos contractuales</t>
  </si>
  <si>
    <t>Orden de Compra N° 1488/2021</t>
  </si>
  <si>
    <t xml:space="preserve">LG 94/2021 </t>
  </si>
  <si>
    <t>Servicio de mantenimiento preventivo y correctivo del sistema de alarma de detección de incendio, de intrusión y de cerca electrificada de FOPROLYD</t>
  </si>
  <si>
    <t>Contratar el servicio de mantenimiento preventivo y correctivo del sistema de alarma de detección de incendio, de intrusión y de cerca electrificada de FOPROLYD</t>
  </si>
  <si>
    <t>Declarado Desierto. Resolución Adjudicativa SBG N° 91/2021</t>
  </si>
  <si>
    <t>LG 95/2021</t>
  </si>
  <si>
    <t>Servicios de mantenimiento preventivo y correctivo de extintores de FOPROLYD año 2021</t>
  </si>
  <si>
    <t>Alexander Ernesto Majano</t>
  </si>
  <si>
    <t>Contratar el servicios de mantenimiento preventivo y correctivo de extintores de FOPROLYD año 2021</t>
  </si>
  <si>
    <t>A partir de la emisión de la Orden de Inicio por parte de las personas administradoras del documentos contractuales hasta el 31 de diciembre de 2021</t>
  </si>
  <si>
    <t>Orden de Compra N° 1500/2021</t>
  </si>
  <si>
    <t>LG 96/2021</t>
  </si>
  <si>
    <t>LG 97/2021</t>
  </si>
  <si>
    <t>LG 98/2021</t>
  </si>
  <si>
    <t>Suministro de licencias de programa para desarrollo de sistema para la unidad informática de FOPROLYD</t>
  </si>
  <si>
    <t>Proveer el suministro de licencias de programa para desarrollo de sistema para la unidad informática de FOPROLYD</t>
  </si>
  <si>
    <t>5 días hábiles después de recibir orden de compra.</t>
  </si>
  <si>
    <t>LG 99/2021</t>
  </si>
  <si>
    <t>Servicio de mantenimiento preventivo y correctivo de la planta telefónica de FOPROLYD</t>
  </si>
  <si>
    <t>Contratar el servicio de mantenimiento preventivo y correctivo de la planta telefónica de FOPROLYD</t>
  </si>
  <si>
    <t>Orden de Compra N° 1499/2021</t>
  </si>
  <si>
    <t>LG 100/2021</t>
  </si>
  <si>
    <t>Servicio de mantenimiento preventivo y correctivo de deshumidificadores, cortina de aire, climatizador evaporativo axial y extractores de aire de FOPROLYD.</t>
  </si>
  <si>
    <t>INGENIERÍA HVAC, S.A. DE C.V.</t>
  </si>
  <si>
    <t>Contrata el servicio de mantenimiento preventivo y correctivo de deshumidificadores, cortina de aire, climatizador evaporativo axial y extractores de aire de FOPROLYD.</t>
  </si>
  <si>
    <t>LG 101/2021</t>
  </si>
  <si>
    <t>Suministro de repuestos para servidores y almacenadoras para la unidad de informática de FOPROLYD.</t>
  </si>
  <si>
    <t>Proveer del suministro de repuestos para servidores y almacenadoras para la unidad de informática de FOPROLYD.</t>
  </si>
  <si>
    <t>LG 102/2021</t>
  </si>
  <si>
    <t>Contratar el servicio de mantenimiento preventivo y correctivo del sistema de control de acceso en puertas de FOPROLYD</t>
  </si>
  <si>
    <t>LG 103/2021</t>
  </si>
  <si>
    <t xml:space="preserve">Servicio de tratamiento odontológico y prótesis dentales para una persona beneficiaria de FOPROLYD </t>
  </si>
  <si>
    <t xml:space="preserve">Contratar el servicio de tratamiento odontológico y prótesis dentales para una persona beneficiaria de FOPROLYD </t>
  </si>
  <si>
    <t>60 días hábiles a partir de la autorización para iniciar el tratamiento dental, en coordinación con la administradora</t>
  </si>
  <si>
    <t>Orden de Compra N° 1498/2021</t>
  </si>
  <si>
    <t>LG 104/2021</t>
  </si>
  <si>
    <t>Proveer del suministro de componentes para elaboración y reparación de prótesis especiales para personas beneficiarias de FOPROLYD</t>
  </si>
  <si>
    <t>LG 105/2021</t>
  </si>
  <si>
    <t xml:space="preserve">LG 106/2021 </t>
  </si>
  <si>
    <t>LG 107/2021</t>
  </si>
  <si>
    <t>LG 108/2021</t>
  </si>
  <si>
    <t>Servicios para el diseño, diagramación e impresión de memorias de labores de FOPROLYD</t>
  </si>
  <si>
    <t>Contratar el servicios para el diseño, diagramación e impresión de memorias de labores de FOPROLYD</t>
  </si>
  <si>
    <t>LG 109/2021</t>
  </si>
  <si>
    <t>Servicio de digitalización, escaneo, indexación y almacenamiento de documentos contables en sistema de gestión documental institucional de FOPROLYD (SEGUNDA CONVOCATORIA)</t>
  </si>
  <si>
    <t>LG 110/2021</t>
  </si>
  <si>
    <t>Suministro de teléfonos fijos (análogos y digitales) para FOPROLYD</t>
  </si>
  <si>
    <t>Proveer el suministro de teléfonos fijos (análogos y digitales) para FOPROLYD</t>
  </si>
  <si>
    <t>LG 111/2021</t>
  </si>
  <si>
    <t>Suministro de termómetro digital con dispensador para desinfectante de manos automático y pedestal, para las instalaciones de FOPROLYD</t>
  </si>
  <si>
    <t>Proveer el suministro de termómetro digital con dispensador para desinfectante de manos automático y pedestal, para las instalaciones de FOPROLYD</t>
  </si>
  <si>
    <t>Multa Cancelada según recibo de ingreso Nº  10132 de fecha 10 de septiembre/2021 cancelando la multa por un monto de US$ 30.42</t>
  </si>
  <si>
    <t>Distribuidora de Lubricanates y Combustibles, S.A. de C.V.</t>
  </si>
  <si>
    <t>Proveer del suministro de cupones para canje de combustible</t>
  </si>
  <si>
    <t>A partir de recibir la copia de contrato debidamente legalizado</t>
  </si>
  <si>
    <t>Contrato de Suministro N° 38/2021</t>
  </si>
  <si>
    <t>Pendiente de quedar firme la adjudicación</t>
  </si>
  <si>
    <t>Contrato de Servicio N° 43/2021</t>
  </si>
  <si>
    <t>Orden de Compra N° 1501/2021</t>
  </si>
  <si>
    <t>Orden de Compra N° 1503/2021</t>
  </si>
  <si>
    <t>Orden de Compra N° 1502/2021</t>
  </si>
  <si>
    <t>45 días calendario, dspués de recibir Orden de Compra</t>
  </si>
  <si>
    <t>Orden de Compra N° 1504/2021</t>
  </si>
  <si>
    <t>A partir de la emisión de la Orden de Inicio hasta el 31/12/2021</t>
  </si>
  <si>
    <t>Orden de Compra N° 1509/2021</t>
  </si>
  <si>
    <t>Orden de Compra N° 1517/2021</t>
  </si>
  <si>
    <t>5 días hábiles después de definir talla, en coordinación con las personas administradoras de los documentos contractuales</t>
  </si>
  <si>
    <t>Orden de Compra N° 1506/2021</t>
  </si>
  <si>
    <t>GRUPO PLANES, S.A. DE C.V.</t>
  </si>
  <si>
    <t xml:space="preserve"> 15-30 días calendario después de recibir orden de compra</t>
  </si>
  <si>
    <t>Orden de Compra N° 1512/2021</t>
  </si>
  <si>
    <t>30 días calendario después de recibir orden de compra</t>
  </si>
  <si>
    <t>Orden de Compra N° 1511/2021</t>
  </si>
  <si>
    <t xml:space="preserve"> 30 días calendario después de recibir orden de compra</t>
  </si>
  <si>
    <t>Orden de Compra N° 1510/2021</t>
  </si>
  <si>
    <t>Orden de Compra N° 1508/2021</t>
  </si>
  <si>
    <t>15 días calendario después de recibir Orden de Compra</t>
  </si>
  <si>
    <t>Orden de Compra N° 1507/2021</t>
  </si>
  <si>
    <t>BORTEX, SA. DE C.V.</t>
  </si>
  <si>
    <t>Orden de Compra N° 1505/2021</t>
  </si>
  <si>
    <t>Declarado Desierto. Resolución Adjudicativa SBG N° 107/2021</t>
  </si>
  <si>
    <t>: 10 días hábiles después de recibir orden de compra en coordinación con Adm de Doc Contractual</t>
  </si>
  <si>
    <t>Orden de Compra N° 1514/2021</t>
  </si>
  <si>
    <t>Mariacela Evelyn Arbizu López</t>
  </si>
  <si>
    <t>Máximo 21 días hábiles posteriores a la entrega de la Orden de Compra y la información a diagramar, en coordinación con la administradora.</t>
  </si>
  <si>
    <t>Orden de Compra N° 1515/2021</t>
  </si>
  <si>
    <t>3 días hábiles después de recibir la Orden de Compra en coordinación con el Administrador de los documentos contractuales</t>
  </si>
  <si>
    <t>Orden de Compra N° 1513/2021</t>
  </si>
  <si>
    <t>GRUPO EVENTUM, S.A. DE C.V.</t>
  </si>
  <si>
    <t>Entrega Inmediata</t>
  </si>
  <si>
    <t>Orden de Compra N° 1516/2021</t>
  </si>
  <si>
    <t>MODALIDAD DE CONTRATACIÓN: DIRECTA DEL AÑO 2021</t>
  </si>
  <si>
    <t xml:space="preserve"> PA1/2021</t>
  </si>
  <si>
    <t>Prórroga de Contrato de Arrendamiento N° 01/2021</t>
  </si>
  <si>
    <t>Del 01 de junio al 31 de diciembre de 2021</t>
  </si>
  <si>
    <t xml:space="preserve"> PA2/2021</t>
  </si>
  <si>
    <t>Prórroga de Contrato de Arrendamiento N° 02/2021</t>
  </si>
  <si>
    <t>Contratar el servicio de arrendamiento para el mes de julio de 2021</t>
  </si>
  <si>
    <t>Del 01 al 31 de julio de 2021</t>
  </si>
  <si>
    <t>PA3/2021</t>
  </si>
  <si>
    <t>Prórroga de Contrato de Arrendamiento N° 05/2021</t>
  </si>
  <si>
    <t>Del 01 de julio al 31 de diciembre de 2021</t>
  </si>
  <si>
    <t>PA4/2021</t>
  </si>
  <si>
    <t>María Cruz Serrano Beltrán Serrano</t>
  </si>
  <si>
    <t>Contratar el servicio de arrendamiento de inmueble para oficina regional de FOPROLYD  en regional del Departamento de Chalatenango</t>
  </si>
  <si>
    <t>Del 01 de agosto al 31 de diciembre de 2021</t>
  </si>
  <si>
    <t>Contrato de Arrendamiento N° 01/2021</t>
  </si>
  <si>
    <t>Carmen Elena Hernández de López</t>
  </si>
  <si>
    <t>El plazo del presente contrato será 40 días calendario contados después de finalizado el tallaje y a partir del día siguiente de emitida la Orden de Inicio por parte de la persona administradora del contrato; y hasta el treinta y uno de diciembre de 2021</t>
  </si>
  <si>
    <t>Contrato de Suministro N°  40/2021</t>
  </si>
  <si>
    <t>José Amadeo Alfaro</t>
  </si>
  <si>
    <t>Contrato de Suministro N°  39/2021</t>
  </si>
  <si>
    <t>El plazo del presente contrato será de cuarenta días calendario contados después de finalizado el tallaje  general y a partir del día siguiente de emitida la Orden de Inicio por parte de la persona administradora del contrato; y hasta el 31/12/2021</t>
  </si>
  <si>
    <t>Contrato de Suministro N°  42/2021</t>
  </si>
  <si>
    <t>El plazo del presente contrato será de cuarenta días calendario contados después de finalizado el tallaje general y a día siguiente de emitida la Orden de Inicio por parte de la persona administradora del contrato; y hasta el 31/12/2021</t>
  </si>
  <si>
    <t>Contrato de Suministro N°  41/2021</t>
  </si>
  <si>
    <t>MODALIDAD DE CONTRATACIÓN: LICITACIÓN PÚBLICA EFECTUDAS  DEL AÑO 2021</t>
  </si>
  <si>
    <t>------------------</t>
  </si>
  <si>
    <t>Servicio de mantenimiento preventivo y correctivo para flota de vehículos automotores y motocicletas de FOPROLYD, a realizarse durante el año 2021 (Segunda Convocatoria)</t>
  </si>
  <si>
    <t>Declarada Desierta por Segunda Vez</t>
  </si>
  <si>
    <t xml:space="preserve">Bueno en tiempo de entrega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</si>
</sst>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quot;#,##0.00_);[Red]\(&quot;$&quot;#,##0.00\)"/>
    <numFmt numFmtId="165" formatCode="_(&quot;$&quot;* #,##0.00_);_(&quot;$&quot;* \(#,##0.00\);_(&quot;$&quot;* &quot;-&quot;??_);_(@_)"/>
    <numFmt numFmtId="166" formatCode="_-[$$-1009]* #,##0.00_-;\-[$$-1009]* #,##0.00_-;_-[$$-1009]* &quot;-&quot;??_-;_-@_-"/>
    <numFmt numFmtId="167" formatCode="_-[$$-440A]* #,##0.00_ ;_-[$$-440A]* \-#,##0.00\ ;_-[$$-440A]* &quot;-&quot;??_ ;_-@_ "/>
    <numFmt numFmtId="168" formatCode="_([$$-440A]* #,##0.00_);_([$$-440A]* \(#,##0.00\);_([$$-440A]* &quot;-&quot;??_);_(@_)"/>
    <numFmt numFmtId="169" formatCode="[$-F400]h:mm:ss\ AM/PM"/>
    <numFmt numFmtId="170" formatCode="&quot;$&quot;#,##0.00"/>
    <numFmt numFmtId="171" formatCode="_-* #,##0.00\ &quot;$&quot;_-;\-* #,##0.00\ &quot;$&quot;_-;_-* &quot;-&quot;??\ &quot;$&quot;_-;_-@_-"/>
    <numFmt numFmtId="172" formatCode="dd/mm/yyyy;@"/>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7.5"/>
      <color indexed="12"/>
      <name val="Arial"/>
      <family val="2"/>
    </font>
    <font>
      <sz val="8"/>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
      <sz val="11"/>
      <name val="Calibri"/>
      <family val="2"/>
      <scheme val="minor"/>
    </font>
    <font>
      <sz val="10"/>
      <name val="Calibri"/>
      <family val="2"/>
      <scheme val="minor"/>
    </font>
    <font>
      <sz val="12"/>
      <color theme="1"/>
      <name val="Calibri"/>
      <family val="2"/>
      <scheme val="minor"/>
    </font>
    <font>
      <sz val="12"/>
      <name val="Calibri"/>
      <family val="2"/>
      <scheme val="minor"/>
    </font>
    <font>
      <b/>
      <sz val="20"/>
      <color theme="1"/>
      <name val="Calibri"/>
      <family val="2"/>
      <scheme val="minor"/>
    </font>
    <font>
      <sz val="20"/>
      <color theme="1"/>
      <name val="Calibri"/>
      <family val="2"/>
      <scheme val="minor"/>
    </font>
    <font>
      <b/>
      <sz val="8"/>
      <name val="Calibri"/>
      <family val="2"/>
      <scheme val="minor"/>
    </font>
    <font>
      <b/>
      <sz val="12"/>
      <color theme="1"/>
      <name val="Calibri"/>
      <family val="2"/>
      <scheme val="minor"/>
    </font>
    <font>
      <sz val="12"/>
      <color indexed="8"/>
      <name val="Calibri"/>
      <family val="2"/>
      <scheme val="minor"/>
    </font>
    <font>
      <sz val="12"/>
      <color rgb="FF000000"/>
      <name val="Calibri"/>
      <family val="2"/>
      <scheme val="minor"/>
    </font>
    <font>
      <sz val="10"/>
      <color theme="1"/>
      <name val="Calibri"/>
      <family val="2"/>
      <scheme val="minor"/>
    </font>
    <font>
      <b/>
      <sz val="10"/>
      <name val="Calibri"/>
      <family val="2"/>
      <scheme val="minor"/>
    </font>
    <font>
      <sz val="9"/>
      <color theme="1"/>
      <name val="Calibri"/>
      <family val="2"/>
      <scheme val="minor"/>
    </font>
    <font>
      <sz val="12"/>
      <color theme="2" tint="-0.89999084444715716"/>
      <name val="Calibri"/>
      <family val="2"/>
      <scheme val="minor"/>
    </font>
    <font>
      <sz val="12"/>
      <color rgb="FF1D1B1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16"/>
      <color theme="1"/>
      <name val="Calibri"/>
      <family val="2"/>
      <scheme val="minor"/>
    </font>
    <font>
      <b/>
      <sz val="26"/>
      <color theme="1"/>
      <name val="Calibri"/>
      <family val="2"/>
      <scheme val="minor"/>
    </font>
    <font>
      <b/>
      <sz val="8"/>
      <color theme="1"/>
      <name val="Calibri"/>
      <family val="2"/>
      <scheme val="minor"/>
    </font>
    <font>
      <u/>
      <sz val="7.5"/>
      <color indexed="12"/>
      <name val="Calibri"/>
      <family val="2"/>
      <scheme val="minor"/>
    </font>
    <font>
      <b/>
      <sz val="7.5"/>
      <color theme="0"/>
      <name val="Calibri"/>
      <family val="2"/>
      <scheme val="minor"/>
    </font>
    <font>
      <b/>
      <sz val="8"/>
      <color theme="0"/>
      <name val="Calibri"/>
      <family val="2"/>
      <scheme val="minor"/>
    </font>
    <font>
      <b/>
      <sz val="10"/>
      <color theme="0"/>
      <name val="Calibri"/>
      <family val="2"/>
      <scheme val="minor"/>
    </font>
    <font>
      <b/>
      <sz val="7.5"/>
      <color theme="1"/>
      <name val="Calibri"/>
      <family val="2"/>
      <scheme val="minor"/>
    </font>
    <font>
      <sz val="8"/>
      <color rgb="FF1D1B10"/>
      <name val="Calibri"/>
      <family val="2"/>
      <scheme val="minor"/>
    </font>
    <font>
      <sz val="8"/>
      <color theme="2" tint="-0.89999084444715716"/>
      <name val="Calibri"/>
      <family val="2"/>
      <scheme val="minor"/>
    </font>
    <font>
      <sz val="7.5"/>
      <color theme="2" tint="-0.89999084444715716"/>
      <name val="Calibri"/>
      <family val="2"/>
      <scheme val="minor"/>
    </font>
    <font>
      <b/>
      <sz val="7.5"/>
      <color theme="2" tint="-0.89999084444715716"/>
      <name val="Calibri"/>
      <family val="2"/>
      <scheme val="minor"/>
    </font>
    <font>
      <b/>
      <sz val="14"/>
      <name val="Calibri"/>
      <family val="2"/>
      <scheme val="minor"/>
    </font>
    <font>
      <sz val="11"/>
      <color theme="1"/>
      <name val="Arial Narrow"/>
      <family val="2"/>
    </font>
    <font>
      <sz val="12"/>
      <color theme="1"/>
      <name val="Arial Narrow"/>
      <family val="2"/>
    </font>
    <font>
      <b/>
      <sz val="7.5"/>
      <color rgb="FFFF0000"/>
      <name val="Calibri"/>
      <family val="2"/>
      <scheme val="minor"/>
    </font>
    <font>
      <b/>
      <sz val="10"/>
      <color theme="0"/>
      <name val="Arial Narrow"/>
      <family val="2"/>
    </font>
    <font>
      <b/>
      <sz val="11"/>
      <name val="Arial Narrow"/>
      <family val="2"/>
    </font>
    <font>
      <sz val="11"/>
      <name val="Arial Narrow"/>
      <family val="2"/>
    </font>
    <font>
      <b/>
      <sz val="10"/>
      <color theme="1"/>
      <name val="Calibri"/>
      <family val="2"/>
      <scheme val="minor"/>
    </font>
    <font>
      <b/>
      <sz val="26"/>
      <name val="Calibri"/>
      <family val="2"/>
      <scheme val="minor"/>
    </font>
    <font>
      <b/>
      <sz val="24"/>
      <name val="Calibri"/>
      <family val="2"/>
      <scheme val="minor"/>
    </font>
    <font>
      <sz val="7.5"/>
      <color theme="1"/>
      <name val="Calibri"/>
      <family val="2"/>
      <scheme val="minor"/>
    </font>
    <font>
      <sz val="10"/>
      <name val="Arial"/>
      <family val="2"/>
    </font>
    <font>
      <b/>
      <sz val="16"/>
      <color rgb="FF0070C0"/>
      <name val="Calibri"/>
      <family val="2"/>
      <scheme val="minor"/>
    </font>
    <font>
      <b/>
      <sz val="8"/>
      <color rgb="FF0070C0"/>
      <name val="Calibri"/>
      <family val="2"/>
      <scheme val="minor"/>
    </font>
    <font>
      <sz val="7.5"/>
      <name val="Calibri"/>
      <family val="2"/>
      <scheme val="minor"/>
    </font>
    <font>
      <b/>
      <sz val="10"/>
      <color theme="9" tint="-0.499984740745262"/>
      <name val="Calibri"/>
      <family val="2"/>
      <scheme val="minor"/>
    </font>
    <font>
      <b/>
      <sz val="11"/>
      <color rgb="FF0070C0"/>
      <name val="Calibri"/>
      <family val="2"/>
      <scheme val="minor"/>
    </font>
    <font>
      <sz val="14"/>
      <name val="Calibri"/>
      <family val="2"/>
      <scheme val="minor"/>
    </font>
    <font>
      <sz val="7.5"/>
      <name val="Arial"/>
      <family val="2"/>
    </font>
    <font>
      <b/>
      <sz val="10"/>
      <name val="Arial"/>
      <family val="2"/>
    </font>
    <font>
      <b/>
      <sz val="11"/>
      <color theme="1"/>
      <name val="Arial Narrow"/>
      <family val="2"/>
    </font>
    <font>
      <b/>
      <sz val="8"/>
      <color rgb="FFFF0000"/>
      <name val="Calibri"/>
      <family val="2"/>
      <scheme val="minor"/>
    </font>
    <font>
      <sz val="10"/>
      <name val="Arial"/>
      <family val="2"/>
    </font>
    <font>
      <b/>
      <sz val="7.5"/>
      <name val="Calibri"/>
      <family val="2"/>
      <scheme val="minor"/>
    </font>
    <font>
      <sz val="10"/>
      <name val="Arial"/>
      <family val="2"/>
    </font>
    <font>
      <sz val="10"/>
      <name val="Arial"/>
      <family val="2"/>
    </font>
    <font>
      <b/>
      <sz val="8"/>
      <color theme="2" tint="-0.89999084444715716"/>
      <name val="Calibri"/>
      <family val="2"/>
      <scheme val="minor"/>
    </font>
    <font>
      <b/>
      <sz val="8"/>
      <color rgb="FF1D1B10"/>
      <name val="Calibri"/>
      <family val="2"/>
      <scheme val="minor"/>
    </font>
    <font>
      <b/>
      <sz val="9"/>
      <color theme="0"/>
      <name val="Calibri"/>
      <family val="2"/>
      <scheme val="minor"/>
    </font>
    <font>
      <b/>
      <sz val="14"/>
      <color rgb="FF0070C0"/>
      <name val="Calibri"/>
      <family val="2"/>
      <scheme val="minor"/>
    </font>
    <font>
      <b/>
      <sz val="7"/>
      <color theme="0"/>
      <name val="Calibri"/>
      <family val="2"/>
      <scheme val="minor"/>
    </font>
    <font>
      <sz val="10"/>
      <name val="Arial"/>
      <family val="2"/>
    </font>
    <font>
      <b/>
      <sz val="9"/>
      <color rgb="FF0070C0"/>
      <name val="Calibri"/>
      <family val="2"/>
      <scheme val="minor"/>
    </font>
    <font>
      <sz val="9"/>
      <name val="Calibri"/>
      <family val="2"/>
      <scheme val="minor"/>
    </font>
    <font>
      <b/>
      <sz val="9"/>
      <name val="Calibri"/>
      <family val="2"/>
      <scheme val="minor"/>
    </font>
    <font>
      <b/>
      <sz val="9"/>
      <color theme="2" tint="-0.89999084444715716"/>
      <name val="Calibri"/>
      <family val="2"/>
      <scheme val="minor"/>
    </font>
    <font>
      <b/>
      <sz val="9"/>
      <color rgb="FFFF0000"/>
      <name val="Calibri"/>
      <family val="2"/>
      <scheme val="minor"/>
    </font>
    <font>
      <sz val="9"/>
      <color theme="9" tint="-0.499984740745262"/>
      <name val="Calibri"/>
      <family val="2"/>
      <scheme val="minor"/>
    </font>
    <font>
      <u/>
      <sz val="14"/>
      <color indexed="12"/>
      <name val="Arial"/>
      <family val="2"/>
    </font>
    <font>
      <u/>
      <sz val="14"/>
      <color indexed="12"/>
      <name val="Calibri"/>
      <family val="2"/>
      <scheme val="minor"/>
    </font>
    <font>
      <sz val="7"/>
      <color theme="0"/>
      <name val="Calibri"/>
      <family val="2"/>
      <scheme val="minor"/>
    </font>
    <font>
      <b/>
      <sz val="7"/>
      <color rgb="FFFF0000"/>
      <name val="Calibri"/>
      <family val="2"/>
      <scheme val="minor"/>
    </font>
    <font>
      <sz val="8"/>
      <color rgb="FFFF0000"/>
      <name val="Calibri"/>
      <family val="2"/>
      <scheme val="minor"/>
    </font>
    <font>
      <sz val="9"/>
      <name val="Calibri"/>
      <family val="2"/>
    </font>
    <font>
      <b/>
      <sz val="9"/>
      <color rgb="FF0000FF"/>
      <name val="Calibri"/>
      <family val="2"/>
      <scheme val="minor"/>
    </font>
    <font>
      <u/>
      <sz val="9"/>
      <name val="Calibri"/>
      <family val="2"/>
      <scheme val="minor"/>
    </font>
    <font>
      <sz val="9"/>
      <color rgb="FF1D1B10"/>
      <name val="Calibri"/>
      <family val="2"/>
      <scheme val="minor"/>
    </font>
    <font>
      <sz val="9"/>
      <color theme="2" tint="-0.89999084444715716"/>
      <name val="Calibri"/>
      <family val="2"/>
      <scheme val="minor"/>
    </font>
    <font>
      <b/>
      <sz val="9"/>
      <color rgb="FF1D1B10"/>
      <name val="Calibri"/>
      <family val="2"/>
      <scheme val="minor"/>
    </font>
    <font>
      <sz val="10"/>
      <name val="Arial"/>
      <family val="2"/>
    </font>
    <font>
      <sz val="9"/>
      <name val="Arial"/>
      <family val="2"/>
    </font>
    <font>
      <b/>
      <sz val="9"/>
      <color theme="0"/>
      <name val="Arial"/>
      <family val="2"/>
    </font>
    <font>
      <b/>
      <sz val="9"/>
      <color theme="2" tint="-0.89999084444715716"/>
      <name val="Arial"/>
      <family val="2"/>
    </font>
    <font>
      <sz val="9"/>
      <color rgb="FF1D1B10"/>
      <name val="Arial"/>
      <family val="2"/>
    </font>
    <font>
      <b/>
      <sz val="9"/>
      <color theme="1"/>
      <name val="Arial"/>
      <family val="2"/>
    </font>
    <font>
      <sz val="9"/>
      <color theme="1"/>
      <name val="Arial"/>
      <family val="2"/>
    </font>
    <font>
      <b/>
      <sz val="9"/>
      <name val="Arial"/>
      <family val="2"/>
    </font>
    <font>
      <b/>
      <sz val="18"/>
      <name val="Calibri"/>
      <family val="2"/>
      <scheme val="minor"/>
    </font>
    <font>
      <b/>
      <sz val="1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gradientFill type="path">
        <stop position="0">
          <color theme="0"/>
        </stop>
        <stop position="1">
          <color theme="4"/>
        </stop>
      </gradientFill>
    </fill>
    <fill>
      <patternFill patternType="solid">
        <fgColor theme="3" tint="-0.499984740745262"/>
        <bgColor indexed="65"/>
      </patternFill>
    </fill>
    <fill>
      <patternFill patternType="solid">
        <fgColor theme="3" tint="-0.499984740745262"/>
        <bgColor indexed="64"/>
      </patternFill>
    </fill>
    <fill>
      <patternFill patternType="solid">
        <fgColor rgb="FF0066CC"/>
        <bgColor indexed="64"/>
      </patternFill>
    </fill>
    <fill>
      <patternFill patternType="solid">
        <fgColor rgb="FF0033CC"/>
        <bgColor indexed="64"/>
      </patternFill>
    </fill>
    <fill>
      <patternFill patternType="solid">
        <fgColor theme="4" tint="0.39997558519241921"/>
        <bgColor indexed="64"/>
      </patternFill>
    </fill>
    <fill>
      <patternFill patternType="solid">
        <fgColor rgb="FF0000CC"/>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theme="0"/>
      </right>
      <top style="double">
        <color indexed="64"/>
      </top>
      <bottom style="thin">
        <color theme="0"/>
      </bottom>
      <diagonal/>
    </border>
    <border>
      <left style="thin">
        <color theme="0"/>
      </left>
      <right style="thin">
        <color theme="0"/>
      </right>
      <top style="double">
        <color indexed="64"/>
      </top>
      <bottom/>
      <diagonal/>
    </border>
    <border>
      <left style="thin">
        <color theme="0"/>
      </left>
      <right style="thin">
        <color theme="0"/>
      </right>
      <top style="double">
        <color indexed="64"/>
      </top>
      <bottom style="thin">
        <color theme="0"/>
      </bottom>
      <diagonal/>
    </border>
    <border>
      <left/>
      <right style="thin">
        <color theme="0"/>
      </right>
      <top style="double">
        <color indexed="64"/>
      </top>
      <bottom style="thin">
        <color theme="0"/>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style="double">
        <color indexed="64"/>
      </right>
      <top style="double">
        <color indexed="64"/>
      </top>
      <bottom/>
      <diagonal/>
    </border>
    <border>
      <left style="double">
        <color indexed="64"/>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thin">
        <color theme="0"/>
      </left>
      <right style="thin">
        <color theme="0"/>
      </right>
      <top style="thin">
        <color theme="0"/>
      </top>
      <bottom style="double">
        <color indexed="64"/>
      </bottom>
      <diagonal/>
    </border>
    <border>
      <left style="thin">
        <color theme="0"/>
      </left>
      <right/>
      <top style="thin">
        <color theme="0"/>
      </top>
      <bottom style="double">
        <color indexed="64"/>
      </bottom>
      <diagonal/>
    </border>
    <border>
      <left style="thin">
        <color theme="0"/>
      </left>
      <right style="double">
        <color indexed="64"/>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double">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theme="0"/>
      </right>
      <top style="double">
        <color indexed="64"/>
      </top>
      <bottom/>
      <diagonal/>
    </border>
    <border>
      <left style="double">
        <color indexed="64"/>
      </left>
      <right style="thin">
        <color theme="0"/>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theme="0"/>
      </left>
      <right style="thin">
        <color indexed="64"/>
      </right>
      <top style="double">
        <color indexed="64"/>
      </top>
      <bottom/>
      <diagonal/>
    </border>
    <border>
      <left style="thin">
        <color theme="0"/>
      </left>
      <right style="thin">
        <color indexed="64"/>
      </right>
      <top/>
      <bottom style="double">
        <color indexed="64"/>
      </bottom>
      <diagonal/>
    </border>
  </borders>
  <cellStyleXfs count="16">
    <xf numFmtId="0" fontId="0" fillId="0" borderId="0"/>
    <xf numFmtId="0" fontId="6"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xf numFmtId="9" fontId="53"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66" fillId="0" borderId="0" applyFont="0" applyFill="0" applyBorder="0" applyAlignment="0" applyProtection="0"/>
    <xf numFmtId="171" fontId="66" fillId="0" borderId="0" applyFont="0" applyFill="0" applyBorder="0" applyAlignment="0" applyProtection="0"/>
    <xf numFmtId="9" fontId="67" fillId="0" borderId="0" applyFont="0" applyFill="0" applyBorder="0" applyAlignment="0" applyProtection="0"/>
    <xf numFmtId="171" fontId="67" fillId="0" borderId="0" applyFont="0" applyFill="0" applyBorder="0" applyAlignment="0" applyProtection="0"/>
    <xf numFmtId="171" fontId="4" fillId="0" borderId="0" applyFont="0" applyFill="0" applyBorder="0" applyAlignment="0" applyProtection="0"/>
    <xf numFmtId="9" fontId="73" fillId="0" borderId="0" applyFont="0" applyFill="0" applyBorder="0" applyAlignment="0" applyProtection="0"/>
    <xf numFmtId="171" fontId="73" fillId="0" borderId="0" applyFont="0" applyFill="0" applyBorder="0" applyAlignment="0" applyProtection="0"/>
    <xf numFmtId="171" fontId="91" fillId="0" borderId="0" applyFont="0" applyFill="0" applyBorder="0" applyAlignment="0" applyProtection="0"/>
    <xf numFmtId="9" fontId="91" fillId="0" borderId="0" applyFont="0" applyFill="0" applyBorder="0" applyAlignment="0" applyProtection="0"/>
  </cellStyleXfs>
  <cellXfs count="1384">
    <xf numFmtId="0" fontId="0" fillId="0" borderId="0" xfId="0"/>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167" fontId="7" fillId="0" borderId="0" xfId="0" applyNumberFormat="1" applyFont="1" applyFill="1" applyBorder="1" applyAlignment="1">
      <alignment horizontal="justify" vertical="center" wrapText="1"/>
    </xf>
    <xf numFmtId="167" fontId="7" fillId="2" borderId="0" xfId="0" applyNumberFormat="1" applyFont="1" applyFill="1" applyBorder="1" applyAlignment="1">
      <alignment horizontal="justify" vertical="center" wrapText="1"/>
    </xf>
    <xf numFmtId="0" fontId="10" fillId="2"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0" xfId="0" applyFont="1" applyFill="1" applyBorder="1" applyAlignment="1">
      <alignment horizontal="justify" vertical="center" wrapText="1"/>
    </xf>
    <xf numFmtId="167" fontId="10" fillId="2" borderId="0" xfId="0" applyNumberFormat="1" applyFont="1" applyFill="1" applyBorder="1" applyAlignment="1">
      <alignment horizontal="justify" vertical="center" wrapText="1"/>
    </xf>
    <xf numFmtId="0" fontId="13"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6" fillId="2" borderId="0" xfId="0" applyFont="1" applyFill="1" applyBorder="1" applyAlignment="1">
      <alignment horizontal="center" vertical="center" wrapText="1"/>
    </xf>
    <xf numFmtId="0" fontId="13" fillId="2" borderId="2" xfId="0" applyFont="1" applyFill="1" applyBorder="1" applyAlignment="1">
      <alignment horizontal="justify" vertical="center" wrapText="1"/>
    </xf>
    <xf numFmtId="0" fontId="18" fillId="2" borderId="2" xfId="0" applyFont="1" applyFill="1" applyBorder="1" applyAlignment="1">
      <alignment horizontal="center" vertical="center" wrapText="1"/>
    </xf>
    <xf numFmtId="0" fontId="13" fillId="2" borderId="5"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8" fillId="2" borderId="1" xfId="0" applyFont="1" applyFill="1" applyBorder="1" applyAlignment="1">
      <alignment horizontal="center" vertical="center" wrapText="1"/>
    </xf>
    <xf numFmtId="0" fontId="13" fillId="2" borderId="6"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3" fillId="2" borderId="11" xfId="0" applyFont="1" applyFill="1" applyBorder="1" applyAlignment="1">
      <alignment horizontal="justify" vertical="center" wrapText="1"/>
    </xf>
    <xf numFmtId="0" fontId="18" fillId="2" borderId="11" xfId="0" applyFont="1" applyFill="1" applyBorder="1" applyAlignment="1">
      <alignment horizontal="center" vertical="center" wrapText="1"/>
    </xf>
    <xf numFmtId="0" fontId="13" fillId="2" borderId="12" xfId="0" applyFont="1" applyFill="1" applyBorder="1" applyAlignment="1">
      <alignment horizontal="justify" vertical="center" wrapText="1"/>
    </xf>
    <xf numFmtId="0" fontId="14" fillId="0" borderId="1" xfId="0" applyFont="1" applyBorder="1" applyAlignment="1">
      <alignment vertical="center" wrapText="1"/>
    </xf>
    <xf numFmtId="0" fontId="20" fillId="3" borderId="2" xfId="0" applyFont="1" applyFill="1" applyBorder="1" applyAlignment="1">
      <alignment horizontal="center" vertical="center" wrapText="1"/>
    </xf>
    <xf numFmtId="0" fontId="14" fillId="0" borderId="2" xfId="0" applyFont="1" applyBorder="1" applyAlignment="1">
      <alignment vertical="center"/>
    </xf>
    <xf numFmtId="0" fontId="14" fillId="0" borderId="3" xfId="0" applyFont="1" applyBorder="1" applyAlignment="1">
      <alignment horizontal="center" vertical="center" wrapText="1"/>
    </xf>
    <xf numFmtId="0" fontId="20" fillId="3" borderId="1" xfId="0" applyFont="1" applyFill="1" applyBorder="1" applyAlignment="1">
      <alignment horizontal="justify" vertical="center" wrapText="1"/>
    </xf>
    <xf numFmtId="0" fontId="21" fillId="2"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3" fillId="0" borderId="5" xfId="0" applyFont="1" applyFill="1" applyBorder="1" applyAlignment="1">
      <alignment horizontal="justify" vertical="center" wrapText="1"/>
    </xf>
    <xf numFmtId="167" fontId="24" fillId="2" borderId="1" xfId="0" applyNumberFormat="1"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6" xfId="0" applyFont="1" applyFill="1" applyBorder="1" applyAlignment="1">
      <alignment horizontal="justify" vertical="center" wrapText="1"/>
    </xf>
    <xf numFmtId="167" fontId="17" fillId="4" borderId="9"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3" fillId="2" borderId="0"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20" fillId="3" borderId="2" xfId="0" applyFont="1" applyFill="1" applyBorder="1" applyAlignment="1">
      <alignment horizontal="justify" vertical="center" wrapText="1"/>
    </xf>
    <xf numFmtId="0" fontId="7" fillId="2" borderId="0" xfId="0" applyFont="1" applyFill="1" applyBorder="1" applyAlignment="1">
      <alignment horizontal="justify" vertical="center" wrapText="1"/>
    </xf>
    <xf numFmtId="0" fontId="14" fillId="0" borderId="2" xfId="0" applyFont="1" applyBorder="1" applyAlignment="1">
      <alignment vertical="center" wrapText="1"/>
    </xf>
    <xf numFmtId="0" fontId="14" fillId="3" borderId="2" xfId="0" applyFont="1" applyFill="1" applyBorder="1" applyAlignment="1">
      <alignment horizontal="justify"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9" fillId="2" borderId="0" xfId="0" applyFont="1" applyFill="1" applyBorder="1" applyAlignment="1">
      <alignment horizontal="center" vertical="center" wrapText="1"/>
    </xf>
    <xf numFmtId="167" fontId="24" fillId="2" borderId="2"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wrapText="1"/>
    </xf>
    <xf numFmtId="167" fontId="13" fillId="2" borderId="0" xfId="0" applyNumberFormat="1"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wrapText="1"/>
    </xf>
    <xf numFmtId="0" fontId="25" fillId="2" borderId="2" xfId="0" applyFont="1" applyFill="1" applyBorder="1" applyAlignment="1">
      <alignment horizontal="justify" vertical="center" wrapText="1"/>
    </xf>
    <xf numFmtId="167" fontId="24" fillId="2" borderId="2" xfId="0" applyNumberFormat="1" applyFont="1" applyFill="1" applyBorder="1" applyAlignment="1">
      <alignment horizontal="justify" vertical="center" wrapText="1"/>
    </xf>
    <xf numFmtId="14" fontId="14" fillId="2" borderId="2" xfId="0" applyNumberFormat="1" applyFont="1" applyFill="1" applyBorder="1" applyAlignment="1">
      <alignment horizontal="center" vertical="center" wrapText="1"/>
    </xf>
    <xf numFmtId="167" fontId="13" fillId="2" borderId="2" xfId="0" applyNumberFormat="1" applyFont="1" applyFill="1" applyBorder="1" applyAlignment="1">
      <alignment horizontal="justify" vertical="center" wrapText="1"/>
    </xf>
    <xf numFmtId="0" fontId="14" fillId="2" borderId="3" xfId="0" applyNumberFormat="1" applyFont="1" applyFill="1" applyBorder="1" applyAlignment="1">
      <alignment horizontal="center" vertical="center" wrapText="1"/>
    </xf>
    <xf numFmtId="0" fontId="14" fillId="2" borderId="1" xfId="0" applyNumberFormat="1" applyFont="1" applyFill="1" applyBorder="1" applyAlignment="1">
      <alignment horizontal="justify" vertical="center" wrapText="1"/>
    </xf>
    <xf numFmtId="167" fontId="13" fillId="2" borderId="1" xfId="0" applyNumberFormat="1" applyFont="1" applyFill="1" applyBorder="1" applyAlignment="1">
      <alignment horizontal="justify" vertical="center" wrapText="1"/>
    </xf>
    <xf numFmtId="14" fontId="14" fillId="2" borderId="1" xfId="0" applyNumberFormat="1" applyFont="1" applyFill="1" applyBorder="1" applyAlignment="1">
      <alignment horizontal="center" vertical="center" wrapText="1"/>
    </xf>
    <xf numFmtId="167" fontId="13" fillId="2" borderId="2" xfId="0" applyNumberFormat="1" applyFont="1" applyFill="1" applyBorder="1" applyAlignment="1">
      <alignment horizontal="center" vertical="center" wrapText="1"/>
    </xf>
    <xf numFmtId="167" fontId="13" fillId="2" borderId="1" xfId="0" applyNumberFormat="1" applyFont="1" applyFill="1" applyBorder="1" applyAlignment="1">
      <alignment horizontal="center" vertical="center" wrapText="1"/>
    </xf>
    <xf numFmtId="0" fontId="19" fillId="2" borderId="2" xfId="0" applyFont="1" applyFill="1" applyBorder="1" applyAlignment="1">
      <alignment horizontal="left" vertical="center" wrapText="1"/>
    </xf>
    <xf numFmtId="0" fontId="14" fillId="2" borderId="22" xfId="0" applyFont="1" applyFill="1" applyBorder="1" applyAlignment="1">
      <alignment horizontal="center" vertical="center" wrapText="1"/>
    </xf>
    <xf numFmtId="0" fontId="19" fillId="2" borderId="11" xfId="0" applyFont="1" applyFill="1" applyBorder="1" applyAlignment="1">
      <alignment horizontal="left" vertical="center" wrapText="1"/>
    </xf>
    <xf numFmtId="0" fontId="14" fillId="2" borderId="11" xfId="0" applyFont="1" applyFill="1" applyBorder="1" applyAlignment="1">
      <alignment horizontal="justify" vertical="center" wrapText="1"/>
    </xf>
    <xf numFmtId="14" fontId="14" fillId="2" borderId="11" xfId="0" applyNumberFormat="1" applyFont="1" applyFill="1" applyBorder="1" applyAlignment="1">
      <alignment horizontal="center" vertical="center" wrapText="1"/>
    </xf>
    <xf numFmtId="167" fontId="14" fillId="2" borderId="2" xfId="0" quotePrefix="1" applyNumberFormat="1" applyFont="1" applyFill="1" applyBorder="1" applyAlignment="1">
      <alignment horizontal="center" vertical="center" wrapText="1"/>
    </xf>
    <xf numFmtId="0" fontId="14" fillId="2" borderId="2" xfId="1" applyFont="1" applyFill="1" applyBorder="1" applyAlignment="1" applyProtection="1">
      <alignment horizontal="center" vertical="center" wrapText="1"/>
    </xf>
    <xf numFmtId="0" fontId="25" fillId="3" borderId="2" xfId="0" applyFont="1" applyFill="1" applyBorder="1" applyAlignment="1">
      <alignment horizontal="justify" vertical="center" wrapText="1"/>
    </xf>
    <xf numFmtId="167" fontId="18" fillId="2" borderId="2" xfId="1" applyNumberFormat="1" applyFont="1" applyFill="1" applyBorder="1" applyAlignment="1" applyProtection="1">
      <alignment horizontal="center" vertical="center" wrapText="1"/>
    </xf>
    <xf numFmtId="0" fontId="25" fillId="3" borderId="4" xfId="0" applyFont="1" applyFill="1" applyBorder="1" applyAlignment="1">
      <alignment horizontal="center" vertical="center" wrapText="1"/>
    </xf>
    <xf numFmtId="14" fontId="24" fillId="2" borderId="2" xfId="0" applyNumberFormat="1" applyFont="1" applyFill="1" applyBorder="1" applyAlignment="1">
      <alignment horizontal="center" vertical="center" wrapText="1"/>
    </xf>
    <xf numFmtId="0" fontId="25" fillId="3" borderId="2" xfId="0" applyFont="1" applyFill="1" applyBorder="1" applyAlignment="1">
      <alignment vertical="center" wrapText="1"/>
    </xf>
    <xf numFmtId="0" fontId="25" fillId="3" borderId="2" xfId="0" applyFont="1" applyFill="1" applyBorder="1" applyAlignment="1">
      <alignment horizontal="justify" vertical="center"/>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 xfId="0" applyFont="1" applyFill="1" applyBorder="1" applyAlignment="1">
      <alignment horizontal="justify" vertical="center" wrapText="1"/>
    </xf>
    <xf numFmtId="14" fontId="24" fillId="2" borderId="1" xfId="0" applyNumberFormat="1" applyFont="1" applyFill="1" applyBorder="1" applyAlignment="1">
      <alignment horizontal="center" vertical="center" wrapText="1"/>
    </xf>
    <xf numFmtId="167" fontId="18" fillId="2" borderId="1" xfId="1" applyNumberFormat="1" applyFont="1" applyFill="1" applyBorder="1" applyAlignment="1" applyProtection="1">
      <alignment horizontal="center" vertical="center" wrapText="1"/>
    </xf>
    <xf numFmtId="168" fontId="14" fillId="2" borderId="2" xfId="2" quotePrefix="1" applyNumberFormat="1" applyFont="1" applyFill="1" applyBorder="1" applyAlignment="1">
      <alignment horizontal="center" vertical="center" wrapText="1"/>
    </xf>
    <xf numFmtId="168" fontId="14" fillId="2" borderId="1" xfId="2" quotePrefix="1" applyNumberFormat="1"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0" xfId="0" applyFont="1" applyFill="1" applyBorder="1" applyAlignment="1">
      <alignment horizontal="justify" vertical="center" wrapText="1"/>
    </xf>
    <xf numFmtId="167" fontId="24" fillId="2" borderId="0" xfId="0" applyNumberFormat="1" applyFont="1" applyFill="1" applyBorder="1" applyAlignment="1">
      <alignment horizontal="center" vertical="center"/>
    </xf>
    <xf numFmtId="14" fontId="24" fillId="2" borderId="0" xfId="0" applyNumberFormat="1" applyFont="1" applyFill="1" applyBorder="1" applyAlignment="1">
      <alignment horizontal="center" vertical="center" wrapText="1"/>
    </xf>
    <xf numFmtId="167" fontId="18" fillId="2" borderId="0" xfId="1" applyNumberFormat="1" applyFont="1" applyFill="1" applyBorder="1" applyAlignment="1" applyProtection="1">
      <alignment horizontal="center" vertical="center" wrapText="1"/>
    </xf>
    <xf numFmtId="164" fontId="14" fillId="3" borderId="2" xfId="0" applyNumberFormat="1" applyFont="1" applyFill="1" applyBorder="1" applyAlignment="1">
      <alignment horizontal="center" vertical="center" wrapText="1"/>
    </xf>
    <xf numFmtId="164" fontId="20" fillId="3" borderId="2"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167" fontId="14" fillId="2" borderId="2" xfId="1" applyNumberFormat="1" applyFont="1" applyFill="1" applyBorder="1" applyAlignment="1" applyProtection="1">
      <alignment horizontal="center" vertical="center" wrapText="1"/>
    </xf>
    <xf numFmtId="167" fontId="14" fillId="2" borderId="2" xfId="1" applyNumberFormat="1" applyFont="1" applyFill="1" applyBorder="1" applyAlignment="1" applyProtection="1">
      <alignment horizontal="center" vertical="center" wrapText="1" shrinkToFit="1"/>
    </xf>
    <xf numFmtId="0" fontId="14" fillId="2" borderId="2" xfId="1" applyNumberFormat="1" applyFont="1" applyFill="1" applyBorder="1" applyAlignment="1" applyProtection="1">
      <alignment horizontal="center" vertical="center" wrapText="1"/>
    </xf>
    <xf numFmtId="0" fontId="14" fillId="2" borderId="1" xfId="1" applyNumberFormat="1" applyFont="1" applyFill="1" applyBorder="1" applyAlignment="1" applyProtection="1">
      <alignment horizontal="center" vertical="center" wrapText="1"/>
    </xf>
    <xf numFmtId="0" fontId="14" fillId="2" borderId="0" xfId="1" applyNumberFormat="1" applyFont="1" applyFill="1" applyBorder="1" applyAlignment="1" applyProtection="1">
      <alignment horizontal="center" vertical="center" wrapText="1"/>
    </xf>
    <xf numFmtId="0" fontId="14" fillId="3" borderId="2" xfId="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14" fontId="25" fillId="3" borderId="2" xfId="0" applyNumberFormat="1" applyFont="1" applyFill="1" applyBorder="1" applyAlignment="1">
      <alignment horizontal="center" vertical="center" wrapText="1"/>
    </xf>
    <xf numFmtId="167" fontId="24" fillId="2" borderId="1" xfId="0" applyNumberFormat="1" applyFont="1" applyFill="1" applyBorder="1" applyAlignment="1">
      <alignment horizontal="justify" vertical="center" wrapText="1"/>
    </xf>
    <xf numFmtId="14" fontId="25" fillId="3" borderId="1" xfId="0" applyNumberFormat="1" applyFont="1" applyFill="1" applyBorder="1" applyAlignment="1">
      <alignment horizontal="center" vertical="center" wrapText="1"/>
    </xf>
    <xf numFmtId="168" fontId="14" fillId="2" borderId="2" xfId="2" quotePrefix="1" applyNumberFormat="1" applyFont="1" applyFill="1" applyBorder="1" applyAlignment="1">
      <alignment horizontal="justify" vertical="center" wrapText="1"/>
    </xf>
    <xf numFmtId="0" fontId="18" fillId="0" borderId="2" xfId="0" applyFont="1" applyFill="1" applyBorder="1" applyAlignment="1">
      <alignment horizontal="center" vertical="center" wrapText="1"/>
    </xf>
    <xf numFmtId="168" fontId="14" fillId="2" borderId="1" xfId="2" quotePrefix="1" applyNumberFormat="1" applyFont="1" applyFill="1" applyBorder="1" applyAlignment="1">
      <alignment horizontal="justify" vertical="center" wrapText="1"/>
    </xf>
    <xf numFmtId="0" fontId="18" fillId="0" borderId="1" xfId="0" applyFont="1" applyFill="1" applyBorder="1" applyAlignment="1">
      <alignment horizontal="center" vertical="center" wrapText="1"/>
    </xf>
    <xf numFmtId="166" fontId="19" fillId="2" borderId="2" xfId="0" applyNumberFormat="1" applyFont="1" applyFill="1" applyBorder="1" applyAlignment="1">
      <alignment horizontal="justify" vertical="center" wrapText="1"/>
    </xf>
    <xf numFmtId="166" fontId="19" fillId="2" borderId="1" xfId="0" applyNumberFormat="1"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167" fontId="10" fillId="0" borderId="0" xfId="0" applyNumberFormat="1" applyFont="1" applyFill="1" applyBorder="1" applyAlignment="1">
      <alignment horizontal="justify" vertical="center" wrapText="1"/>
    </xf>
    <xf numFmtId="0" fontId="20" fillId="3" borderId="2" xfId="0" applyFont="1" applyFill="1" applyBorder="1" applyAlignment="1">
      <alignment vertical="center" wrapText="1"/>
    </xf>
    <xf numFmtId="14" fontId="20" fillId="3" borderId="2" xfId="0" applyNumberFormat="1" applyFont="1" applyFill="1" applyBorder="1" applyAlignment="1">
      <alignment horizontal="center" vertical="center" wrapText="1"/>
    </xf>
    <xf numFmtId="167" fontId="14" fillId="2" borderId="0" xfId="0" applyNumberFormat="1" applyFont="1" applyFill="1" applyBorder="1" applyAlignment="1">
      <alignment horizontal="justify" vertical="center" wrapText="1"/>
    </xf>
    <xf numFmtId="167" fontId="22" fillId="4" borderId="2" xfId="0" applyNumberFormat="1" applyFont="1" applyFill="1" applyBorder="1" applyAlignment="1">
      <alignment horizontal="center" vertical="center" wrapText="1"/>
    </xf>
    <xf numFmtId="0" fontId="21" fillId="2" borderId="5" xfId="0" applyFont="1" applyFill="1" applyBorder="1" applyAlignment="1">
      <alignment horizontal="justify" vertical="center" wrapText="1"/>
    </xf>
    <xf numFmtId="0" fontId="23" fillId="2" borderId="5" xfId="0" applyFont="1" applyFill="1" applyBorder="1" applyAlignment="1">
      <alignment horizontal="justify" vertical="center" wrapText="1"/>
    </xf>
    <xf numFmtId="0" fontId="14" fillId="2" borderId="2" xfId="0" applyFont="1" applyFill="1" applyBorder="1" applyAlignment="1">
      <alignment vertical="center" wrapText="1"/>
    </xf>
    <xf numFmtId="0" fontId="14" fillId="2" borderId="1" xfId="0" applyFont="1" applyFill="1" applyBorder="1" applyAlignment="1">
      <alignment vertical="center" wrapText="1"/>
    </xf>
    <xf numFmtId="166" fontId="19" fillId="2" borderId="2" xfId="0" applyNumberFormat="1" applyFont="1" applyFill="1" applyBorder="1" applyAlignment="1">
      <alignment horizontal="center" vertical="center" wrapText="1"/>
    </xf>
    <xf numFmtId="0" fontId="14" fillId="2" borderId="2" xfId="0" applyFont="1" applyFill="1" applyBorder="1" applyAlignment="1">
      <alignment horizontal="justify" vertical="center" wrapText="1"/>
    </xf>
    <xf numFmtId="167" fontId="22" fillId="4" borderId="9" xfId="0" applyNumberFormat="1" applyFont="1" applyFill="1" applyBorder="1" applyAlignment="1">
      <alignment horizontal="center" vertical="center" wrapText="1"/>
    </xf>
    <xf numFmtId="166" fontId="19" fillId="2" borderId="1" xfId="0" applyNumberFormat="1" applyFont="1" applyFill="1" applyBorder="1" applyAlignment="1">
      <alignment horizontal="center" vertical="center" wrapText="1"/>
    </xf>
    <xf numFmtId="0" fontId="14" fillId="0" borderId="2" xfId="0" applyFont="1" applyBorder="1" applyAlignment="1">
      <alignment horizontal="justify" vertical="center" wrapText="1"/>
    </xf>
    <xf numFmtId="166" fontId="19" fillId="2" borderId="11" xfId="0" applyNumberFormat="1" applyFont="1" applyFill="1" applyBorder="1" applyAlignment="1">
      <alignment horizontal="center" vertical="center" wrapText="1"/>
    </xf>
    <xf numFmtId="0" fontId="13" fillId="2" borderId="0" xfId="0" applyFont="1" applyFill="1" applyBorder="1" applyAlignment="1">
      <alignment horizontal="justify" vertical="center" wrapText="1"/>
    </xf>
    <xf numFmtId="0" fontId="14" fillId="0" borderId="11" xfId="0" applyFont="1" applyBorder="1" applyAlignment="1">
      <alignment horizontal="center" vertical="center" wrapText="1"/>
    </xf>
    <xf numFmtId="0" fontId="14" fillId="0" borderId="1" xfId="0" applyFont="1" applyBorder="1" applyAlignment="1">
      <alignment horizontal="justify" vertical="center" wrapText="1"/>
    </xf>
    <xf numFmtId="0" fontId="7" fillId="2" borderId="0" xfId="0" applyFont="1" applyFill="1" applyBorder="1" applyAlignment="1">
      <alignment horizontal="justify" vertical="center" wrapText="1"/>
    </xf>
    <xf numFmtId="0" fontId="14" fillId="0" borderId="2" xfId="0" applyFont="1" applyBorder="1" applyAlignment="1">
      <alignment horizontal="center" vertical="center" wrapText="1"/>
    </xf>
    <xf numFmtId="0" fontId="14" fillId="3" borderId="2" xfId="0" applyFont="1" applyFill="1" applyBorder="1" applyAlignment="1">
      <alignment horizontal="justify"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14" fillId="2" borderId="2" xfId="0" applyFont="1" applyFill="1" applyBorder="1" applyAlignment="1">
      <alignment horizontal="center" vertical="center" wrapText="1"/>
    </xf>
    <xf numFmtId="166" fontId="14" fillId="2" borderId="2" xfId="0"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14" fillId="3" borderId="1" xfId="0" applyFont="1" applyFill="1" applyBorder="1" applyAlignment="1">
      <alignment horizontal="justify" vertical="center" wrapText="1"/>
    </xf>
    <xf numFmtId="14" fontId="14" fillId="2" borderId="2" xfId="0" applyNumberFormat="1" applyFont="1" applyFill="1" applyBorder="1" applyAlignment="1">
      <alignment horizontal="center" vertical="center" wrapText="1"/>
    </xf>
    <xf numFmtId="0" fontId="14" fillId="2" borderId="4" xfId="0" applyNumberFormat="1" applyFont="1" applyFill="1" applyBorder="1" applyAlignment="1">
      <alignment horizontal="center" vertical="center" wrapText="1"/>
    </xf>
    <xf numFmtId="0" fontId="14" fillId="2" borderId="2" xfId="0" applyNumberFormat="1" applyFont="1" applyFill="1" applyBorder="1" applyAlignment="1">
      <alignment horizontal="justify" vertical="center" wrapText="1"/>
    </xf>
    <xf numFmtId="0" fontId="19" fillId="2" borderId="1" xfId="0" applyFont="1" applyFill="1" applyBorder="1" applyAlignment="1">
      <alignment horizontal="left" vertical="center" wrapText="1"/>
    </xf>
    <xf numFmtId="0" fontId="7" fillId="2" borderId="0" xfId="0" applyFont="1" applyFill="1" applyBorder="1" applyAlignment="1">
      <alignment horizontal="justify" vertical="center" wrapText="1"/>
    </xf>
    <xf numFmtId="0" fontId="7" fillId="2" borderId="0" xfId="0" applyFont="1" applyFill="1" applyBorder="1" applyAlignment="1">
      <alignment horizontal="center" vertical="center" wrapText="1"/>
    </xf>
    <xf numFmtId="0" fontId="7" fillId="2" borderId="0" xfId="0" applyFont="1" applyFill="1" applyBorder="1"/>
    <xf numFmtId="0" fontId="7" fillId="2" borderId="0" xfId="0" applyFont="1" applyFill="1" applyBorder="1" applyAlignment="1">
      <alignment horizontal="center" vertical="center"/>
    </xf>
    <xf numFmtId="0" fontId="28" fillId="2" borderId="0" xfId="0" applyFont="1" applyFill="1" applyBorder="1" applyAlignment="1">
      <alignment horizontal="center" vertical="center" wrapText="1"/>
    </xf>
    <xf numFmtId="0" fontId="30" fillId="2" borderId="0" xfId="0" applyFont="1" applyFill="1" applyBorder="1" applyAlignment="1">
      <alignment horizontal="justify" vertical="center" wrapText="1"/>
    </xf>
    <xf numFmtId="0" fontId="30" fillId="2" borderId="0" xfId="0" applyFont="1" applyFill="1" applyBorder="1" applyAlignment="1">
      <alignment horizontal="center" vertical="center" wrapText="1"/>
    </xf>
    <xf numFmtId="14" fontId="7"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14" fontId="7" fillId="2" borderId="0" xfId="0" applyNumberFormat="1" applyFont="1" applyFill="1" applyBorder="1" applyAlignment="1">
      <alignment horizontal="center"/>
    </xf>
    <xf numFmtId="0" fontId="33" fillId="0" borderId="0" xfId="1" applyFont="1" applyAlignment="1" applyProtection="1">
      <alignment horizontal="center" vertical="center"/>
    </xf>
    <xf numFmtId="0" fontId="7" fillId="2" borderId="0" xfId="0" applyFont="1" applyFill="1" applyBorder="1" applyAlignment="1">
      <alignment horizontal="center"/>
    </xf>
    <xf numFmtId="0" fontId="37" fillId="0" borderId="0" xfId="0" applyFont="1" applyFill="1" applyBorder="1"/>
    <xf numFmtId="167" fontId="39" fillId="2" borderId="2" xfId="0" applyNumberFormat="1" applyFont="1" applyFill="1" applyBorder="1" applyAlignment="1">
      <alignment horizontal="center" vertical="center"/>
    </xf>
    <xf numFmtId="0" fontId="9" fillId="0" borderId="2" xfId="0" applyFont="1" applyBorder="1" applyAlignment="1">
      <alignment vertical="center" wrapText="1"/>
    </xf>
    <xf numFmtId="0" fontId="9" fillId="2" borderId="2" xfId="0" applyFont="1" applyFill="1" applyBorder="1" applyAlignment="1">
      <alignment vertical="center" wrapText="1"/>
    </xf>
    <xf numFmtId="0" fontId="38" fillId="2"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3" fillId="2" borderId="0" xfId="0" applyFont="1" applyFill="1" applyBorder="1"/>
    <xf numFmtId="167" fontId="7" fillId="2" borderId="0" xfId="0" applyNumberFormat="1" applyFont="1" applyFill="1" applyBorder="1" applyAlignment="1">
      <alignment horizontal="center" vertical="center"/>
    </xf>
    <xf numFmtId="0" fontId="32" fillId="2" borderId="0" xfId="0" applyFont="1" applyFill="1" applyBorder="1"/>
    <xf numFmtId="0" fontId="7" fillId="0" borderId="0" xfId="0" applyFont="1" applyFill="1" applyBorder="1"/>
    <xf numFmtId="0" fontId="7" fillId="0" borderId="0" xfId="0" applyFont="1" applyFill="1" applyBorder="1" applyAlignment="1">
      <alignment horizontal="center" vertical="center"/>
    </xf>
    <xf numFmtId="0" fontId="32" fillId="2" borderId="0" xfId="0" applyFont="1" applyFill="1" applyBorder="1" applyAlignment="1">
      <alignment horizontal="center"/>
    </xf>
    <xf numFmtId="167" fontId="7" fillId="2" borderId="0" xfId="0" applyNumberFormat="1" applyFont="1" applyFill="1" applyBorder="1" applyAlignment="1">
      <alignment horizontal="center"/>
    </xf>
    <xf numFmtId="0" fontId="32" fillId="0" borderId="0" xfId="0" applyFont="1" applyFill="1" applyBorder="1" applyAlignment="1">
      <alignment horizontal="center"/>
    </xf>
    <xf numFmtId="167" fontId="7" fillId="0" borderId="0" xfId="0" applyNumberFormat="1" applyFont="1" applyFill="1" applyBorder="1" applyAlignment="1">
      <alignment horizontal="center"/>
    </xf>
    <xf numFmtId="167" fontId="7" fillId="0" borderId="0" xfId="0" applyNumberFormat="1" applyFont="1" applyFill="1" applyBorder="1" applyAlignment="1">
      <alignment horizontal="center" vertical="center"/>
    </xf>
    <xf numFmtId="0" fontId="7" fillId="0" borderId="0" xfId="0" applyFont="1" applyFill="1" applyBorder="1" applyAlignment="1">
      <alignment horizontal="center"/>
    </xf>
    <xf numFmtId="0" fontId="7" fillId="2" borderId="2" xfId="0" applyFont="1" applyFill="1" applyBorder="1" applyAlignment="1">
      <alignment horizontal="center" vertical="center"/>
    </xf>
    <xf numFmtId="0" fontId="26" fillId="6" borderId="2" xfId="0" applyFont="1" applyFill="1" applyBorder="1" applyAlignment="1">
      <alignment horizontal="center" vertical="center" wrapText="1"/>
    </xf>
    <xf numFmtId="0" fontId="27" fillId="2" borderId="2" xfId="0" applyFont="1" applyFill="1" applyBorder="1" applyAlignment="1">
      <alignment horizontal="center" vertical="center"/>
    </xf>
    <xf numFmtId="0" fontId="5" fillId="2" borderId="2" xfId="1" applyNumberFormat="1" applyFont="1" applyFill="1" applyBorder="1" applyAlignment="1" applyProtection="1">
      <alignment horizontal="center" vertical="center" wrapText="1" shrinkToFit="1"/>
    </xf>
    <xf numFmtId="14" fontId="40" fillId="2" borderId="5" xfId="0" applyNumberFormat="1" applyFont="1" applyFill="1" applyBorder="1" applyAlignment="1">
      <alignment horizontal="justify" vertical="center" wrapText="1"/>
    </xf>
    <xf numFmtId="14" fontId="40" fillId="2" borderId="2" xfId="0" applyNumberFormat="1" applyFont="1" applyFill="1" applyBorder="1" applyAlignment="1">
      <alignment vertical="center" wrapText="1"/>
    </xf>
    <xf numFmtId="14" fontId="10" fillId="2" borderId="2" xfId="1" applyNumberFormat="1" applyFont="1" applyFill="1" applyBorder="1" applyAlignment="1" applyProtection="1">
      <alignment horizontal="center" vertical="center" wrapText="1"/>
    </xf>
    <xf numFmtId="0" fontId="10" fillId="2" borderId="2" xfId="1" applyNumberFormat="1" applyFont="1" applyFill="1" applyBorder="1" applyAlignment="1" applyProtection="1">
      <alignment horizontal="center" vertical="center" wrapText="1" shrinkToFit="1"/>
    </xf>
    <xf numFmtId="168" fontId="10" fillId="2" borderId="2" xfId="2" quotePrefix="1"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NumberFormat="1" applyFont="1" applyFill="1" applyBorder="1" applyAlignment="1">
      <alignment horizontal="justify" vertical="center" wrapText="1"/>
    </xf>
    <xf numFmtId="168" fontId="10" fillId="2" borderId="1" xfId="2" quotePrefix="1"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justify" vertical="center" wrapText="1"/>
    </xf>
    <xf numFmtId="0" fontId="10" fillId="2" borderId="1" xfId="1" applyNumberFormat="1" applyFont="1" applyFill="1" applyBorder="1" applyAlignment="1" applyProtection="1">
      <alignment horizontal="center" vertical="center" wrapText="1"/>
    </xf>
    <xf numFmtId="0" fontId="27" fillId="2" borderId="2" xfId="0" applyFont="1" applyFill="1" applyBorder="1"/>
    <xf numFmtId="0" fontId="7" fillId="2" borderId="2" xfId="0" applyFont="1" applyFill="1" applyBorder="1"/>
    <xf numFmtId="0" fontId="10" fillId="2" borderId="0" xfId="0" applyFont="1" applyFill="1" applyBorder="1" applyAlignment="1">
      <alignment horizontal="center"/>
    </xf>
    <xf numFmtId="14" fontId="39" fillId="2" borderId="2" xfId="0" applyNumberFormat="1" applyFont="1" applyFill="1" applyBorder="1" applyAlignment="1">
      <alignment horizontal="justify" vertical="center" wrapText="1"/>
    </xf>
    <xf numFmtId="170" fontId="3" fillId="2" borderId="5" xfId="0" applyNumberFormat="1" applyFont="1" applyFill="1" applyBorder="1" applyAlignment="1">
      <alignment horizontal="center" vertic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32" fillId="2" borderId="5" xfId="0" applyFont="1" applyFill="1" applyBorder="1" applyAlignment="1">
      <alignment horizontal="center" vertical="center"/>
    </xf>
    <xf numFmtId="14" fontId="10" fillId="2" borderId="2" xfId="0" applyNumberFormat="1" applyFont="1" applyFill="1" applyBorder="1" applyAlignment="1">
      <alignment horizontal="center" vertical="center" wrapText="1"/>
    </xf>
    <xf numFmtId="0" fontId="38" fillId="2" borderId="2" xfId="0" applyFont="1" applyFill="1" applyBorder="1" applyAlignment="1">
      <alignment horizontal="justify" vertical="center" wrapText="1"/>
    </xf>
    <xf numFmtId="14" fontId="39" fillId="2" borderId="2" xfId="0" applyNumberFormat="1" applyFont="1" applyFill="1" applyBorder="1" applyAlignment="1">
      <alignment horizontal="center" vertical="center" wrapText="1"/>
    </xf>
    <xf numFmtId="0" fontId="10" fillId="2" borderId="2" xfId="0" applyFont="1" applyFill="1" applyBorder="1" applyAlignment="1">
      <alignment horizontal="justify" vertical="center" wrapText="1"/>
    </xf>
    <xf numFmtId="0" fontId="10" fillId="2"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14" fontId="40" fillId="2" borderId="2" xfId="0" applyNumberFormat="1" applyFont="1" applyFill="1" applyBorder="1" applyAlignment="1">
      <alignment horizontal="justify" vertical="center" wrapText="1"/>
    </xf>
    <xf numFmtId="0" fontId="38" fillId="2" borderId="2" xfId="0" applyFont="1" applyFill="1" applyBorder="1" applyAlignment="1">
      <alignment horizontal="left" vertical="center" wrapText="1"/>
    </xf>
    <xf numFmtId="14" fontId="41" fillId="2" borderId="5" xfId="0" applyNumberFormat="1" applyFont="1" applyFill="1" applyBorder="1" applyAlignment="1">
      <alignment horizontal="justify" vertical="center" wrapText="1"/>
    </xf>
    <xf numFmtId="0" fontId="9" fillId="0" borderId="2" xfId="0" quotePrefix="1" applyFont="1" applyBorder="1" applyAlignment="1">
      <alignment horizontal="center" vertical="center" wrapText="1"/>
    </xf>
    <xf numFmtId="0" fontId="39" fillId="2" borderId="4" xfId="0" applyNumberFormat="1" applyFont="1" applyFill="1" applyBorder="1" applyAlignment="1">
      <alignment vertical="center" wrapText="1"/>
    </xf>
    <xf numFmtId="0" fontId="39" fillId="2" borderId="4" xfId="0" applyNumberFormat="1" applyFont="1" applyFill="1" applyBorder="1" applyAlignment="1">
      <alignment vertical="center" textRotation="90" wrapText="1"/>
    </xf>
    <xf numFmtId="0" fontId="10" fillId="2" borderId="4" xfId="0" applyFont="1" applyFill="1" applyBorder="1" applyAlignment="1">
      <alignment vertical="center" wrapText="1"/>
    </xf>
    <xf numFmtId="0" fontId="7" fillId="2" borderId="0" xfId="3" applyFont="1" applyFill="1" applyBorder="1"/>
    <xf numFmtId="0" fontId="7" fillId="2" borderId="0" xfId="3" applyFont="1" applyFill="1" applyBorder="1" applyAlignment="1">
      <alignment horizontal="center" vertical="center"/>
    </xf>
    <xf numFmtId="0" fontId="32" fillId="2" borderId="0" xfId="3" applyFont="1" applyFill="1" applyBorder="1" applyAlignment="1">
      <alignment horizontal="center" vertical="center" wrapText="1"/>
    </xf>
    <xf numFmtId="0" fontId="7" fillId="2" borderId="0" xfId="3" applyFont="1" applyFill="1" applyBorder="1" applyAlignment="1">
      <alignment horizontal="center" vertical="center" wrapText="1"/>
    </xf>
    <xf numFmtId="0" fontId="42" fillId="2" borderId="0" xfId="3" applyFont="1" applyFill="1"/>
    <xf numFmtId="0" fontId="17" fillId="2" borderId="0" xfId="3" applyFont="1" applyFill="1"/>
    <xf numFmtId="0" fontId="7" fillId="0" borderId="0" xfId="3" applyFont="1" applyFill="1" applyBorder="1"/>
    <xf numFmtId="0" fontId="17" fillId="2" borderId="0" xfId="3" applyFont="1" applyFill="1" applyAlignment="1">
      <alignment horizontal="center" vertical="center" wrapText="1"/>
    </xf>
    <xf numFmtId="0" fontId="7" fillId="2" borderId="0" xfId="3" applyFont="1" applyFill="1" applyBorder="1" applyAlignment="1">
      <alignment horizontal="justify" vertical="center" wrapText="1"/>
    </xf>
    <xf numFmtId="0" fontId="32" fillId="2" borderId="0" xfId="3" applyFont="1" applyFill="1" applyBorder="1"/>
    <xf numFmtId="0" fontId="32" fillId="2" borderId="0" xfId="3" applyFont="1" applyFill="1" applyBorder="1" applyAlignment="1">
      <alignment horizontal="center"/>
    </xf>
    <xf numFmtId="0" fontId="7" fillId="0" borderId="0" xfId="3" applyFont="1" applyFill="1" applyBorder="1" applyAlignment="1">
      <alignment horizontal="center" vertical="center"/>
    </xf>
    <xf numFmtId="167" fontId="7" fillId="2" borderId="0" xfId="3" applyNumberFormat="1" applyFont="1" applyFill="1" applyBorder="1" applyAlignment="1">
      <alignment horizontal="center" vertical="center"/>
    </xf>
    <xf numFmtId="167" fontId="7" fillId="2" borderId="0" xfId="3" applyNumberFormat="1" applyFont="1" applyFill="1" applyBorder="1" applyAlignment="1">
      <alignment horizontal="center"/>
    </xf>
    <xf numFmtId="0" fontId="32" fillId="0" borderId="0" xfId="3" applyFont="1" applyFill="1" applyBorder="1" applyAlignment="1">
      <alignment horizontal="center"/>
    </xf>
    <xf numFmtId="0" fontId="7" fillId="0" borderId="0" xfId="3" applyFont="1" applyFill="1" applyBorder="1" applyAlignment="1">
      <alignment horizontal="justify" vertical="center" wrapText="1"/>
    </xf>
    <xf numFmtId="167" fontId="7" fillId="0" borderId="0" xfId="3" applyNumberFormat="1" applyFont="1" applyFill="1" applyBorder="1" applyAlignment="1">
      <alignment horizontal="center"/>
    </xf>
    <xf numFmtId="167" fontId="7" fillId="0" borderId="0" xfId="3" applyNumberFormat="1" applyFont="1" applyFill="1" applyBorder="1" applyAlignment="1">
      <alignment horizontal="center" vertical="center"/>
    </xf>
    <xf numFmtId="0" fontId="43" fillId="2" borderId="4" xfId="3" applyNumberFormat="1" applyFont="1" applyFill="1" applyBorder="1" applyAlignment="1">
      <alignment horizontal="center" vertical="center" wrapText="1"/>
    </xf>
    <xf numFmtId="0" fontId="43" fillId="2" borderId="2" xfId="3" applyFont="1" applyFill="1" applyBorder="1" applyAlignment="1">
      <alignment horizontal="justify" vertical="center" wrapText="1"/>
    </xf>
    <xf numFmtId="167" fontId="43" fillId="2" borderId="2" xfId="3" applyNumberFormat="1" applyFont="1" applyFill="1" applyBorder="1" applyAlignment="1">
      <alignment horizontal="center" vertical="center"/>
    </xf>
    <xf numFmtId="14" fontId="43" fillId="2" borderId="2" xfId="3" applyNumberFormat="1" applyFont="1" applyFill="1" applyBorder="1" applyAlignment="1">
      <alignment horizontal="center" vertical="center" wrapText="1"/>
    </xf>
    <xf numFmtId="14" fontId="43" fillId="2" borderId="2" xfId="3" applyNumberFormat="1" applyFont="1" applyFill="1" applyBorder="1" applyAlignment="1">
      <alignment horizontal="justify" vertical="center" wrapText="1"/>
    </xf>
    <xf numFmtId="0" fontId="43" fillId="0" borderId="2" xfId="3" applyFont="1" applyBorder="1" applyAlignment="1">
      <alignment horizontal="center" vertical="center" wrapText="1"/>
    </xf>
    <xf numFmtId="0" fontId="43" fillId="0" borderId="2" xfId="3" applyFont="1" applyBorder="1" applyAlignment="1">
      <alignment vertical="center" wrapText="1"/>
    </xf>
    <xf numFmtId="0" fontId="43" fillId="2" borderId="2" xfId="3" applyFont="1" applyFill="1" applyBorder="1" applyAlignment="1">
      <alignment horizontal="center" vertical="center" wrapText="1"/>
    </xf>
    <xf numFmtId="0" fontId="43" fillId="2" borderId="5" xfId="3" applyFont="1" applyFill="1" applyBorder="1" applyAlignment="1">
      <alignment horizontal="center" vertical="center" wrapText="1"/>
    </xf>
    <xf numFmtId="0" fontId="43" fillId="0" borderId="2" xfId="1" applyFont="1" applyBorder="1" applyAlignment="1" applyProtection="1">
      <alignment horizontal="center" vertical="center" wrapText="1"/>
    </xf>
    <xf numFmtId="0" fontId="43" fillId="2" borderId="2" xfId="3" applyFont="1" applyFill="1" applyBorder="1" applyAlignment="1">
      <alignment vertical="center" wrapText="1"/>
    </xf>
    <xf numFmtId="0" fontId="43" fillId="2" borderId="5" xfId="3" applyFont="1" applyFill="1" applyBorder="1" applyAlignment="1">
      <alignment vertical="center" wrapText="1"/>
    </xf>
    <xf numFmtId="0" fontId="43" fillId="2" borderId="4" xfId="3" applyFont="1" applyFill="1" applyBorder="1" applyAlignment="1">
      <alignment horizontal="center" vertical="center" wrapText="1"/>
    </xf>
    <xf numFmtId="168" fontId="43" fillId="2" borderId="2" xfId="2" quotePrefix="1" applyNumberFormat="1" applyFont="1" applyFill="1" applyBorder="1" applyAlignment="1">
      <alignment horizontal="center" vertical="center" wrapText="1"/>
    </xf>
    <xf numFmtId="0" fontId="43" fillId="2" borderId="2" xfId="3" applyNumberFormat="1" applyFont="1" applyFill="1" applyBorder="1" applyAlignment="1">
      <alignment horizontal="center" vertical="center" wrapText="1"/>
    </xf>
    <xf numFmtId="0" fontId="43" fillId="2" borderId="2" xfId="3" applyNumberFormat="1" applyFont="1" applyFill="1" applyBorder="1" applyAlignment="1">
      <alignment horizontal="justify" vertical="center" wrapText="1"/>
    </xf>
    <xf numFmtId="0" fontId="43" fillId="2" borderId="2" xfId="1" applyNumberFormat="1" applyFont="1" applyFill="1" applyBorder="1" applyAlignment="1" applyProtection="1">
      <alignment horizontal="center" vertical="center" wrapText="1"/>
    </xf>
    <xf numFmtId="0" fontId="44" fillId="0" borderId="0" xfId="3" applyFont="1" applyFill="1" applyBorder="1"/>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43" fillId="2" borderId="5" xfId="3" applyFont="1" applyFill="1" applyBorder="1" applyAlignment="1">
      <alignment horizontal="justify" vertical="center" wrapText="1"/>
    </xf>
    <xf numFmtId="14" fontId="45" fillId="2" borderId="5" xfId="0" applyNumberFormat="1" applyFont="1" applyFill="1" applyBorder="1" applyAlignment="1">
      <alignment horizontal="justify" vertical="center" wrapText="1"/>
    </xf>
    <xf numFmtId="0" fontId="43" fillId="2" borderId="2" xfId="1" applyNumberFormat="1" applyFont="1" applyFill="1" applyBorder="1" applyAlignment="1" applyProtection="1">
      <alignment horizontal="center" vertical="center" wrapText="1" shrinkToFit="1"/>
    </xf>
    <xf numFmtId="0" fontId="7" fillId="2" borderId="2" xfId="3" applyFont="1" applyFill="1" applyBorder="1"/>
    <xf numFmtId="14" fontId="43" fillId="2" borderId="2" xfId="3" applyNumberFormat="1" applyFont="1" applyFill="1" applyBorder="1" applyAlignment="1">
      <alignment horizontal="left" vertical="center" wrapText="1"/>
    </xf>
    <xf numFmtId="14" fontId="43" fillId="2" borderId="2" xfId="3" quotePrefix="1" applyNumberFormat="1" applyFont="1" applyFill="1" applyBorder="1" applyAlignment="1">
      <alignment horizontal="center" vertical="center" wrapText="1"/>
    </xf>
    <xf numFmtId="0" fontId="43" fillId="2" borderId="3" xfId="3" applyFont="1" applyFill="1" applyBorder="1" applyAlignment="1">
      <alignment horizontal="center" vertical="center" wrapText="1"/>
    </xf>
    <xf numFmtId="0" fontId="43" fillId="2" borderId="1" xfId="3" applyFont="1" applyFill="1" applyBorder="1" applyAlignment="1">
      <alignment horizontal="justify" vertical="center" wrapText="1"/>
    </xf>
    <xf numFmtId="168" fontId="43" fillId="2" borderId="1" xfId="2" quotePrefix="1" applyNumberFormat="1" applyFont="1" applyFill="1" applyBorder="1" applyAlignment="1">
      <alignment horizontal="center" vertical="center" wrapText="1"/>
    </xf>
    <xf numFmtId="0" fontId="43" fillId="2" borderId="1" xfId="3" applyNumberFormat="1" applyFont="1" applyFill="1" applyBorder="1" applyAlignment="1">
      <alignment horizontal="center" vertical="center" wrapText="1"/>
    </xf>
    <xf numFmtId="14" fontId="43" fillId="2" borderId="1" xfId="3" applyNumberFormat="1" applyFont="1" applyFill="1" applyBorder="1" applyAlignment="1">
      <alignment horizontal="center" vertical="center" wrapText="1"/>
    </xf>
    <xf numFmtId="0" fontId="43" fillId="2" borderId="1" xfId="3" applyNumberFormat="1" applyFont="1" applyFill="1" applyBorder="1" applyAlignment="1">
      <alignment horizontal="justify" vertical="center" wrapText="1"/>
    </xf>
    <xf numFmtId="0" fontId="43" fillId="2" borderId="1" xfId="1" applyNumberFormat="1" applyFont="1" applyFill="1" applyBorder="1" applyAlignment="1" applyProtection="1">
      <alignment horizontal="center" vertical="center" wrapText="1"/>
    </xf>
    <xf numFmtId="0" fontId="43" fillId="2" borderId="6" xfId="3" applyFont="1" applyFill="1" applyBorder="1" applyAlignment="1">
      <alignment horizontal="center" vertical="center" wrapText="1"/>
    </xf>
    <xf numFmtId="0" fontId="46" fillId="7" borderId="2" xfId="3" applyFont="1" applyFill="1" applyBorder="1" applyAlignment="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 xfId="0" applyFont="1" applyFill="1" applyBorder="1" applyAlignment="1">
      <alignment horizontal="center" vertical="center"/>
    </xf>
    <xf numFmtId="0" fontId="8" fillId="2" borderId="2" xfId="0" applyFont="1" applyFill="1" applyBorder="1" applyAlignment="1">
      <alignment horizontal="center"/>
    </xf>
    <xf numFmtId="0" fontId="8" fillId="2" borderId="2" xfId="0" applyFont="1" applyFill="1" applyBorder="1" applyAlignment="1">
      <alignment horizontal="center" vertical="center"/>
    </xf>
    <xf numFmtId="0" fontId="48" fillId="2" borderId="5" xfId="3" applyFont="1" applyFill="1" applyBorder="1" applyAlignment="1">
      <alignment vertical="center" wrapText="1"/>
    </xf>
    <xf numFmtId="0" fontId="48" fillId="2" borderId="5" xfId="3" applyFont="1" applyFill="1" applyBorder="1" applyAlignment="1">
      <alignment horizontal="justify" vertical="center" wrapText="1"/>
    </xf>
    <xf numFmtId="0" fontId="47" fillId="0" borderId="2" xfId="3" applyFont="1" applyBorder="1" applyAlignment="1">
      <alignment horizontal="center" vertical="center" wrapText="1"/>
    </xf>
    <xf numFmtId="0" fontId="47" fillId="0" borderId="2" xfId="3" applyFont="1" applyBorder="1" applyAlignment="1">
      <alignment vertical="center" wrapText="1"/>
    </xf>
    <xf numFmtId="0" fontId="47" fillId="2" borderId="2" xfId="3" applyFont="1" applyFill="1" applyBorder="1" applyAlignment="1">
      <alignment horizontal="center" vertical="center" wrapText="1"/>
    </xf>
    <xf numFmtId="14" fontId="12" fillId="2" borderId="5" xfId="0" applyNumberFormat="1" applyFont="1" applyFill="1" applyBorder="1" applyAlignment="1">
      <alignment horizontal="justify" vertical="center" wrapText="1"/>
    </xf>
    <xf numFmtId="0" fontId="12" fillId="2" borderId="5" xfId="3" applyFont="1" applyFill="1" applyBorder="1" applyAlignment="1">
      <alignment horizontal="justify" vertical="center" wrapText="1"/>
    </xf>
    <xf numFmtId="0" fontId="10" fillId="2" borderId="5"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2" borderId="0" xfId="0" applyFont="1" applyFill="1" applyBorder="1" applyAlignment="1">
      <alignment horizontal="justify" vertical="center"/>
    </xf>
    <xf numFmtId="0" fontId="49" fillId="2" borderId="0" xfId="0" applyFont="1" applyFill="1" applyBorder="1" applyAlignment="1">
      <alignment horizontal="center" vertical="center" wrapText="1"/>
    </xf>
    <xf numFmtId="0" fontId="22" fillId="2" borderId="0" xfId="0" applyFont="1" applyFill="1"/>
    <xf numFmtId="0" fontId="49" fillId="2" borderId="0" xfId="0" applyFont="1" applyFill="1" applyBorder="1" applyAlignment="1">
      <alignment horizontal="center"/>
    </xf>
    <xf numFmtId="0" fontId="52" fillId="0" borderId="0" xfId="0" applyFont="1" applyFill="1" applyBorder="1"/>
    <xf numFmtId="0" fontId="7" fillId="0" borderId="0" xfId="0" applyFont="1" applyFill="1" applyBorder="1" applyAlignment="1">
      <alignment horizontal="justify" vertical="center"/>
    </xf>
    <xf numFmtId="0" fontId="49" fillId="0" borderId="0" xfId="0" applyFont="1" applyFill="1" applyBorder="1" applyAlignment="1">
      <alignment horizontal="center"/>
    </xf>
    <xf numFmtId="0" fontId="54" fillId="2" borderId="0" xfId="0" applyFont="1" applyFill="1" applyBorder="1" applyAlignment="1">
      <alignment horizontal="center" vertical="center" wrapText="1"/>
    </xf>
    <xf numFmtId="0" fontId="26" fillId="8" borderId="39"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55" fillId="2" borderId="0" xfId="0" applyNumberFormat="1" applyFont="1" applyFill="1" applyBorder="1" applyAlignment="1">
      <alignment horizontal="center" vertical="center" wrapText="1"/>
    </xf>
    <xf numFmtId="0" fontId="32" fillId="2" borderId="0" xfId="0" applyFont="1" applyFill="1" applyBorder="1" applyAlignment="1">
      <alignment horizontal="justify" vertical="center" wrapText="1"/>
    </xf>
    <xf numFmtId="0" fontId="17"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58" fillId="2" borderId="0" xfId="0" applyNumberFormat="1" applyFont="1" applyFill="1" applyBorder="1" applyAlignment="1">
      <alignment horizontal="center" vertical="center" wrapText="1"/>
    </xf>
    <xf numFmtId="0" fontId="27" fillId="2" borderId="0" xfId="0" applyNumberFormat="1" applyFont="1" applyFill="1" applyBorder="1" applyAlignment="1">
      <alignment horizontal="center" vertical="center" wrapText="1"/>
    </xf>
    <xf numFmtId="0" fontId="27" fillId="2" borderId="0" xfId="0" applyFont="1" applyFill="1" applyBorder="1" applyAlignment="1">
      <alignment horizontal="justify" vertical="center" wrapText="1"/>
    </xf>
    <xf numFmtId="170" fontId="27" fillId="2" borderId="0" xfId="0" applyNumberFormat="1" applyFont="1" applyFill="1" applyBorder="1" applyAlignment="1">
      <alignment horizontal="center" vertical="center"/>
    </xf>
    <xf numFmtId="170" fontId="57" fillId="2" borderId="0" xfId="0" applyNumberFormat="1" applyFont="1" applyFill="1" applyBorder="1" applyAlignment="1">
      <alignment horizontal="center" vertical="center"/>
    </xf>
    <xf numFmtId="0" fontId="27" fillId="2" borderId="0" xfId="0" applyFont="1" applyFill="1" applyBorder="1"/>
    <xf numFmtId="0" fontId="27" fillId="2" borderId="0" xfId="0" applyFont="1" applyFill="1" applyBorder="1" applyAlignment="1">
      <alignment horizontal="center" vertical="center"/>
    </xf>
    <xf numFmtId="0" fontId="32" fillId="2" borderId="0" xfId="0" applyFont="1" applyFill="1" applyBorder="1" applyAlignment="1">
      <alignment horizontal="justify" vertical="center"/>
    </xf>
    <xf numFmtId="0" fontId="32" fillId="2" borderId="0" xfId="0" applyNumberFormat="1" applyFont="1" applyFill="1" applyBorder="1" applyAlignment="1">
      <alignment horizontal="center" vertical="center" wrapText="1"/>
    </xf>
    <xf numFmtId="167" fontId="32" fillId="2" borderId="0" xfId="0" applyNumberFormat="1" applyFont="1" applyFill="1" applyBorder="1" applyAlignment="1">
      <alignment horizontal="center" vertical="center"/>
    </xf>
    <xf numFmtId="14" fontId="32" fillId="2" borderId="0" xfId="0" applyNumberFormat="1" applyFont="1" applyFill="1" applyBorder="1" applyAlignment="1">
      <alignment horizontal="center" vertical="center" wrapText="1"/>
    </xf>
    <xf numFmtId="0" fontId="57" fillId="2" borderId="0" xfId="0" applyNumberFormat="1" applyFont="1" applyFill="1" applyBorder="1" applyAlignment="1">
      <alignment horizontal="center" vertical="center"/>
    </xf>
    <xf numFmtId="0" fontId="55" fillId="2" borderId="0" xfId="0" applyFont="1" applyFill="1" applyBorder="1"/>
    <xf numFmtId="0" fontId="10" fillId="2" borderId="25" xfId="0" applyNumberFormat="1" applyFont="1" applyFill="1" applyBorder="1" applyAlignment="1">
      <alignment horizontal="center" vertical="center" wrapText="1"/>
    </xf>
    <xf numFmtId="167" fontId="10" fillId="2" borderId="8" xfId="0" applyNumberFormat="1" applyFont="1" applyFill="1" applyBorder="1" applyAlignment="1">
      <alignment horizontal="center" vertical="center"/>
    </xf>
    <xf numFmtId="0" fontId="59" fillId="0" borderId="8" xfId="0" applyFont="1" applyBorder="1" applyAlignment="1">
      <alignment vertical="center" wrapText="1"/>
    </xf>
    <xf numFmtId="0" fontId="59" fillId="2" borderId="43" xfId="0" applyFont="1" applyFill="1" applyBorder="1" applyAlignment="1">
      <alignment horizontal="center" vertical="center" wrapText="1"/>
    </xf>
    <xf numFmtId="0" fontId="10" fillId="2" borderId="10" xfId="0" applyFont="1" applyFill="1" applyBorder="1" applyAlignment="1">
      <alignment horizontal="justify" vertical="center" wrapText="1"/>
    </xf>
    <xf numFmtId="0" fontId="10" fillId="2" borderId="4" xfId="0" applyNumberFormat="1" applyFont="1" applyFill="1" applyBorder="1" applyAlignment="1">
      <alignment horizontal="center" vertical="center" wrapText="1"/>
    </xf>
    <xf numFmtId="167" fontId="10" fillId="2" borderId="2" xfId="0" applyNumberFormat="1" applyFont="1" applyFill="1" applyBorder="1" applyAlignment="1">
      <alignment horizontal="center" vertical="center"/>
    </xf>
    <xf numFmtId="0" fontId="59" fillId="0" borderId="2" xfId="0" applyFont="1" applyBorder="1" applyAlignment="1">
      <alignment horizontal="center" vertical="center" wrapText="1"/>
    </xf>
    <xf numFmtId="0" fontId="59" fillId="0" borderId="2" xfId="0" applyFont="1" applyBorder="1" applyAlignment="1">
      <alignment vertical="center" wrapText="1"/>
    </xf>
    <xf numFmtId="0" fontId="59" fillId="2" borderId="2" xfId="0" applyFont="1" applyFill="1" applyBorder="1" applyAlignment="1">
      <alignment horizontal="center" vertical="center" wrapText="1"/>
    </xf>
    <xf numFmtId="0" fontId="59" fillId="2" borderId="29" xfId="0" applyFont="1" applyFill="1" applyBorder="1" applyAlignment="1">
      <alignment horizontal="center" vertical="center" wrapText="1"/>
    </xf>
    <xf numFmtId="167" fontId="10" fillId="2" borderId="11" xfId="0" applyNumberFormat="1" applyFont="1" applyFill="1" applyBorder="1" applyAlignment="1">
      <alignment horizontal="center" vertical="center"/>
    </xf>
    <xf numFmtId="0" fontId="59" fillId="0" borderId="11" xfId="0" applyFont="1" applyBorder="1" applyAlignment="1">
      <alignment vertical="center" wrapText="1"/>
    </xf>
    <xf numFmtId="0" fontId="59" fillId="2" borderId="48" xfId="0" applyFont="1" applyFill="1" applyBorder="1" applyAlignment="1">
      <alignment horizontal="center" vertical="center" wrapText="1"/>
    </xf>
    <xf numFmtId="0" fontId="10" fillId="2" borderId="12" xfId="0" applyFont="1" applyFill="1" applyBorder="1" applyAlignment="1">
      <alignment horizontal="justify" vertical="center" wrapText="1"/>
    </xf>
    <xf numFmtId="0" fontId="12" fillId="2" borderId="11" xfId="1" applyNumberFormat="1" applyFont="1" applyFill="1" applyBorder="1" applyAlignment="1" applyProtection="1">
      <alignment horizontal="center" vertical="center" wrapText="1" shrinkToFit="1"/>
    </xf>
    <xf numFmtId="0" fontId="59" fillId="0" borderId="1" xfId="0" applyFont="1" applyBorder="1" applyAlignment="1">
      <alignment horizontal="center" vertical="center" wrapText="1"/>
    </xf>
    <xf numFmtId="0" fontId="10" fillId="2" borderId="6" xfId="0" applyFont="1" applyFill="1" applyBorder="1" applyAlignment="1">
      <alignment horizontal="justify" vertical="center" wrapText="1"/>
    </xf>
    <xf numFmtId="0" fontId="60" fillId="2" borderId="2" xfId="1" applyNumberFormat="1" applyFont="1" applyFill="1" applyBorder="1" applyAlignment="1" applyProtection="1">
      <alignment horizontal="center" vertical="center" wrapText="1" shrinkToFit="1"/>
    </xf>
    <xf numFmtId="0" fontId="60" fillId="0" borderId="0" xfId="1" applyFont="1" applyBorder="1" applyAlignment="1" applyProtection="1">
      <alignment horizontal="center" vertical="center"/>
    </xf>
    <xf numFmtId="0" fontId="60" fillId="0" borderId="2" xfId="1" applyFont="1" applyBorder="1" applyAlignment="1" applyProtection="1">
      <alignment horizontal="center" vertical="center" wrapText="1"/>
    </xf>
    <xf numFmtId="0" fontId="39"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14" fontId="10" fillId="2" borderId="1" xfId="0" quotePrefix="1" applyNumberFormat="1" applyFont="1" applyFill="1" applyBorder="1" applyAlignment="1">
      <alignment horizontal="center"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0" fillId="2" borderId="2" xfId="0" applyFont="1" applyFill="1" applyBorder="1" applyAlignment="1">
      <alignment horizontal="center" vertical="center" wrapText="1"/>
    </xf>
    <xf numFmtId="14" fontId="10" fillId="2" borderId="2" xfId="0" quotePrefix="1" applyNumberFormat="1" applyFont="1" applyFill="1" applyBorder="1" applyAlignment="1">
      <alignment horizontal="justify" vertical="center" wrapText="1"/>
    </xf>
    <xf numFmtId="14" fontId="10" fillId="2" borderId="2" xfId="0" quotePrefix="1" applyNumberFormat="1" applyFont="1" applyFill="1" applyBorder="1" applyAlignment="1">
      <alignment horizontal="center" vertical="center" wrapText="1"/>
    </xf>
    <xf numFmtId="0" fontId="60" fillId="0" borderId="2" xfId="1" applyFont="1" applyBorder="1" applyAlignment="1" applyProtection="1">
      <alignment horizontal="left" vertical="center" wrapText="1"/>
    </xf>
    <xf numFmtId="0" fontId="61" fillId="0" borderId="0" xfId="0" applyFont="1" applyAlignment="1">
      <alignment vertical="center"/>
    </xf>
    <xf numFmtId="0" fontId="62" fillId="0" borderId="2" xfId="3" applyFont="1" applyBorder="1" applyAlignment="1">
      <alignment horizontal="center" vertical="center" wrapText="1"/>
    </xf>
    <xf numFmtId="0" fontId="62" fillId="0" borderId="2" xfId="3" applyFont="1" applyBorder="1" applyAlignment="1">
      <alignment vertical="center" wrapText="1"/>
    </xf>
    <xf numFmtId="0" fontId="62" fillId="2" borderId="2" xfId="3" applyFont="1" applyFill="1" applyBorder="1" applyAlignment="1">
      <alignment horizontal="center" vertical="center" wrapText="1"/>
    </xf>
    <xf numFmtId="0" fontId="59" fillId="2" borderId="11" xfId="0" applyFont="1" applyFill="1" applyBorder="1" applyAlignment="1">
      <alignment vertical="center" wrapText="1"/>
    </xf>
    <xf numFmtId="0" fontId="7" fillId="2" borderId="0" xfId="0" applyFont="1" applyFill="1" applyBorder="1" applyAlignment="1">
      <alignment horizontal="justify" vertical="center" wrapText="1"/>
    </xf>
    <xf numFmtId="0" fontId="10" fillId="2" borderId="2" xfId="0" applyFont="1" applyFill="1" applyBorder="1" applyAlignment="1">
      <alignment horizontal="justify" vertical="center" wrapText="1"/>
    </xf>
    <xf numFmtId="0" fontId="10" fillId="2" borderId="1" xfId="0" applyFont="1" applyFill="1" applyBorder="1" applyAlignment="1">
      <alignment horizontal="justify"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28" fillId="2" borderId="0" xfId="0" applyFont="1" applyFill="1" applyBorder="1" applyAlignment="1">
      <alignment horizontal="center" vertical="center" wrapText="1"/>
    </xf>
    <xf numFmtId="0" fontId="32" fillId="2" borderId="0" xfId="0" applyFont="1" applyFill="1" applyBorder="1" applyAlignment="1">
      <alignment horizontal="center" vertical="center"/>
    </xf>
    <xf numFmtId="0" fontId="10" fillId="2" borderId="11" xfId="0" applyFont="1" applyFill="1" applyBorder="1" applyAlignment="1">
      <alignment horizontal="justify" vertical="center" wrapText="1"/>
    </xf>
    <xf numFmtId="0" fontId="10" fillId="2" borderId="8" xfId="0" applyFont="1" applyFill="1" applyBorder="1" applyAlignment="1">
      <alignment horizontal="justify" vertical="center" wrapText="1"/>
    </xf>
    <xf numFmtId="0" fontId="10" fillId="2" borderId="11" xfId="0" applyFont="1" applyFill="1" applyBorder="1" applyAlignment="1">
      <alignment horizontal="left" vertical="center" wrapText="1"/>
    </xf>
    <xf numFmtId="0" fontId="10" fillId="2" borderId="22" xfId="0" applyNumberFormat="1"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wrapText="1"/>
    </xf>
    <xf numFmtId="14" fontId="10" fillId="2" borderId="11" xfId="0" applyNumberFormat="1" applyFont="1" applyFill="1" applyBorder="1" applyAlignment="1">
      <alignment horizontal="center" vertical="center" wrapText="1"/>
    </xf>
    <xf numFmtId="14" fontId="10" fillId="2" borderId="24" xfId="0" applyNumberFormat="1"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14" fontId="56" fillId="2" borderId="11" xfId="0" applyNumberFormat="1" applyFont="1" applyFill="1" applyBorder="1" applyAlignment="1">
      <alignment horizontal="justify" vertical="center" wrapText="1"/>
    </xf>
    <xf numFmtId="14" fontId="56" fillId="2" borderId="8" xfId="0" applyNumberFormat="1" applyFont="1" applyFill="1" applyBorder="1" applyAlignment="1">
      <alignment horizontal="justify" vertical="center" wrapText="1"/>
    </xf>
    <xf numFmtId="0" fontId="60" fillId="2" borderId="11" xfId="1" applyNumberFormat="1" applyFont="1" applyFill="1" applyBorder="1" applyAlignment="1" applyProtection="1">
      <alignment horizontal="center" vertical="center" wrapText="1" shrinkToFit="1"/>
    </xf>
    <xf numFmtId="0" fontId="59" fillId="0" borderId="11" xfId="0" applyFont="1" applyBorder="1" applyAlignment="1">
      <alignment horizontal="center" vertical="center" wrapText="1"/>
    </xf>
    <xf numFmtId="0" fontId="59" fillId="0" borderId="8" xfId="0" applyFont="1" applyBorder="1" applyAlignment="1">
      <alignment horizontal="center" vertical="center" wrapText="1"/>
    </xf>
    <xf numFmtId="0" fontId="59" fillId="2" borderId="11" xfId="0" applyFont="1" applyFill="1" applyBorder="1" applyAlignment="1">
      <alignment horizontal="center" vertical="center" wrapText="1"/>
    </xf>
    <xf numFmtId="0" fontId="59" fillId="2" borderId="8" xfId="0" applyFont="1" applyFill="1" applyBorder="1" applyAlignment="1">
      <alignment horizontal="center" vertical="center" wrapText="1"/>
    </xf>
    <xf numFmtId="168" fontId="10" fillId="2" borderId="2" xfId="5" quotePrefix="1" applyNumberFormat="1" applyFont="1" applyFill="1" applyBorder="1" applyAlignment="1">
      <alignment horizontal="center" vertical="center" wrapText="1"/>
    </xf>
    <xf numFmtId="0" fontId="10" fillId="2" borderId="2" xfId="0" applyFont="1" applyFill="1" applyBorder="1" applyAlignment="1">
      <alignment vertical="center" wrapText="1"/>
    </xf>
    <xf numFmtId="168" fontId="10" fillId="2" borderId="1" xfId="5" quotePrefix="1" applyNumberFormat="1" applyFont="1" applyFill="1" applyBorder="1" applyAlignment="1">
      <alignment horizontal="center" vertical="center" wrapText="1"/>
    </xf>
    <xf numFmtId="0" fontId="2" fillId="2" borderId="0" xfId="0" applyFont="1" applyFill="1" applyBorder="1" applyAlignment="1">
      <alignment horizontal="justify" vertical="center" wrapText="1"/>
    </xf>
    <xf numFmtId="0" fontId="2" fillId="2" borderId="0" xfId="0" applyFont="1" applyFill="1" applyBorder="1"/>
    <xf numFmtId="0" fontId="43" fillId="2" borderId="2" xfId="3" applyFont="1" applyFill="1" applyBorder="1" applyAlignment="1">
      <alignment horizontal="center" vertical="center" wrapText="1"/>
    </xf>
    <xf numFmtId="0" fontId="59" fillId="2" borderId="11" xfId="0" applyFont="1" applyFill="1" applyBorder="1" applyAlignment="1">
      <alignment horizontal="center" vertical="center" wrapText="1"/>
    </xf>
    <xf numFmtId="0" fontId="63" fillId="2" borderId="5" xfId="0" applyFont="1" applyFill="1" applyBorder="1" applyAlignment="1">
      <alignment horizontal="justify" vertical="center" wrapText="1"/>
    </xf>
    <xf numFmtId="0" fontId="63" fillId="2" borderId="12" xfId="0" applyFont="1" applyFill="1" applyBorder="1" applyAlignment="1">
      <alignment horizontal="justify" vertical="center" wrapText="1"/>
    </xf>
    <xf numFmtId="0" fontId="59" fillId="2" borderId="11" xfId="0" quotePrefix="1" applyFont="1" applyFill="1" applyBorder="1" applyAlignment="1">
      <alignment horizontal="center" vertical="center" wrapText="1"/>
    </xf>
    <xf numFmtId="0" fontId="43" fillId="2" borderId="2" xfId="3" applyFont="1" applyFill="1" applyBorder="1" applyAlignment="1">
      <alignment wrapText="1"/>
    </xf>
    <xf numFmtId="0" fontId="62" fillId="0" borderId="2" xfId="3" quotePrefix="1" applyFont="1" applyBorder="1" applyAlignment="1">
      <alignment horizontal="center" vertical="center" wrapText="1"/>
    </xf>
    <xf numFmtId="0" fontId="48" fillId="0" borderId="2" xfId="3" applyFont="1" applyBorder="1" applyAlignment="1">
      <alignment horizontal="center" vertical="center" wrapText="1"/>
    </xf>
    <xf numFmtId="0" fontId="48" fillId="0" borderId="2" xfId="3" applyFont="1" applyBorder="1" applyAlignment="1">
      <alignment vertical="center" wrapText="1"/>
    </xf>
    <xf numFmtId="0" fontId="48" fillId="2" borderId="2" xfId="3" applyFont="1" applyFill="1" applyBorder="1" applyAlignment="1">
      <alignment horizontal="center" vertical="center" wrapText="1"/>
    </xf>
    <xf numFmtId="0" fontId="47" fillId="0" borderId="2" xfId="3" quotePrefix="1" applyFont="1" applyBorder="1" applyAlignment="1">
      <alignment horizontal="center" vertical="center" wrapText="1"/>
    </xf>
    <xf numFmtId="0" fontId="48" fillId="0" borderId="2" xfId="3" quotePrefix="1" applyFont="1" applyBorder="1" applyAlignment="1">
      <alignment horizontal="center" vertical="center" wrapText="1"/>
    </xf>
    <xf numFmtId="0" fontId="48" fillId="0" borderId="1" xfId="3" applyFont="1" applyBorder="1" applyAlignment="1">
      <alignment horizontal="center" vertical="center" wrapText="1"/>
    </xf>
    <xf numFmtId="0" fontId="48" fillId="0" borderId="1" xfId="3" applyFont="1" applyBorder="1" applyAlignment="1">
      <alignment vertical="center" wrapText="1"/>
    </xf>
    <xf numFmtId="0" fontId="48" fillId="2" borderId="1" xfId="3" applyFont="1" applyFill="1" applyBorder="1" applyAlignment="1">
      <alignment horizontal="center" vertical="center" wrapText="1"/>
    </xf>
    <xf numFmtId="0" fontId="7" fillId="2" borderId="0" xfId="0" applyFont="1" applyFill="1" applyBorder="1" applyAlignment="1">
      <alignment horizontal="justify" vertical="center" wrapText="1"/>
    </xf>
    <xf numFmtId="0" fontId="7"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32" fillId="2" borderId="6" xfId="0" applyFont="1" applyFill="1" applyBorder="1" applyAlignment="1">
      <alignment horizontal="justify" vertical="center" wrapText="1"/>
    </xf>
    <xf numFmtId="0" fontId="17" fillId="2" borderId="3" xfId="0" applyFont="1" applyFill="1" applyBorder="1" applyAlignment="1">
      <alignment horizontal="center" vertical="center" wrapText="1"/>
    </xf>
    <xf numFmtId="0" fontId="59" fillId="2" borderId="48" xfId="0" quotePrefix="1" applyFont="1" applyFill="1" applyBorder="1" applyAlignment="1">
      <alignment horizontal="center" vertical="center" wrapText="1"/>
    </xf>
    <xf numFmtId="0" fontId="7" fillId="2" borderId="0" xfId="0" applyFont="1" applyFill="1" applyBorder="1" applyAlignment="1">
      <alignment horizontal="justify" vertical="center" wrapText="1"/>
    </xf>
    <xf numFmtId="0" fontId="10" fillId="2" borderId="2" xfId="0" applyFont="1" applyFill="1" applyBorder="1" applyAlignment="1">
      <alignment horizontal="justify" vertical="center" wrapText="1"/>
    </xf>
    <xf numFmtId="14" fontId="10" fillId="2" borderId="2"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14" fontId="10" fillId="2"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17" fillId="2" borderId="0" xfId="0" applyFont="1" applyFill="1" applyAlignment="1">
      <alignment horizontal="justify" vertical="center"/>
    </xf>
    <xf numFmtId="0" fontId="52" fillId="2" borderId="0" xfId="0" applyFont="1" applyFill="1" applyBorder="1"/>
    <xf numFmtId="0" fontId="17" fillId="2" borderId="2" xfId="0" applyNumberFormat="1"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2" borderId="1" xfId="0" applyFont="1" applyFill="1" applyBorder="1" applyAlignment="1">
      <alignment horizontal="center" vertical="center" wrapText="1"/>
    </xf>
    <xf numFmtId="0" fontId="56" fillId="2" borderId="0" xfId="0" applyFont="1" applyFill="1" applyBorder="1"/>
    <xf numFmtId="167"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justify" vertical="center" wrapText="1"/>
    </xf>
    <xf numFmtId="0" fontId="10" fillId="2" borderId="1" xfId="1" applyNumberFormat="1" applyFont="1" applyFill="1" applyBorder="1" applyAlignment="1" applyProtection="1">
      <alignment horizontal="center" vertical="center" wrapText="1" shrinkToFit="1"/>
    </xf>
    <xf numFmtId="0" fontId="17" fillId="9" borderId="2" xfId="0" applyFont="1" applyFill="1" applyBorder="1" applyAlignment="1">
      <alignment horizontal="center" vertical="center" wrapText="1"/>
    </xf>
    <xf numFmtId="0" fontId="42" fillId="0" borderId="2" xfId="0" applyFont="1" applyBorder="1" applyAlignment="1">
      <alignment horizontal="center" vertical="center" wrapText="1"/>
    </xf>
    <xf numFmtId="0" fontId="42" fillId="0" borderId="2" xfId="0" applyFont="1" applyBorder="1" applyAlignment="1">
      <alignment vertical="center" wrapText="1"/>
    </xf>
    <xf numFmtId="0" fontId="42" fillId="2" borderId="2"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0" fontId="42" fillId="2" borderId="1" xfId="0" applyFont="1" applyFill="1" applyBorder="1" applyAlignment="1">
      <alignment horizontal="center" vertical="center" wrapText="1"/>
    </xf>
    <xf numFmtId="14" fontId="10" fillId="2" borderId="2" xfId="0" applyNumberFormat="1" applyFont="1" applyFill="1" applyBorder="1" applyAlignment="1">
      <alignment horizontal="justify" vertical="center" wrapText="1"/>
    </xf>
    <xf numFmtId="0" fontId="42" fillId="0" borderId="2" xfId="0" quotePrefix="1" applyFont="1" applyBorder="1" applyAlignment="1">
      <alignment horizontal="center" vertical="center" wrapText="1"/>
    </xf>
    <xf numFmtId="167" fontId="10" fillId="2"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14" fontId="60" fillId="2" borderId="1" xfId="1" quotePrefix="1" applyNumberFormat="1" applyFont="1" applyFill="1" applyBorder="1" applyAlignment="1" applyProtection="1">
      <alignment horizontal="center" vertical="center" wrapText="1"/>
    </xf>
    <xf numFmtId="168" fontId="10" fillId="2" borderId="1" xfId="7" quotePrefix="1" applyNumberFormat="1" applyFont="1" applyFill="1" applyBorder="1" applyAlignment="1">
      <alignment horizontal="center" vertical="center" wrapText="1"/>
    </xf>
    <xf numFmtId="0" fontId="65" fillId="2" borderId="4" xfId="0" applyNumberFormat="1" applyFont="1" applyFill="1" applyBorder="1" applyAlignment="1">
      <alignment horizontal="center" vertical="center" wrapText="1"/>
    </xf>
    <xf numFmtId="0" fontId="65" fillId="2" borderId="3" xfId="0"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justify" vertical="center" wrapText="1"/>
    </xf>
    <xf numFmtId="168" fontId="10" fillId="2" borderId="2" xfId="7" quotePrefix="1" applyNumberFormat="1" applyFont="1" applyFill="1" applyBorder="1" applyAlignment="1">
      <alignment horizontal="center" vertical="center" wrapText="1"/>
    </xf>
    <xf numFmtId="14" fontId="56" fillId="2" borderId="2" xfId="1" quotePrefix="1"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22" fillId="2" borderId="0" xfId="0" applyFont="1" applyFill="1" applyBorder="1"/>
    <xf numFmtId="0" fontId="37" fillId="2" borderId="23" xfId="0" applyFont="1" applyFill="1" applyBorder="1" applyAlignment="1">
      <alignment horizontal="center" vertical="center" wrapText="1"/>
    </xf>
    <xf numFmtId="0" fontId="37" fillId="2" borderId="0" xfId="0" applyFont="1" applyFill="1" applyBorder="1" applyAlignment="1">
      <alignment horizontal="justify" vertical="center" wrapText="1"/>
    </xf>
    <xf numFmtId="0" fontId="68" fillId="2" borderId="0" xfId="0" applyNumberFormat="1" applyFont="1" applyFill="1" applyBorder="1" applyAlignment="1">
      <alignment horizontal="center" vertical="center" wrapText="1"/>
    </xf>
    <xf numFmtId="0" fontId="38" fillId="2" borderId="0" xfId="0" applyFont="1" applyFill="1" applyBorder="1" applyAlignment="1">
      <alignment horizontal="justify" vertical="center" wrapText="1"/>
    </xf>
    <xf numFmtId="0" fontId="69" fillId="2" borderId="0" xfId="0" applyFont="1" applyFill="1" applyBorder="1" applyAlignment="1">
      <alignment horizontal="justify" vertical="center" wrapText="1"/>
    </xf>
    <xf numFmtId="167" fontId="68" fillId="2" borderId="0" xfId="0" applyNumberFormat="1" applyFont="1" applyFill="1" applyBorder="1" applyAlignment="1">
      <alignment horizontal="center" vertical="center"/>
    </xf>
    <xf numFmtId="14" fontId="39" fillId="2" borderId="0" xfId="0" applyNumberFormat="1" applyFont="1" applyFill="1" applyBorder="1" applyAlignment="1">
      <alignment horizontal="center" vertical="center" wrapText="1"/>
    </xf>
    <xf numFmtId="14" fontId="41" fillId="2" borderId="0" xfId="0" applyNumberFormat="1" applyFont="1" applyFill="1" applyBorder="1" applyAlignment="1">
      <alignment horizontal="justify" vertical="center" wrapText="1"/>
    </xf>
    <xf numFmtId="0" fontId="57" fillId="2" borderId="0" xfId="1" applyNumberFormat="1" applyFont="1" applyFill="1" applyBorder="1" applyAlignment="1" applyProtection="1">
      <alignment horizontal="center" vertical="center" wrapText="1" shrinkToFit="1"/>
    </xf>
    <xf numFmtId="0" fontId="32" fillId="0" borderId="2" xfId="0" applyFont="1" applyBorder="1" applyAlignment="1">
      <alignment horizontal="center" vertical="center" wrapText="1"/>
    </xf>
    <xf numFmtId="0" fontId="7" fillId="2" borderId="0" xfId="0" applyFont="1" applyFill="1" applyBorder="1" applyAlignment="1">
      <alignment horizontal="justify" vertical="center" wrapText="1"/>
    </xf>
    <xf numFmtId="0" fontId="7"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10" fillId="2" borderId="2"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37" fillId="2" borderId="5" xfId="0" applyFont="1" applyFill="1" applyBorder="1" applyAlignment="1">
      <alignment horizontal="justify" vertical="center" wrapText="1"/>
    </xf>
    <xf numFmtId="0" fontId="65" fillId="2" borderId="2" xfId="0" quotePrefix="1"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vertical="center" wrapText="1"/>
    </xf>
    <xf numFmtId="0" fontId="37" fillId="2"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3" xfId="0" applyFont="1" applyFill="1" applyBorder="1" applyAlignment="1">
      <alignment horizontal="center" vertical="center" wrapText="1"/>
    </xf>
    <xf numFmtId="168" fontId="17" fillId="2" borderId="1" xfId="9" quotePrefix="1" applyNumberFormat="1" applyFont="1" applyFill="1" applyBorder="1" applyAlignment="1">
      <alignment horizontal="center" vertical="center" wrapText="1"/>
    </xf>
    <xf numFmtId="14" fontId="10" fillId="2" borderId="1" xfId="0" quotePrefix="1" applyNumberFormat="1" applyFont="1" applyFill="1" applyBorder="1" applyAlignment="1">
      <alignment horizontal="justify" vertical="center" wrapText="1"/>
    </xf>
    <xf numFmtId="0" fontId="27" fillId="2" borderId="0" xfId="0" applyNumberFormat="1" applyFont="1" applyFill="1" applyBorder="1" applyAlignment="1">
      <alignment horizontal="justify" vertical="center" wrapText="1"/>
    </xf>
    <xf numFmtId="0" fontId="1" fillId="2" borderId="0" xfId="0" applyFont="1" applyFill="1" applyBorder="1" applyAlignment="1">
      <alignment horizontal="justify" vertical="center" wrapText="1"/>
    </xf>
    <xf numFmtId="170" fontId="18" fillId="2" borderId="0" xfId="0" applyNumberFormat="1" applyFont="1" applyFill="1" applyBorder="1" applyAlignment="1">
      <alignment horizontal="center" vertical="center"/>
    </xf>
    <xf numFmtId="0" fontId="1" fillId="2" borderId="0" xfId="0" applyFont="1" applyFill="1" applyBorder="1"/>
    <xf numFmtId="0" fontId="56" fillId="2" borderId="2" xfId="0" applyFont="1" applyFill="1" applyBorder="1" applyAlignment="1">
      <alignment horizontal="center" vertical="center"/>
    </xf>
    <xf numFmtId="0" fontId="56" fillId="2" borderId="2" xfId="1" applyNumberFormat="1" applyFont="1" applyFill="1" applyBorder="1" applyAlignment="1" applyProtection="1">
      <alignment horizontal="center" vertical="center" wrapText="1" shrinkToFit="1"/>
    </xf>
    <xf numFmtId="0" fontId="70" fillId="10" borderId="2" xfId="0" applyFont="1" applyFill="1" applyBorder="1" applyAlignment="1">
      <alignment horizontal="center" vertical="center" wrapText="1"/>
    </xf>
    <xf numFmtId="168" fontId="17" fillId="2" borderId="2" xfId="9" quotePrefix="1" applyNumberFormat="1" applyFont="1" applyFill="1" applyBorder="1" applyAlignment="1">
      <alignment horizontal="center" vertical="center" wrapText="1"/>
    </xf>
    <xf numFmtId="0" fontId="32" fillId="0" borderId="2" xfId="0" applyFont="1" applyBorder="1" applyAlignment="1">
      <alignment vertical="center" wrapText="1"/>
    </xf>
    <xf numFmtId="0" fontId="32" fillId="2" borderId="2" xfId="0" applyFont="1" applyFill="1" applyBorder="1" applyAlignment="1">
      <alignment horizontal="center" vertical="center" wrapText="1"/>
    </xf>
    <xf numFmtId="0" fontId="32" fillId="2" borderId="5" xfId="0" applyFont="1" applyFill="1" applyBorder="1" applyAlignment="1">
      <alignment horizontal="justify" vertical="center" wrapText="1"/>
    </xf>
    <xf numFmtId="0" fontId="28" fillId="2" borderId="0" xfId="0" applyFont="1" applyFill="1" applyBorder="1" applyAlignment="1">
      <alignment horizontal="center" vertical="center" wrapText="1"/>
    </xf>
    <xf numFmtId="0" fontId="32" fillId="2" borderId="0" xfId="0" applyFont="1" applyFill="1" applyBorder="1" applyAlignment="1">
      <alignment horizontal="center" vertical="center"/>
    </xf>
    <xf numFmtId="14" fontId="10" fillId="2" borderId="2" xfId="0" applyNumberFormat="1" applyFont="1" applyFill="1" applyBorder="1" applyAlignment="1">
      <alignment horizontal="center" vertical="center" wrapText="1"/>
    </xf>
    <xf numFmtId="0" fontId="71" fillId="2" borderId="0" xfId="0" applyNumberFormat="1" applyFont="1" applyFill="1" applyBorder="1" applyAlignment="1">
      <alignment horizontal="left" vertical="center" wrapText="1"/>
    </xf>
    <xf numFmtId="14" fontId="60" fillId="2" borderId="2" xfId="1" quotePrefix="1" applyNumberFormat="1" applyFont="1" applyFill="1" applyBorder="1" applyAlignment="1" applyProtection="1">
      <alignment horizontal="center" vertical="center" wrapText="1"/>
    </xf>
    <xf numFmtId="0" fontId="71" fillId="2" borderId="0" xfId="0" applyNumberFormat="1" applyFont="1" applyFill="1" applyBorder="1" applyAlignment="1">
      <alignment horizontal="center" vertical="center" wrapText="1"/>
    </xf>
    <xf numFmtId="0" fontId="65" fillId="0" borderId="2" xfId="0" applyFont="1" applyBorder="1" applyAlignment="1">
      <alignment vertical="center" wrapText="1"/>
    </xf>
    <xf numFmtId="0" fontId="65" fillId="2" borderId="2" xfId="0" applyFont="1" applyFill="1" applyBorder="1" applyAlignment="1">
      <alignment horizontal="center" vertical="center" wrapText="1"/>
    </xf>
    <xf numFmtId="0" fontId="65" fillId="2" borderId="2" xfId="1" applyNumberFormat="1" applyFont="1" applyFill="1" applyBorder="1" applyAlignment="1" applyProtection="1">
      <alignment horizontal="center" vertical="center" wrapText="1" shrinkToFit="1"/>
    </xf>
    <xf numFmtId="167" fontId="56" fillId="2" borderId="2" xfId="0" applyNumberFormat="1" applyFont="1" applyFill="1" applyBorder="1" applyAlignment="1">
      <alignment horizontal="justify" vertical="center"/>
    </xf>
    <xf numFmtId="0" fontId="32" fillId="0" borderId="0" xfId="0" applyFont="1" applyFill="1" applyBorder="1" applyAlignment="1">
      <alignment horizontal="center" vertical="center"/>
    </xf>
    <xf numFmtId="0" fontId="28" fillId="2" borderId="0" xfId="0"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71" fillId="2" borderId="0" xfId="0" applyNumberFormat="1" applyFont="1" applyFill="1" applyBorder="1" applyAlignment="1">
      <alignment horizontal="center" vertical="center" wrapText="1"/>
    </xf>
    <xf numFmtId="167" fontId="56" fillId="2" borderId="2" xfId="0" applyNumberFormat="1" applyFont="1" applyFill="1" applyBorder="1" applyAlignment="1">
      <alignment horizontal="center" vertical="center"/>
    </xf>
    <xf numFmtId="0" fontId="45" fillId="2" borderId="5" xfId="0" applyFont="1" applyFill="1" applyBorder="1" applyAlignment="1">
      <alignment horizontal="justify" vertical="center" wrapText="1"/>
    </xf>
    <xf numFmtId="0" fontId="10" fillId="2" borderId="1" xfId="0" applyFont="1" applyFill="1" applyBorder="1" applyAlignment="1">
      <alignment horizontal="justify" vertical="center" wrapText="1"/>
    </xf>
    <xf numFmtId="14" fontId="10" fillId="2" borderId="1" xfId="0" applyNumberFormat="1" applyFont="1" applyFill="1" applyBorder="1" applyAlignment="1">
      <alignment horizontal="center" vertical="center" wrapText="1"/>
    </xf>
    <xf numFmtId="0" fontId="56" fillId="2" borderId="2" xfId="0" applyFont="1" applyFill="1" applyBorder="1" applyAlignment="1">
      <alignment horizontal="justify" vertical="center" wrapText="1"/>
    </xf>
    <xf numFmtId="14" fontId="56" fillId="2" borderId="2" xfId="0" applyNumberFormat="1" applyFont="1" applyFill="1" applyBorder="1" applyAlignment="1">
      <alignment horizontal="center" vertical="center" wrapText="1"/>
    </xf>
    <xf numFmtId="14" fontId="56" fillId="2" borderId="2" xfId="0" applyNumberFormat="1" applyFont="1" applyFill="1" applyBorder="1" applyAlignment="1">
      <alignment horizontal="justify" vertical="center" wrapText="1"/>
    </xf>
    <xf numFmtId="0" fontId="72" fillId="10" borderId="2" xfId="0" applyFont="1" applyFill="1" applyBorder="1" applyAlignment="1">
      <alignment horizontal="center" vertical="center" wrapText="1"/>
    </xf>
    <xf numFmtId="0" fontId="37" fillId="0" borderId="2" xfId="0" quotePrefix="1" applyFont="1" applyBorder="1" applyAlignment="1">
      <alignment horizontal="center" vertical="center" wrapText="1"/>
    </xf>
    <xf numFmtId="0" fontId="65" fillId="2" borderId="0" xfId="0" applyFont="1" applyFill="1" applyAlignment="1">
      <alignment horizontal="center" vertical="center" wrapText="1"/>
    </xf>
    <xf numFmtId="0" fontId="34" fillId="10" borderId="4"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32" fillId="2" borderId="28" xfId="0" applyFont="1" applyFill="1" applyBorder="1" applyAlignment="1">
      <alignment horizontal="justify" vertical="center" wrapText="1"/>
    </xf>
    <xf numFmtId="0" fontId="56" fillId="2" borderId="2" xfId="0" applyNumberFormat="1" applyFont="1" applyFill="1" applyBorder="1" applyAlignment="1">
      <alignment horizontal="center" vertical="center" wrapText="1"/>
    </xf>
    <xf numFmtId="0" fontId="41" fillId="2" borderId="2" xfId="0" applyNumberFormat="1" applyFont="1" applyFill="1" applyBorder="1" applyAlignment="1">
      <alignment horizontal="center" vertical="center" wrapText="1"/>
    </xf>
    <xf numFmtId="0" fontId="34" fillId="10" borderId="3" xfId="0" applyNumberFormat="1" applyFont="1" applyFill="1" applyBorder="1" applyAlignment="1">
      <alignment horizontal="center" vertical="center" wrapText="1"/>
    </xf>
    <xf numFmtId="0" fontId="41" fillId="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37" fillId="2" borderId="1" xfId="0" applyFont="1" applyFill="1" applyBorder="1" applyAlignment="1">
      <alignment horizontal="center" vertical="center" wrapText="1"/>
    </xf>
    <xf numFmtId="0" fontId="60" fillId="0" borderId="1" xfId="1" applyFont="1" applyBorder="1" applyAlignment="1" applyProtection="1">
      <alignment horizontal="center" vertical="center"/>
    </xf>
    <xf numFmtId="0" fontId="56" fillId="2" borderId="2" xfId="0" applyFont="1" applyFill="1" applyBorder="1" applyAlignment="1">
      <alignment horizontal="left" vertical="center" wrapText="1"/>
    </xf>
    <xf numFmtId="0" fontId="56" fillId="2" borderId="1" xfId="0" applyFont="1" applyFill="1" applyBorder="1" applyAlignment="1">
      <alignment horizontal="justify" vertical="center" wrapText="1"/>
    </xf>
    <xf numFmtId="167" fontId="56" fillId="2" borderId="1" xfId="0" applyNumberFormat="1" applyFont="1" applyFill="1" applyBorder="1" applyAlignment="1">
      <alignment horizontal="center" vertical="center"/>
    </xf>
    <xf numFmtId="14" fontId="56" fillId="2" borderId="1" xfId="0" applyNumberFormat="1" applyFont="1" applyFill="1" applyBorder="1" applyAlignment="1">
      <alignment horizontal="center" vertical="center" wrapText="1"/>
    </xf>
    <xf numFmtId="14" fontId="56" fillId="2" borderId="1" xfId="0" applyNumberFormat="1" applyFont="1" applyFill="1" applyBorder="1" applyAlignment="1">
      <alignment horizontal="justify" vertical="center" wrapText="1"/>
    </xf>
    <xf numFmtId="0" fontId="37" fillId="0" borderId="2" xfId="0" quotePrefix="1" applyFont="1" applyBorder="1" applyAlignment="1">
      <alignment horizontal="center" vertical="center" wrapText="1"/>
    </xf>
    <xf numFmtId="0" fontId="42" fillId="11" borderId="2" xfId="0" applyFont="1" applyFill="1" applyBorder="1" applyAlignment="1">
      <alignment horizontal="center" vertical="center" wrapText="1"/>
    </xf>
    <xf numFmtId="0" fontId="42" fillId="11" borderId="2" xfId="0" applyFont="1" applyFill="1" applyBorder="1" applyAlignment="1">
      <alignment vertical="center" wrapText="1"/>
    </xf>
    <xf numFmtId="0" fontId="37" fillId="2" borderId="2" xfId="0" applyFont="1" applyFill="1" applyBorder="1" applyAlignment="1">
      <alignment vertical="center" wrapText="1"/>
    </xf>
    <xf numFmtId="0" fontId="23" fillId="2" borderId="0" xfId="3" applyFont="1" applyFill="1" applyBorder="1" applyAlignment="1">
      <alignment horizontal="center" vertical="center"/>
    </xf>
    <xf numFmtId="0" fontId="23" fillId="2" borderId="0" xfId="3" applyFont="1" applyFill="1" applyBorder="1" applyAlignment="1">
      <alignment horizontal="center" vertical="center" wrapText="1"/>
    </xf>
    <xf numFmtId="0" fontId="23" fillId="2" borderId="0" xfId="3" applyFont="1" applyFill="1" applyBorder="1"/>
    <xf numFmtId="0" fontId="23" fillId="2" borderId="0" xfId="3" applyFont="1" applyFill="1" applyBorder="1" applyAlignment="1">
      <alignment horizontal="justify" vertical="center"/>
    </xf>
    <xf numFmtId="0" fontId="74" fillId="2" borderId="0" xfId="3" applyFont="1" applyFill="1" applyBorder="1" applyAlignment="1">
      <alignment horizontal="center" vertical="center" wrapText="1"/>
    </xf>
    <xf numFmtId="0" fontId="29" fillId="2" borderId="0" xfId="3" applyFont="1" applyFill="1" applyBorder="1" applyAlignment="1">
      <alignment horizontal="center" vertical="center" wrapText="1"/>
    </xf>
    <xf numFmtId="0" fontId="29" fillId="2" borderId="0" xfId="3" applyFont="1" applyFill="1" applyBorder="1" applyAlignment="1">
      <alignment horizontal="justify" vertical="center" wrapText="1"/>
    </xf>
    <xf numFmtId="0" fontId="23" fillId="2" borderId="0" xfId="3" applyFont="1" applyFill="1" applyBorder="1" applyAlignment="1">
      <alignment horizontal="justify" vertical="center" wrapText="1"/>
    </xf>
    <xf numFmtId="0" fontId="76" fillId="2" borderId="0" xfId="3" applyFont="1" applyFill="1"/>
    <xf numFmtId="0" fontId="23" fillId="0" borderId="0" xfId="3" applyFont="1" applyFill="1" applyBorder="1"/>
    <xf numFmtId="0" fontId="29" fillId="0" borderId="2" xfId="3" applyFont="1" applyBorder="1" applyAlignment="1">
      <alignment horizontal="center" vertical="center" wrapText="1"/>
    </xf>
    <xf numFmtId="0" fontId="29" fillId="0" borderId="2" xfId="3" applyFont="1" applyBorder="1" applyAlignment="1">
      <alignment vertical="center" wrapText="1"/>
    </xf>
    <xf numFmtId="0" fontId="29" fillId="2" borderId="2" xfId="3" applyFont="1" applyFill="1" applyBorder="1" applyAlignment="1">
      <alignment horizontal="center" vertical="center" wrapText="1"/>
    </xf>
    <xf numFmtId="0" fontId="75" fillId="2" borderId="2" xfId="1" applyNumberFormat="1" applyFont="1" applyFill="1" applyBorder="1" applyAlignment="1" applyProtection="1">
      <alignment horizontal="center" vertical="center" wrapText="1" shrinkToFit="1"/>
    </xf>
    <xf numFmtId="0" fontId="78" fillId="2" borderId="5" xfId="3" applyFont="1" applyFill="1" applyBorder="1" applyAlignment="1">
      <alignment horizontal="justify" vertical="center" wrapText="1"/>
    </xf>
    <xf numFmtId="0" fontId="74" fillId="2" borderId="0" xfId="3" applyNumberFormat="1" applyFont="1" applyFill="1" applyBorder="1" applyAlignment="1">
      <alignment horizontal="center" vertical="center" wrapText="1"/>
    </xf>
    <xf numFmtId="0" fontId="76" fillId="2" borderId="0" xfId="3" applyFont="1" applyFill="1" applyAlignment="1">
      <alignment horizontal="center" vertical="center" wrapText="1"/>
    </xf>
    <xf numFmtId="0" fontId="75" fillId="2" borderId="2" xfId="3" applyFont="1" applyFill="1" applyBorder="1" applyAlignment="1">
      <alignment horizontal="justify" vertical="center" wrapText="1"/>
    </xf>
    <xf numFmtId="0" fontId="75" fillId="2" borderId="2" xfId="3" applyNumberFormat="1" applyFont="1" applyFill="1" applyBorder="1" applyAlignment="1">
      <alignment horizontal="center" vertical="center" wrapText="1"/>
    </xf>
    <xf numFmtId="0" fontId="70" fillId="10" borderId="3" xfId="3" applyFont="1" applyFill="1" applyBorder="1" applyAlignment="1">
      <alignment horizontal="center" vertical="center" wrapText="1"/>
    </xf>
    <xf numFmtId="168" fontId="76" fillId="2" borderId="1" xfId="2" quotePrefix="1" applyNumberFormat="1" applyFont="1" applyFill="1" applyBorder="1" applyAlignment="1">
      <alignment horizontal="center" vertical="center" wrapText="1"/>
    </xf>
    <xf numFmtId="0" fontId="29" fillId="2" borderId="0" xfId="3" applyNumberFormat="1" applyFont="1" applyFill="1" applyBorder="1" applyAlignment="1">
      <alignment horizontal="center" vertical="center" wrapText="1"/>
    </xf>
    <xf numFmtId="0" fontId="29" fillId="2" borderId="0" xfId="3" applyNumberFormat="1" applyFont="1" applyFill="1" applyBorder="1" applyAlignment="1">
      <alignment horizontal="justify" vertical="center" wrapText="1"/>
    </xf>
    <xf numFmtId="170" fontId="29" fillId="2" borderId="0" xfId="3" applyNumberFormat="1" applyFont="1" applyFill="1" applyBorder="1" applyAlignment="1">
      <alignment horizontal="center" vertical="center"/>
    </xf>
    <xf numFmtId="170" fontId="79" fillId="2" borderId="0" xfId="3" applyNumberFormat="1" applyFont="1" applyFill="1" applyBorder="1" applyAlignment="1">
      <alignment horizontal="center" vertical="center"/>
    </xf>
    <xf numFmtId="0" fontId="29" fillId="2" borderId="0" xfId="3" applyFont="1" applyFill="1" applyBorder="1"/>
    <xf numFmtId="0" fontId="29" fillId="2" borderId="0" xfId="3" applyFont="1" applyFill="1" applyBorder="1" applyAlignment="1">
      <alignment horizontal="center" vertical="center"/>
    </xf>
    <xf numFmtId="0" fontId="29" fillId="2" borderId="0" xfId="3" applyFont="1" applyFill="1" applyBorder="1" applyAlignment="1">
      <alignment horizontal="justify" vertical="center"/>
    </xf>
    <xf numFmtId="0" fontId="23" fillId="2" borderId="0" xfId="3" applyNumberFormat="1" applyFont="1" applyFill="1" applyBorder="1" applyAlignment="1">
      <alignment horizontal="justify" vertical="center" wrapText="1"/>
    </xf>
    <xf numFmtId="167" fontId="29" fillId="2" borderId="0" xfId="3" applyNumberFormat="1" applyFont="1" applyFill="1" applyBorder="1" applyAlignment="1">
      <alignment horizontal="center" vertical="center"/>
    </xf>
    <xf numFmtId="14" fontId="29" fillId="2" borderId="0" xfId="3" applyNumberFormat="1" applyFont="1" applyFill="1" applyBorder="1" applyAlignment="1">
      <alignment horizontal="center" vertical="center" wrapText="1"/>
    </xf>
    <xf numFmtId="0" fontId="79" fillId="2" borderId="0" xfId="3" applyNumberFormat="1" applyFont="1" applyFill="1" applyBorder="1" applyAlignment="1">
      <alignment horizontal="center" vertical="center"/>
    </xf>
    <xf numFmtId="0" fontId="74" fillId="2" borderId="0" xfId="3" applyFont="1" applyFill="1" applyBorder="1" applyAlignment="1">
      <alignment horizontal="center" vertical="center"/>
    </xf>
    <xf numFmtId="0" fontId="29" fillId="2" borderId="0" xfId="3" applyFont="1" applyFill="1" applyBorder="1" applyAlignment="1">
      <alignment horizontal="center"/>
    </xf>
    <xf numFmtId="0" fontId="23" fillId="0" borderId="0" xfId="3" applyFont="1" applyFill="1" applyBorder="1" applyAlignment="1">
      <alignment horizontal="center" vertical="center"/>
    </xf>
    <xf numFmtId="0" fontId="23" fillId="0" borderId="0" xfId="3" applyFont="1" applyFill="1" applyBorder="1" applyAlignment="1">
      <alignment horizontal="justify" vertical="center"/>
    </xf>
    <xf numFmtId="167" fontId="23" fillId="2" borderId="0" xfId="3" applyNumberFormat="1" applyFont="1" applyFill="1" applyBorder="1" applyAlignment="1">
      <alignment horizontal="center" vertical="center"/>
    </xf>
    <xf numFmtId="167" fontId="23" fillId="2" borderId="0" xfId="3" applyNumberFormat="1" applyFont="1" applyFill="1" applyBorder="1" applyAlignment="1">
      <alignment horizontal="center"/>
    </xf>
    <xf numFmtId="0" fontId="23" fillId="0" borderId="0" xfId="3" applyFont="1" applyFill="1" applyBorder="1" applyAlignment="1">
      <alignment horizontal="justify" vertical="center" wrapText="1"/>
    </xf>
    <xf numFmtId="0" fontId="29" fillId="0" borderId="0" xfId="3" applyFont="1" applyFill="1" applyBorder="1" applyAlignment="1">
      <alignment horizontal="center"/>
    </xf>
    <xf numFmtId="167" fontId="23" fillId="0" borderId="0" xfId="3" applyNumberFormat="1" applyFont="1" applyFill="1" applyBorder="1" applyAlignment="1">
      <alignment horizontal="center"/>
    </xf>
    <xf numFmtId="167" fontId="23" fillId="0" borderId="0" xfId="3" applyNumberFormat="1" applyFont="1" applyFill="1" applyBorder="1" applyAlignment="1">
      <alignment horizontal="center" vertical="center"/>
    </xf>
    <xf numFmtId="0" fontId="29" fillId="0" borderId="1" xfId="3" applyFont="1" applyBorder="1" applyAlignment="1">
      <alignment horizontal="center" vertical="center" wrapText="1"/>
    </xf>
    <xf numFmtId="0" fontId="29" fillId="0" borderId="1" xfId="3" applyFont="1" applyBorder="1" applyAlignment="1">
      <alignment vertical="center" wrapText="1"/>
    </xf>
    <xf numFmtId="0" fontId="29" fillId="2" borderId="1" xfId="3" applyFont="1" applyFill="1" applyBorder="1" applyAlignment="1">
      <alignment horizontal="center" vertical="center" wrapText="1"/>
    </xf>
    <xf numFmtId="14" fontId="8" fillId="2" borderId="7" xfId="3" applyNumberFormat="1" applyFont="1" applyFill="1" applyBorder="1" applyAlignment="1">
      <alignment horizontal="center" vertical="center"/>
    </xf>
    <xf numFmtId="0" fontId="8" fillId="2" borderId="7" xfId="3" applyNumberFormat="1" applyFont="1" applyFill="1" applyBorder="1" applyAlignment="1">
      <alignment horizontal="center" vertical="center"/>
    </xf>
    <xf numFmtId="0" fontId="81" fillId="0" borderId="7" xfId="1" applyFont="1" applyBorder="1" applyAlignment="1" applyProtection="1">
      <alignment horizontal="center" vertical="center"/>
    </xf>
    <xf numFmtId="0" fontId="8" fillId="2" borderId="7" xfId="3" applyFont="1" applyFill="1" applyBorder="1" applyAlignment="1">
      <alignment horizontal="center" vertical="center"/>
    </xf>
    <xf numFmtId="0" fontId="8" fillId="2" borderId="7" xfId="3" applyFont="1" applyFill="1" applyBorder="1"/>
    <xf numFmtId="0" fontId="8" fillId="2" borderId="7" xfId="3" applyFont="1" applyFill="1" applyBorder="1" applyAlignment="1">
      <alignment horizontal="justify" vertical="center"/>
    </xf>
    <xf numFmtId="0" fontId="76" fillId="2" borderId="2" xfId="3" applyFont="1" applyFill="1" applyBorder="1" applyAlignment="1">
      <alignment horizontal="center" vertical="center" wrapText="1"/>
    </xf>
    <xf numFmtId="168" fontId="76" fillId="2" borderId="2" xfId="2" quotePrefix="1" applyNumberFormat="1" applyFont="1" applyFill="1" applyBorder="1" applyAlignment="1">
      <alignment horizontal="center" vertical="center" wrapText="1"/>
    </xf>
    <xf numFmtId="14" fontId="75" fillId="2" borderId="2" xfId="3" applyNumberFormat="1" applyFont="1" applyFill="1" applyBorder="1" applyAlignment="1">
      <alignment horizontal="center" vertical="center" wrapText="1"/>
    </xf>
    <xf numFmtId="14" fontId="75" fillId="2" borderId="2" xfId="3" quotePrefix="1" applyNumberFormat="1" applyFont="1" applyFill="1" applyBorder="1" applyAlignment="1">
      <alignment horizontal="justify" vertical="center" wrapText="1"/>
    </xf>
    <xf numFmtId="14" fontId="75" fillId="2" borderId="2" xfId="1" quotePrefix="1" applyNumberFormat="1" applyFont="1" applyFill="1" applyBorder="1" applyAlignment="1" applyProtection="1">
      <alignment horizontal="center" vertical="center" wrapText="1"/>
    </xf>
    <xf numFmtId="0" fontId="78" fillId="2" borderId="6" xfId="3" applyFont="1" applyFill="1" applyBorder="1" applyAlignment="1">
      <alignment horizontal="justify" vertical="center" wrapText="1"/>
    </xf>
    <xf numFmtId="0" fontId="63" fillId="2" borderId="27" xfId="0" applyFont="1" applyFill="1" applyBorder="1" applyAlignment="1">
      <alignment horizontal="justify" vertical="center" wrapText="1"/>
    </xf>
    <xf numFmtId="0" fontId="70" fillId="10" borderId="4" xfId="3" applyFont="1" applyFill="1" applyBorder="1" applyAlignment="1">
      <alignment horizontal="center" vertical="center" wrapText="1"/>
    </xf>
    <xf numFmtId="0" fontId="76" fillId="2" borderId="44" xfId="0" applyFont="1" applyFill="1" applyBorder="1" applyAlignment="1">
      <alignment horizontal="center" vertical="center" wrapText="1"/>
    </xf>
    <xf numFmtId="0" fontId="75" fillId="2" borderId="11" xfId="0" applyFont="1" applyFill="1" applyBorder="1" applyAlignment="1">
      <alignment horizontal="justify" vertical="center" wrapText="1"/>
    </xf>
    <xf numFmtId="168" fontId="76" fillId="2" borderId="11" xfId="2" quotePrefix="1" applyNumberFormat="1" applyFont="1" applyFill="1" applyBorder="1" applyAlignment="1">
      <alignment horizontal="center" vertical="center" wrapText="1"/>
    </xf>
    <xf numFmtId="0" fontId="76" fillId="2" borderId="53" xfId="0" applyFont="1" applyFill="1" applyBorder="1" applyAlignment="1">
      <alignment horizontal="center" vertical="center" wrapText="1"/>
    </xf>
    <xf numFmtId="0" fontId="75" fillId="2" borderId="1" xfId="0" applyFont="1" applyFill="1" applyBorder="1" applyAlignment="1">
      <alignment horizontal="justify" vertical="center" wrapText="1"/>
    </xf>
    <xf numFmtId="0" fontId="45" fillId="2" borderId="6" xfId="0" applyFont="1" applyFill="1" applyBorder="1" applyAlignment="1">
      <alignment horizontal="justify" vertical="center" wrapText="1"/>
    </xf>
    <xf numFmtId="0" fontId="8" fillId="2" borderId="7" xfId="3" applyFont="1" applyFill="1" applyBorder="1" applyAlignment="1">
      <alignment horizontal="justify" vertical="center" wrapText="1"/>
    </xf>
    <xf numFmtId="0" fontId="75" fillId="2" borderId="1" xfId="0" applyNumberFormat="1" applyFont="1" applyFill="1" applyBorder="1" applyAlignment="1">
      <alignment horizontal="center" vertical="center" wrapText="1"/>
    </xf>
    <xf numFmtId="14" fontId="75" fillId="2" borderId="1" xfId="0" applyNumberFormat="1" applyFont="1" applyFill="1" applyBorder="1" applyAlignment="1">
      <alignment horizontal="center" vertical="center" wrapText="1"/>
    </xf>
    <xf numFmtId="14" fontId="75" fillId="2" borderId="1" xfId="0" quotePrefix="1" applyNumberFormat="1" applyFont="1" applyFill="1" applyBorder="1" applyAlignment="1">
      <alignment horizontal="justify" vertical="center" wrapText="1"/>
    </xf>
    <xf numFmtId="0" fontId="76" fillId="2" borderId="1" xfId="3" applyFont="1" applyFill="1" applyBorder="1" applyAlignment="1">
      <alignment horizontal="center" vertical="center" wrapText="1"/>
    </xf>
    <xf numFmtId="0" fontId="72" fillId="10" borderId="2" xfId="3" applyFont="1" applyFill="1" applyBorder="1" applyAlignment="1">
      <alignment horizontal="center" vertical="center" wrapText="1"/>
    </xf>
    <xf numFmtId="0" fontId="75" fillId="2" borderId="11" xfId="0" applyNumberFormat="1" applyFont="1" applyFill="1" applyBorder="1" applyAlignment="1">
      <alignment horizontal="center" vertical="center" wrapText="1"/>
    </xf>
    <xf numFmtId="172" fontId="75" fillId="2" borderId="11" xfId="0" applyNumberFormat="1" applyFont="1" applyFill="1" applyBorder="1" applyAlignment="1">
      <alignment horizontal="center" vertical="center" wrapText="1"/>
    </xf>
    <xf numFmtId="14" fontId="75" fillId="2" borderId="11" xfId="0" quotePrefix="1" applyNumberFormat="1" applyFont="1" applyFill="1" applyBorder="1" applyAlignment="1">
      <alignment horizontal="justify" vertical="center" wrapText="1"/>
    </xf>
    <xf numFmtId="172" fontId="75" fillId="2" borderId="1" xfId="0" applyNumberFormat="1" applyFont="1" applyFill="1" applyBorder="1" applyAlignment="1">
      <alignment horizontal="center" vertical="center" wrapText="1"/>
    </xf>
    <xf numFmtId="14" fontId="60" fillId="2" borderId="11" xfId="1" quotePrefix="1" applyNumberFormat="1" applyFont="1" applyFill="1" applyBorder="1" applyAlignment="1" applyProtection="1">
      <alignment horizontal="center" vertical="center" wrapText="1"/>
    </xf>
    <xf numFmtId="14" fontId="75" fillId="2" borderId="1" xfId="1" quotePrefix="1" applyNumberFormat="1" applyFont="1" applyFill="1" applyBorder="1" applyAlignment="1" applyProtection="1">
      <alignment horizontal="center" vertical="center" wrapText="1"/>
    </xf>
    <xf numFmtId="0" fontId="83" fillId="2" borderId="5" xfId="0" applyFont="1" applyFill="1" applyBorder="1" applyAlignment="1">
      <alignment horizontal="justify" vertical="center" wrapText="1"/>
    </xf>
    <xf numFmtId="0" fontId="84" fillId="2" borderId="5" xfId="0" applyFont="1" applyFill="1" applyBorder="1" applyAlignment="1">
      <alignment horizontal="justify" vertical="center" wrapText="1"/>
    </xf>
    <xf numFmtId="167" fontId="75" fillId="2" borderId="2" xfId="0" applyNumberFormat="1" applyFont="1" applyFill="1" applyBorder="1" applyAlignment="1">
      <alignment horizontal="center" vertical="center"/>
    </xf>
    <xf numFmtId="0" fontId="75" fillId="2" borderId="2" xfId="0" applyFont="1" applyFill="1" applyBorder="1" applyAlignment="1">
      <alignment horizontal="left" vertical="center" wrapText="1"/>
    </xf>
    <xf numFmtId="167" fontId="75" fillId="2" borderId="11" xfId="0" applyNumberFormat="1" applyFont="1" applyFill="1" applyBorder="1" applyAlignment="1">
      <alignment horizontal="center" vertical="center"/>
    </xf>
    <xf numFmtId="0" fontId="70" fillId="10" borderId="2"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0" fontId="75" fillId="2" borderId="24" xfId="0" applyFont="1" applyFill="1" applyBorder="1" applyAlignment="1">
      <alignment horizontal="justify" vertical="center" wrapText="1"/>
    </xf>
    <xf numFmtId="0" fontId="23" fillId="2" borderId="0" xfId="3" applyFont="1" applyFill="1" applyBorder="1" applyAlignment="1">
      <alignment horizontal="center"/>
    </xf>
    <xf numFmtId="0" fontId="23" fillId="0" borderId="0" xfId="3" applyFont="1" applyFill="1" applyBorder="1" applyAlignment="1">
      <alignment horizontal="center"/>
    </xf>
    <xf numFmtId="0" fontId="42" fillId="2" borderId="2" xfId="0" applyFont="1" applyFill="1" applyBorder="1" applyAlignment="1">
      <alignment vertical="center" wrapText="1"/>
    </xf>
    <xf numFmtId="167" fontId="29" fillId="2" borderId="60" xfId="3" applyNumberFormat="1" applyFont="1" applyFill="1" applyBorder="1" applyAlignment="1">
      <alignment horizontal="center" vertical="center"/>
    </xf>
    <xf numFmtId="0" fontId="29" fillId="2" borderId="0" xfId="0" applyFont="1" applyFill="1" applyBorder="1" applyAlignment="1">
      <alignment horizontal="center" vertical="center" wrapText="1"/>
    </xf>
    <xf numFmtId="0" fontId="23" fillId="2" borderId="0" xfId="0" applyFont="1" applyFill="1" applyBorder="1" applyAlignment="1">
      <alignment horizontal="center" vertical="center"/>
    </xf>
    <xf numFmtId="0" fontId="23" fillId="2" borderId="0" xfId="0" applyFont="1" applyFill="1" applyBorder="1"/>
    <xf numFmtId="0" fontId="23" fillId="2" borderId="0" xfId="0" applyFont="1" applyFill="1" applyBorder="1" applyAlignment="1">
      <alignment horizontal="justify" vertical="center"/>
    </xf>
    <xf numFmtId="0" fontId="74" fillId="2" borderId="0" xfId="0" applyFont="1" applyFill="1" applyBorder="1" applyAlignment="1">
      <alignment horizontal="center" vertical="center" wrapText="1"/>
    </xf>
    <xf numFmtId="0" fontId="29" fillId="2" borderId="0" xfId="0" applyFont="1" applyFill="1" applyBorder="1" applyAlignment="1">
      <alignment horizontal="justify" vertical="center" wrapText="1"/>
    </xf>
    <xf numFmtId="0" fontId="23" fillId="2" borderId="0" xfId="0" applyFont="1" applyFill="1" applyBorder="1" applyAlignment="1">
      <alignment horizontal="justify" vertical="center" wrapText="1"/>
    </xf>
    <xf numFmtId="172" fontId="29" fillId="2" borderId="0" xfId="0" applyNumberFormat="1" applyFont="1" applyFill="1" applyBorder="1" applyAlignment="1">
      <alignment horizontal="center" vertical="center" wrapText="1"/>
    </xf>
    <xf numFmtId="0" fontId="86" fillId="2" borderId="0" xfId="0" applyFont="1" applyFill="1" applyBorder="1" applyAlignment="1">
      <alignment horizontal="center" vertical="center" wrapText="1"/>
    </xf>
    <xf numFmtId="0" fontId="23" fillId="0" borderId="0" xfId="0" applyFont="1" applyFill="1" applyBorder="1"/>
    <xf numFmtId="0" fontId="29" fillId="0" borderId="2" xfId="0" applyFont="1" applyBorder="1" applyAlignment="1">
      <alignment horizontal="center" vertical="center" wrapText="1"/>
    </xf>
    <xf numFmtId="0" fontId="29" fillId="0" borderId="2" xfId="0" applyFont="1" applyBorder="1" applyAlignment="1">
      <alignment vertical="center" wrapText="1"/>
    </xf>
    <xf numFmtId="0" fontId="74" fillId="2" borderId="0" xfId="0" applyFont="1" applyFill="1" applyBorder="1" applyAlignment="1">
      <alignment horizontal="center" vertical="center"/>
    </xf>
    <xf numFmtId="0" fontId="29" fillId="2" borderId="0" xfId="0" applyFont="1" applyFill="1" applyBorder="1" applyAlignment="1">
      <alignment horizontal="center"/>
    </xf>
    <xf numFmtId="167" fontId="23" fillId="2" borderId="0" xfId="0" applyNumberFormat="1" applyFont="1" applyFill="1" applyBorder="1" applyAlignment="1">
      <alignment horizontal="center"/>
    </xf>
    <xf numFmtId="172" fontId="29" fillId="2" borderId="0" xfId="0" applyNumberFormat="1" applyFont="1" applyFill="1" applyBorder="1" applyAlignment="1">
      <alignment horizontal="center"/>
    </xf>
    <xf numFmtId="0" fontId="23" fillId="0" borderId="0" xfId="0" applyFont="1" applyFill="1" applyBorder="1" applyAlignment="1">
      <alignment horizontal="center" vertical="center"/>
    </xf>
    <xf numFmtId="0" fontId="23" fillId="0" borderId="0" xfId="0" applyFont="1" applyFill="1" applyBorder="1" applyAlignment="1">
      <alignment horizontal="justify" vertical="center"/>
    </xf>
    <xf numFmtId="167" fontId="23" fillId="2" borderId="0" xfId="0" applyNumberFormat="1" applyFont="1" applyFill="1" applyBorder="1" applyAlignment="1">
      <alignment horizontal="center" vertical="center"/>
    </xf>
    <xf numFmtId="0" fontId="23" fillId="0" borderId="0" xfId="0" applyFont="1" applyFill="1" applyBorder="1" applyAlignment="1">
      <alignment horizontal="justify" vertical="center" wrapText="1"/>
    </xf>
    <xf numFmtId="0" fontId="29" fillId="0" borderId="0" xfId="0" applyFont="1" applyFill="1" applyBorder="1" applyAlignment="1">
      <alignment horizontal="center"/>
    </xf>
    <xf numFmtId="167" fontId="23" fillId="0" borderId="0" xfId="0" applyNumberFormat="1" applyFont="1" applyFill="1" applyBorder="1" applyAlignment="1">
      <alignment horizontal="center"/>
    </xf>
    <xf numFmtId="167" fontId="23" fillId="0" borderId="0" xfId="0" applyNumberFormat="1" applyFont="1" applyFill="1" applyBorder="1" applyAlignment="1">
      <alignment horizontal="center" vertical="center"/>
    </xf>
    <xf numFmtId="172" fontId="29" fillId="0" borderId="0" xfId="0" applyNumberFormat="1" applyFont="1" applyFill="1" applyBorder="1" applyAlignment="1">
      <alignment horizontal="center"/>
    </xf>
    <xf numFmtId="0" fontId="86" fillId="0" borderId="0" xfId="0" applyFont="1" applyFill="1" applyBorder="1" applyAlignment="1">
      <alignment horizontal="center" vertical="center" wrapText="1"/>
    </xf>
    <xf numFmtId="0" fontId="29" fillId="0" borderId="2" xfId="0" quotePrefix="1" applyFont="1" applyBorder="1" applyAlignment="1">
      <alignment horizontal="center" vertical="center" wrapText="1"/>
    </xf>
    <xf numFmtId="0" fontId="29" fillId="2" borderId="5"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5" xfId="0" quotePrefix="1" applyFont="1" applyFill="1" applyBorder="1" applyAlignment="1">
      <alignment horizontal="center" vertical="center" wrapText="1"/>
    </xf>
    <xf numFmtId="0" fontId="75" fillId="2" borderId="2" xfId="0" applyFont="1" applyFill="1" applyBorder="1" applyAlignment="1">
      <alignment vertical="center" wrapText="1"/>
    </xf>
    <xf numFmtId="168" fontId="75" fillId="2" borderId="9" xfId="2" quotePrefix="1" applyNumberFormat="1" applyFont="1" applyFill="1" applyBorder="1" applyAlignment="1">
      <alignment horizontal="center" vertical="center" wrapText="1"/>
    </xf>
    <xf numFmtId="168" fontId="75" fillId="2" borderId="2" xfId="2" quotePrefix="1" applyNumberFormat="1" applyFont="1" applyFill="1" applyBorder="1" applyAlignment="1">
      <alignment horizontal="center" vertical="center" wrapText="1"/>
    </xf>
    <xf numFmtId="0" fontId="75" fillId="2" borderId="2" xfId="0" applyNumberFormat="1" applyFont="1" applyFill="1" applyBorder="1" applyAlignment="1">
      <alignment horizontal="center" vertical="center" wrapText="1"/>
    </xf>
    <xf numFmtId="14" fontId="75" fillId="2" borderId="11" xfId="0" applyNumberFormat="1" applyFont="1" applyFill="1" applyBorder="1" applyAlignment="1">
      <alignment horizontal="justify" vertical="center" wrapText="1"/>
    </xf>
    <xf numFmtId="14" fontId="75" fillId="2" borderId="24" xfId="0" applyNumberFormat="1" applyFont="1" applyFill="1" applyBorder="1" applyAlignment="1">
      <alignment horizontal="justify" vertical="center" wrapText="1"/>
    </xf>
    <xf numFmtId="14" fontId="75" fillId="2" borderId="8" xfId="0" applyNumberFormat="1" applyFont="1" applyFill="1" applyBorder="1" applyAlignment="1">
      <alignment horizontal="justify" vertical="center" wrapText="1"/>
    </xf>
    <xf numFmtId="0" fontId="70" fillId="10" borderId="22" xfId="0" applyNumberFormat="1" applyFont="1" applyFill="1" applyBorder="1" applyAlignment="1">
      <alignment horizontal="center" vertical="center" wrapText="1"/>
    </xf>
    <xf numFmtId="0" fontId="70" fillId="10" borderId="45" xfId="0" applyNumberFormat="1" applyFont="1" applyFill="1" applyBorder="1" applyAlignment="1">
      <alignment horizontal="center" vertical="center" wrapText="1"/>
    </xf>
    <xf numFmtId="0" fontId="70" fillId="10" borderId="47" xfId="0" applyNumberFormat="1" applyFont="1" applyFill="1" applyBorder="1" applyAlignment="1">
      <alignment horizontal="center" vertical="center" wrapText="1"/>
    </xf>
    <xf numFmtId="0" fontId="75" fillId="2" borderId="11" xfId="0" applyFont="1" applyFill="1" applyBorder="1" applyAlignment="1">
      <alignment horizontal="justify" vertical="center" wrapText="1"/>
    </xf>
    <xf numFmtId="0" fontId="75" fillId="2" borderId="24" xfId="0" applyFont="1" applyFill="1" applyBorder="1" applyAlignment="1">
      <alignment horizontal="justify" vertical="center" wrapText="1"/>
    </xf>
    <xf numFmtId="0" fontId="75" fillId="2" borderId="8" xfId="0" applyFont="1" applyFill="1" applyBorder="1" applyAlignment="1">
      <alignment horizontal="justify" vertical="center" wrapText="1"/>
    </xf>
    <xf numFmtId="0" fontId="75" fillId="2" borderId="11" xfId="0" applyFont="1" applyFill="1" applyBorder="1" applyAlignment="1">
      <alignment horizontal="center" vertical="center" wrapText="1"/>
    </xf>
    <xf numFmtId="0" fontId="70" fillId="10" borderId="4" xfId="0" applyNumberFormat="1" applyFont="1" applyFill="1" applyBorder="1" applyAlignment="1">
      <alignment horizontal="center" vertical="center" wrapText="1"/>
    </xf>
    <xf numFmtId="0" fontId="75" fillId="2" borderId="2" xfId="0" applyFont="1" applyFill="1" applyBorder="1" applyAlignment="1">
      <alignment horizontal="justify" vertical="center" wrapText="1"/>
    </xf>
    <xf numFmtId="172" fontId="75" fillId="2" borderId="2" xfId="0" applyNumberFormat="1" applyFont="1" applyFill="1" applyBorder="1" applyAlignment="1">
      <alignment horizontal="center" vertical="center" wrapText="1"/>
    </xf>
    <xf numFmtId="14" fontId="75" fillId="2" borderId="2" xfId="0" applyNumberFormat="1" applyFont="1" applyFill="1" applyBorder="1" applyAlignment="1">
      <alignment horizontal="justify" vertical="center" wrapText="1"/>
    </xf>
    <xf numFmtId="0" fontId="29" fillId="2" borderId="2"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75" fillId="0" borderId="2" xfId="1" applyFont="1" applyBorder="1" applyAlignment="1" applyProtection="1">
      <alignment horizontal="center" vertical="center" wrapText="1"/>
    </xf>
    <xf numFmtId="0" fontId="70" fillId="10" borderId="25" xfId="0" applyNumberFormat="1" applyFont="1" applyFill="1" applyBorder="1" applyAlignment="1">
      <alignment horizontal="center" vertical="center" wrapText="1"/>
    </xf>
    <xf numFmtId="0" fontId="29" fillId="0" borderId="8" xfId="0" quotePrefix="1" applyFont="1" applyBorder="1" applyAlignment="1">
      <alignment horizontal="center" vertical="center" wrapText="1"/>
    </xf>
    <xf numFmtId="0" fontId="29" fillId="2" borderId="10" xfId="0" quotePrefix="1" applyFont="1" applyFill="1" applyBorder="1" applyAlignment="1">
      <alignment horizontal="center" vertical="center" wrapText="1"/>
    </xf>
    <xf numFmtId="0" fontId="29" fillId="11" borderId="2" xfId="3" applyFont="1" applyFill="1" applyBorder="1" applyAlignment="1">
      <alignment horizontal="center" vertical="center" wrapText="1"/>
    </xf>
    <xf numFmtId="0" fontId="29" fillId="11" borderId="2" xfId="3" applyFont="1" applyFill="1" applyBorder="1" applyAlignment="1">
      <alignment vertical="center" wrapText="1"/>
    </xf>
    <xf numFmtId="0" fontId="78" fillId="2" borderId="12" xfId="0" applyFont="1" applyFill="1" applyBorder="1" applyAlignment="1">
      <alignment horizontal="justify" vertical="center" wrapText="1"/>
    </xf>
    <xf numFmtId="0" fontId="29" fillId="0" borderId="11" xfId="0" applyFont="1" applyBorder="1" applyAlignment="1">
      <alignment horizontal="center" vertical="center" wrapText="1"/>
    </xf>
    <xf numFmtId="0" fontId="29" fillId="0" borderId="11" xfId="0" applyFont="1" applyBorder="1" applyAlignment="1">
      <alignment vertical="center" wrapText="1"/>
    </xf>
    <xf numFmtId="0" fontId="29" fillId="2" borderId="48" xfId="0" applyFont="1" applyFill="1" applyBorder="1" applyAlignment="1">
      <alignment horizontal="center" vertical="center" wrapText="1"/>
    </xf>
    <xf numFmtId="0" fontId="29" fillId="2" borderId="12" xfId="0" applyFont="1" applyFill="1" applyBorder="1" applyAlignment="1">
      <alignment horizontal="justify" vertical="center" wrapText="1"/>
    </xf>
    <xf numFmtId="0" fontId="76" fillId="2" borderId="12" xfId="0" applyFont="1" applyFill="1" applyBorder="1" applyAlignment="1">
      <alignment horizontal="justify" vertical="center" wrapText="1"/>
    </xf>
    <xf numFmtId="0" fontId="29" fillId="2" borderId="5" xfId="0" applyFont="1" applyFill="1" applyBorder="1" applyAlignment="1">
      <alignment horizontal="justify" vertical="center" wrapText="1"/>
    </xf>
    <xf numFmtId="0" fontId="29" fillId="2" borderId="64" xfId="0" applyFont="1" applyFill="1" applyBorder="1" applyAlignment="1">
      <alignment horizontal="justify" vertical="center" wrapText="1"/>
    </xf>
    <xf numFmtId="0" fontId="78" fillId="2" borderId="5" xfId="0" applyFont="1" applyFill="1" applyBorder="1" applyAlignment="1">
      <alignment horizontal="justify" vertical="center" wrapText="1"/>
    </xf>
    <xf numFmtId="0" fontId="29" fillId="0" borderId="11" xfId="0" quotePrefix="1" applyFont="1" applyBorder="1" applyAlignment="1">
      <alignment horizontal="center" vertical="center" wrapText="1"/>
    </xf>
    <xf numFmtId="0" fontId="29" fillId="2" borderId="29"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0" borderId="5" xfId="0" quotePrefix="1" applyFont="1" applyBorder="1" applyAlignment="1">
      <alignment horizontal="center" vertical="center" wrapText="1"/>
    </xf>
    <xf numFmtId="167" fontId="75" fillId="2" borderId="8" xfId="0" applyNumberFormat="1" applyFont="1" applyFill="1" applyBorder="1" applyAlignment="1">
      <alignment horizontal="center" vertical="center"/>
    </xf>
    <xf numFmtId="172" fontId="75" fillId="2" borderId="8" xfId="0" applyNumberFormat="1" applyFont="1" applyFill="1" applyBorder="1" applyAlignment="1">
      <alignment horizontal="center" vertical="center" wrapText="1"/>
    </xf>
    <xf numFmtId="0" fontId="12" fillId="0" borderId="13" xfId="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14" fontId="75" fillId="2" borderId="24" xfId="0" applyNumberFormat="1" applyFont="1" applyFill="1" applyBorder="1" applyAlignment="1">
      <alignment horizontal="center" vertical="center" wrapText="1"/>
    </xf>
    <xf numFmtId="0" fontId="12" fillId="2" borderId="2" xfId="1" applyNumberFormat="1" applyFont="1" applyFill="1" applyBorder="1" applyAlignment="1" applyProtection="1">
      <alignment horizontal="center" vertical="center" wrapText="1" shrinkToFit="1"/>
    </xf>
    <xf numFmtId="0" fontId="75" fillId="2" borderId="24" xfId="0" quotePrefix="1" applyFont="1" applyFill="1" applyBorder="1" applyAlignment="1">
      <alignment horizontal="justify" vertical="center" wrapText="1"/>
    </xf>
    <xf numFmtId="167" fontId="75" fillId="2" borderId="24" xfId="0" applyNumberFormat="1" applyFont="1" applyFill="1" applyBorder="1" applyAlignment="1">
      <alignment horizontal="center" vertical="center"/>
    </xf>
    <xf numFmtId="0" fontId="75" fillId="2" borderId="11" xfId="0" applyFont="1" applyFill="1" applyBorder="1" applyAlignment="1">
      <alignment vertical="center" wrapText="1"/>
    </xf>
    <xf numFmtId="172" fontId="75" fillId="2" borderId="24" xfId="0" applyNumberFormat="1" applyFont="1" applyFill="1" applyBorder="1" applyAlignment="1">
      <alignment horizontal="center" vertical="center" wrapText="1"/>
    </xf>
    <xf numFmtId="0" fontId="75" fillId="2" borderId="11" xfId="0" applyFont="1" applyFill="1" applyBorder="1" applyAlignment="1">
      <alignment horizontal="left" vertical="center" wrapText="1"/>
    </xf>
    <xf numFmtId="14" fontId="75" fillId="2" borderId="2" xfId="0" quotePrefix="1" applyNumberFormat="1" applyFont="1" applyFill="1" applyBorder="1" applyAlignment="1">
      <alignment horizontal="center" vertical="center" wrapText="1"/>
    </xf>
    <xf numFmtId="14" fontId="12" fillId="2" borderId="2" xfId="0" quotePrefix="1" applyNumberFormat="1" applyFont="1" applyFill="1" applyBorder="1" applyAlignment="1">
      <alignment horizontal="center" vertical="center" wrapText="1"/>
    </xf>
    <xf numFmtId="0" fontId="12" fillId="2" borderId="24" xfId="1" applyNumberFormat="1" applyFont="1" applyFill="1" applyBorder="1" applyAlignment="1" applyProtection="1">
      <alignment horizontal="center" vertical="center" wrapText="1" shrinkToFit="1"/>
    </xf>
    <xf numFmtId="0" fontId="12" fillId="2" borderId="11" xfId="1" applyFont="1" applyFill="1" applyBorder="1" applyAlignment="1" applyProtection="1">
      <alignment horizontal="center" vertical="center" wrapText="1"/>
    </xf>
    <xf numFmtId="0" fontId="75" fillId="2" borderId="8" xfId="0" applyFont="1" applyFill="1" applyBorder="1" applyAlignment="1">
      <alignment vertical="center" wrapText="1"/>
    </xf>
    <xf numFmtId="0" fontId="75" fillId="2" borderId="24" xfId="0" applyFont="1" applyFill="1" applyBorder="1" applyAlignment="1">
      <alignment vertical="center" wrapText="1"/>
    </xf>
    <xf numFmtId="0" fontId="75" fillId="2" borderId="2" xfId="0" quotePrefix="1" applyFont="1" applyFill="1" applyBorder="1" applyAlignment="1">
      <alignment horizontal="justify" vertical="center" wrapText="1"/>
    </xf>
    <xf numFmtId="14" fontId="12" fillId="2" borderId="2" xfId="1" quotePrefix="1" applyNumberFormat="1" applyFont="1" applyFill="1" applyBorder="1" applyAlignment="1" applyProtection="1">
      <alignment horizontal="center" vertical="center" wrapText="1"/>
    </xf>
    <xf numFmtId="0" fontId="12" fillId="2" borderId="2" xfId="1" quotePrefix="1" applyNumberFormat="1" applyFont="1" applyFill="1" applyBorder="1" applyAlignment="1" applyProtection="1">
      <alignment horizontal="center" vertical="center" wrapText="1" shrinkToFit="1"/>
    </xf>
    <xf numFmtId="0" fontId="75" fillId="2" borderId="42" xfId="0" applyNumberFormat="1" applyFont="1" applyFill="1" applyBorder="1" applyAlignment="1">
      <alignment horizontal="center" vertical="center" wrapText="1"/>
    </xf>
    <xf numFmtId="0" fontId="75" fillId="2" borderId="46" xfId="0" applyNumberFormat="1" applyFont="1" applyFill="1" applyBorder="1" applyAlignment="1">
      <alignment horizontal="center" vertical="center" wrapText="1"/>
    </xf>
    <xf numFmtId="0" fontId="75" fillId="2" borderId="44" xfId="0" applyNumberFormat="1" applyFont="1" applyFill="1" applyBorder="1" applyAlignment="1">
      <alignment horizontal="center" vertical="center" wrapText="1"/>
    </xf>
    <xf numFmtId="0" fontId="75" fillId="0" borderId="2" xfId="0" applyFont="1" applyBorder="1" applyAlignment="1">
      <alignment horizontal="left" vertical="center" wrapText="1"/>
    </xf>
    <xf numFmtId="167" fontId="75" fillId="2" borderId="2" xfId="0" applyNumberFormat="1" applyFont="1" applyFill="1" applyBorder="1" applyAlignment="1">
      <alignment vertical="center"/>
    </xf>
    <xf numFmtId="165" fontId="75" fillId="2" borderId="2" xfId="11" applyNumberFormat="1" applyFont="1" applyFill="1" applyBorder="1" applyAlignment="1">
      <alignment horizontal="justify" vertical="center" wrapText="1"/>
    </xf>
    <xf numFmtId="0" fontId="75" fillId="2" borderId="8" xfId="0" applyNumberFormat="1" applyFont="1" applyFill="1" applyBorder="1" applyAlignment="1">
      <alignment horizontal="center" vertical="center" wrapText="1"/>
    </xf>
    <xf numFmtId="0" fontId="29" fillId="2" borderId="2" xfId="3" applyFont="1" applyFill="1" applyBorder="1" applyAlignment="1">
      <alignment vertical="center" wrapText="1"/>
    </xf>
    <xf numFmtId="167" fontId="89" fillId="2" borderId="2" xfId="0" applyNumberFormat="1" applyFont="1" applyFill="1" applyBorder="1" applyAlignment="1">
      <alignment horizontal="center" vertical="center"/>
    </xf>
    <xf numFmtId="172" fontId="89" fillId="2" borderId="2" xfId="0" applyNumberFormat="1" applyFont="1" applyFill="1" applyBorder="1" applyAlignment="1">
      <alignment horizontal="center" vertical="center" wrapText="1"/>
    </xf>
    <xf numFmtId="14" fontId="89" fillId="2" borderId="2" xfId="0" applyNumberFormat="1" applyFont="1" applyFill="1" applyBorder="1" applyAlignment="1">
      <alignment horizontal="justify" vertical="center" wrapText="1"/>
    </xf>
    <xf numFmtId="0" fontId="29" fillId="2" borderId="0" xfId="0" applyFont="1" applyFill="1" applyBorder="1" applyAlignment="1">
      <alignment horizontal="center" vertical="center" wrapText="1"/>
    </xf>
    <xf numFmtId="0" fontId="75" fillId="2" borderId="2" xfId="0" applyFont="1" applyFill="1" applyBorder="1" applyAlignment="1">
      <alignment horizontal="justify" vertical="center" wrapText="1"/>
    </xf>
    <xf numFmtId="0" fontId="70" fillId="10" borderId="4"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167" fontId="75" fillId="2" borderId="2" xfId="0" applyNumberFormat="1" applyFont="1" applyFill="1" applyBorder="1" applyAlignment="1">
      <alignment horizontal="center" vertical="center"/>
    </xf>
    <xf numFmtId="0" fontId="70" fillId="10" borderId="2" xfId="0" applyFont="1" applyFill="1" applyBorder="1" applyAlignment="1">
      <alignment horizontal="center" vertical="center" wrapText="1"/>
    </xf>
    <xf numFmtId="0" fontId="77" fillId="2" borderId="2" xfId="0" applyNumberFormat="1" applyFont="1" applyFill="1" applyBorder="1" applyAlignment="1">
      <alignment horizontal="center" vertical="center" wrapText="1"/>
    </xf>
    <xf numFmtId="172" fontId="75" fillId="2" borderId="2" xfId="0" applyNumberFormat="1" applyFont="1" applyFill="1" applyBorder="1" applyAlignment="1">
      <alignment horizontal="center" vertical="center" wrapText="1"/>
    </xf>
    <xf numFmtId="0" fontId="76" fillId="2" borderId="2" xfId="0" applyFont="1" applyFill="1" applyBorder="1" applyAlignment="1">
      <alignment horizontal="center" vertical="center" wrapText="1"/>
    </xf>
    <xf numFmtId="14" fontId="75" fillId="2" borderId="2" xfId="0" applyNumberFormat="1" applyFont="1" applyFill="1" applyBorder="1" applyAlignment="1">
      <alignment horizontal="justify" vertical="center" wrapText="1"/>
    </xf>
    <xf numFmtId="167" fontId="89" fillId="2" borderId="2" xfId="3" applyNumberFormat="1" applyFont="1" applyFill="1" applyBorder="1" applyAlignment="1">
      <alignment horizontal="center" vertical="center"/>
    </xf>
    <xf numFmtId="0" fontId="88" fillId="2" borderId="2" xfId="3" applyFont="1" applyFill="1" applyBorder="1" applyAlignment="1">
      <alignment horizontal="justify" vertical="center" wrapText="1"/>
    </xf>
    <xf numFmtId="172" fontId="89" fillId="2" borderId="2" xfId="3" applyNumberFormat="1" applyFont="1" applyFill="1" applyBorder="1" applyAlignment="1">
      <alignment horizontal="center" vertical="center" wrapText="1"/>
    </xf>
    <xf numFmtId="14" fontId="89" fillId="2" borderId="2" xfId="3" applyNumberFormat="1" applyFont="1" applyFill="1" applyBorder="1" applyAlignment="1">
      <alignment horizontal="justify" vertical="center" wrapText="1"/>
    </xf>
    <xf numFmtId="0" fontId="70" fillId="10" borderId="55" xfId="3" applyFont="1" applyFill="1" applyBorder="1" applyAlignment="1">
      <alignment horizontal="center" vertical="center" wrapText="1"/>
    </xf>
    <xf numFmtId="0" fontId="70" fillId="10" borderId="56" xfId="3" applyFont="1" applyFill="1" applyBorder="1" applyAlignment="1">
      <alignment horizontal="center" vertical="center" wrapText="1"/>
    </xf>
    <xf numFmtId="0" fontId="75" fillId="2" borderId="9" xfId="3" applyFont="1" applyFill="1" applyBorder="1" applyAlignment="1">
      <alignment horizontal="justify" vertical="center" wrapText="1"/>
    </xf>
    <xf numFmtId="0" fontId="75" fillId="2" borderId="9" xfId="3" applyNumberFormat="1" applyFont="1" applyFill="1" applyBorder="1" applyAlignment="1">
      <alignment horizontal="center" vertical="center" wrapText="1"/>
    </xf>
    <xf numFmtId="172" fontId="75" fillId="2" borderId="9" xfId="3" applyNumberFormat="1" applyFont="1" applyFill="1" applyBorder="1" applyAlignment="1">
      <alignment horizontal="center" vertical="center" wrapText="1"/>
    </xf>
    <xf numFmtId="14" fontId="75" fillId="2" borderId="9" xfId="3" quotePrefix="1" applyNumberFormat="1" applyFont="1" applyFill="1" applyBorder="1" applyAlignment="1">
      <alignment horizontal="justify" vertical="center" wrapText="1"/>
    </xf>
    <xf numFmtId="0" fontId="78" fillId="2" borderId="65" xfId="3" applyFont="1" applyFill="1" applyBorder="1" applyAlignment="1">
      <alignment horizontal="justify" vertical="center" wrapText="1"/>
    </xf>
    <xf numFmtId="0" fontId="70" fillId="10" borderId="2" xfId="3" applyFont="1" applyFill="1" applyBorder="1" applyAlignment="1">
      <alignment horizontal="center" vertical="center" wrapText="1"/>
    </xf>
    <xf numFmtId="172" fontId="75" fillId="2" borderId="2" xfId="3" applyNumberFormat="1" applyFont="1" applyFill="1" applyBorder="1" applyAlignment="1">
      <alignment horizontal="center" vertical="center" wrapText="1"/>
    </xf>
    <xf numFmtId="0" fontId="29" fillId="0" borderId="2" xfId="3" quotePrefix="1" applyFont="1" applyBorder="1" applyAlignment="1">
      <alignment horizontal="center" vertical="center" wrapText="1"/>
    </xf>
    <xf numFmtId="0" fontId="78" fillId="2" borderId="67" xfId="3" applyFont="1" applyFill="1" applyBorder="1" applyAlignment="1">
      <alignment horizontal="justify" vertical="center" wrapText="1"/>
    </xf>
    <xf numFmtId="0" fontId="76" fillId="2" borderId="9" xfId="3" applyFont="1" applyFill="1" applyBorder="1" applyAlignment="1">
      <alignment horizontal="center" vertical="center" wrapText="1"/>
    </xf>
    <xf numFmtId="0" fontId="29" fillId="0" borderId="9" xfId="3" quotePrefix="1" applyFont="1" applyBorder="1" applyAlignment="1">
      <alignment horizontal="center" vertical="center" wrapText="1"/>
    </xf>
    <xf numFmtId="0" fontId="29" fillId="2" borderId="5" xfId="3" applyFont="1" applyFill="1" applyBorder="1" applyAlignment="1">
      <alignment horizontal="center" vertical="center" wrapText="1"/>
    </xf>
    <xf numFmtId="167" fontId="76" fillId="2" borderId="2" xfId="0" applyNumberFormat="1" applyFont="1" applyFill="1" applyBorder="1" applyAlignment="1">
      <alignment horizontal="center" vertical="center"/>
    </xf>
    <xf numFmtId="0" fontId="75" fillId="2" borderId="9" xfId="1" applyNumberFormat="1" applyFont="1" applyFill="1" applyBorder="1" applyAlignment="1" applyProtection="1">
      <alignment horizontal="center" vertical="center" wrapText="1" shrinkToFit="1"/>
    </xf>
    <xf numFmtId="0" fontId="70" fillId="10" borderId="22" xfId="0" applyNumberFormat="1" applyFont="1" applyFill="1" applyBorder="1" applyAlignment="1">
      <alignment horizontal="center" vertical="center" wrapText="1"/>
    </xf>
    <xf numFmtId="0" fontId="70" fillId="10" borderId="4" xfId="0" applyNumberFormat="1" applyFont="1" applyFill="1" applyBorder="1" applyAlignment="1">
      <alignment horizontal="center" vertical="center" wrapText="1"/>
    </xf>
    <xf numFmtId="0" fontId="29" fillId="2" borderId="2" xfId="3" applyFont="1" applyFill="1" applyBorder="1" applyAlignment="1">
      <alignment horizontal="center" vertical="center" wrapText="1"/>
    </xf>
    <xf numFmtId="0" fontId="70" fillId="10" borderId="22" xfId="0" applyNumberFormat="1" applyFont="1" applyFill="1" applyBorder="1" applyAlignment="1">
      <alignment horizontal="center" vertical="center" wrapText="1"/>
    </xf>
    <xf numFmtId="0" fontId="29" fillId="2" borderId="11"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70" fillId="10" borderId="4"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0" fontId="88" fillId="2" borderId="2" xfId="0" applyFont="1" applyFill="1" applyBorder="1" applyAlignment="1">
      <alignment horizontal="justify" vertical="center" wrapText="1"/>
    </xf>
    <xf numFmtId="0" fontId="88" fillId="2" borderId="11" xfId="3" applyFont="1" applyFill="1" applyBorder="1" applyAlignment="1">
      <alignment horizontal="justify" vertical="center" wrapText="1"/>
    </xf>
    <xf numFmtId="167" fontId="89" fillId="2" borderId="11" xfId="3" applyNumberFormat="1" applyFont="1" applyFill="1" applyBorder="1" applyAlignment="1">
      <alignment horizontal="center" vertical="center"/>
    </xf>
    <xf numFmtId="172" fontId="89" fillId="2" borderId="11" xfId="3" applyNumberFormat="1" applyFont="1" applyFill="1" applyBorder="1" applyAlignment="1">
      <alignment horizontal="center" vertical="center" wrapText="1"/>
    </xf>
    <xf numFmtId="14" fontId="89" fillId="2" borderId="11" xfId="3" applyNumberFormat="1" applyFont="1" applyFill="1" applyBorder="1" applyAlignment="1">
      <alignment horizontal="justify" vertical="center" wrapText="1"/>
    </xf>
    <xf numFmtId="0" fontId="29" fillId="0" borderId="11" xfId="3" applyFont="1" applyBorder="1" applyAlignment="1">
      <alignment horizontal="center" vertical="center" wrapText="1"/>
    </xf>
    <xf numFmtId="0" fontId="29" fillId="0" borderId="11" xfId="3" applyFont="1" applyBorder="1" applyAlignment="1">
      <alignment vertical="center" wrapText="1"/>
    </xf>
    <xf numFmtId="0" fontId="90" fillId="2" borderId="2" xfId="0" applyFont="1" applyFill="1" applyBorder="1" applyAlignment="1">
      <alignment horizontal="justify" vertical="center" wrapText="1"/>
    </xf>
    <xf numFmtId="167" fontId="77" fillId="2" borderId="2" xfId="0" applyNumberFormat="1" applyFont="1" applyFill="1" applyBorder="1" applyAlignment="1">
      <alignment horizontal="center" vertical="center"/>
    </xf>
    <xf numFmtId="0" fontId="88" fillId="2" borderId="11" xfId="0" applyFont="1" applyFill="1" applyBorder="1" applyAlignment="1">
      <alignment horizontal="justify" vertical="center" wrapText="1"/>
    </xf>
    <xf numFmtId="0" fontId="90" fillId="2" borderId="11" xfId="0" applyFont="1" applyFill="1" applyBorder="1" applyAlignment="1">
      <alignment horizontal="justify" vertical="center" wrapText="1"/>
    </xf>
    <xf numFmtId="167" fontId="77" fillId="2" borderId="11" xfId="0" applyNumberFormat="1" applyFont="1" applyFill="1" applyBorder="1" applyAlignment="1">
      <alignment horizontal="center" vertical="center"/>
    </xf>
    <xf numFmtId="167" fontId="89" fillId="2" borderId="11" xfId="0" applyNumberFormat="1" applyFont="1" applyFill="1" applyBorder="1" applyAlignment="1">
      <alignment horizontal="center" vertical="center"/>
    </xf>
    <xf numFmtId="172" fontId="89" fillId="2" borderId="11" xfId="0" applyNumberFormat="1" applyFont="1" applyFill="1" applyBorder="1" applyAlignment="1">
      <alignment horizontal="center" vertical="center" wrapText="1"/>
    </xf>
    <xf numFmtId="14" fontId="89" fillId="2" borderId="11" xfId="0" applyNumberFormat="1" applyFont="1" applyFill="1" applyBorder="1" applyAlignment="1">
      <alignment horizontal="justify" vertical="center" wrapText="1"/>
    </xf>
    <xf numFmtId="0" fontId="76" fillId="2" borderId="2" xfId="0" applyFont="1" applyFill="1" applyBorder="1" applyAlignment="1">
      <alignment horizontal="justify" vertical="center" wrapText="1"/>
    </xf>
    <xf numFmtId="0" fontId="76" fillId="2" borderId="2" xfId="0" applyFont="1" applyFill="1" applyBorder="1" applyAlignment="1">
      <alignment vertical="center" wrapText="1"/>
    </xf>
    <xf numFmtId="0" fontId="90" fillId="2" borderId="2" xfId="3" applyFont="1" applyFill="1" applyBorder="1" applyAlignment="1">
      <alignment horizontal="justify" vertical="center" wrapText="1"/>
    </xf>
    <xf numFmtId="0" fontId="78" fillId="2" borderId="5" xfId="0" applyFont="1" applyFill="1" applyBorder="1" applyAlignment="1">
      <alignment horizontal="center" vertical="center" wrapText="1"/>
    </xf>
    <xf numFmtId="167" fontId="77" fillId="2" borderId="2" xfId="3" applyNumberFormat="1" applyFont="1" applyFill="1" applyBorder="1" applyAlignment="1">
      <alignment horizontal="center" vertical="center"/>
    </xf>
    <xf numFmtId="167" fontId="77" fillId="2" borderId="11" xfId="3" applyNumberFormat="1" applyFont="1" applyFill="1" applyBorder="1" applyAlignment="1">
      <alignment horizontal="center" vertical="center"/>
    </xf>
    <xf numFmtId="14" fontId="89" fillId="2" borderId="11" xfId="3" applyNumberFormat="1" applyFont="1" applyFill="1" applyBorder="1" applyAlignment="1">
      <alignment horizontal="center" vertical="center" wrapText="1"/>
    </xf>
    <xf numFmtId="0" fontId="85" fillId="0" borderId="0" xfId="0" applyFont="1" applyAlignment="1">
      <alignment horizontal="justify" vertical="center" wrapText="1"/>
    </xf>
    <xf numFmtId="0" fontId="90" fillId="2" borderId="11" xfId="3" applyFont="1" applyFill="1" applyBorder="1" applyAlignment="1">
      <alignment horizontal="justify" vertical="center" wrapText="1"/>
    </xf>
    <xf numFmtId="0" fontId="29" fillId="2" borderId="0" xfId="0" applyFont="1" applyFill="1" applyBorder="1" applyAlignment="1">
      <alignment horizontal="center" vertical="center" wrapText="1"/>
    </xf>
    <xf numFmtId="0" fontId="88" fillId="2" borderId="2" xfId="0" applyFont="1" applyFill="1" applyBorder="1" applyAlignment="1">
      <alignment horizontal="justify" vertical="center" wrapText="1"/>
    </xf>
    <xf numFmtId="0" fontId="29" fillId="2" borderId="2" xfId="3" applyFont="1" applyFill="1" applyBorder="1" applyAlignment="1">
      <alignment horizontal="center" vertical="center" wrapText="1"/>
    </xf>
    <xf numFmtId="0" fontId="76" fillId="2" borderId="2" xfId="3" applyFont="1" applyFill="1" applyBorder="1" applyAlignment="1">
      <alignment horizontal="justify" vertical="center" wrapText="1"/>
    </xf>
    <xf numFmtId="0" fontId="76" fillId="2" borderId="9" xfId="3" applyFont="1" applyFill="1" applyBorder="1" applyAlignment="1">
      <alignment horizontal="justify" vertical="center" wrapText="1"/>
    </xf>
    <xf numFmtId="0" fontId="78" fillId="2" borderId="5" xfId="3" applyFont="1" applyFill="1" applyBorder="1" applyAlignment="1">
      <alignment horizontal="left" vertical="center" wrapText="1"/>
    </xf>
    <xf numFmtId="0" fontId="29" fillId="2" borderId="2" xfId="3" applyFont="1" applyFill="1" applyBorder="1" applyAlignment="1">
      <alignment horizontal="center" vertical="center" wrapText="1"/>
    </xf>
    <xf numFmtId="0" fontId="88" fillId="2" borderId="2" xfId="0" applyFont="1" applyFill="1" applyBorder="1" applyAlignment="1">
      <alignment horizontal="justify" vertical="center" wrapText="1"/>
    </xf>
    <xf numFmtId="0" fontId="37" fillId="11" borderId="2" xfId="0" applyFont="1" applyFill="1" applyBorder="1" applyAlignment="1">
      <alignment horizontal="center" vertical="center" wrapText="1"/>
    </xf>
    <xf numFmtId="0" fontId="37" fillId="11" borderId="2" xfId="0" applyFont="1" applyFill="1" applyBorder="1" applyAlignment="1">
      <alignment vertical="center" wrapText="1"/>
    </xf>
    <xf numFmtId="0" fontId="29" fillId="2" borderId="2" xfId="3" applyFont="1" applyFill="1" applyBorder="1" applyAlignment="1">
      <alignment horizontal="center" vertical="center" wrapText="1"/>
    </xf>
    <xf numFmtId="0" fontId="29" fillId="2" borderId="2" xfId="0" applyFont="1" applyFill="1" applyBorder="1" applyAlignment="1">
      <alignment horizontal="center" vertical="center" wrapText="1"/>
    </xf>
    <xf numFmtId="0" fontId="88" fillId="2" borderId="2" xfId="0" applyFont="1" applyFill="1" applyBorder="1" applyAlignment="1">
      <alignment horizontal="justify" vertical="center" wrapText="1"/>
    </xf>
    <xf numFmtId="14" fontId="89" fillId="2" borderId="2" xfId="0" applyNumberFormat="1" applyFont="1" applyFill="1" applyBorder="1" applyAlignment="1">
      <alignment horizontal="center" vertical="center" wrapText="1"/>
    </xf>
    <xf numFmtId="14" fontId="75" fillId="2" borderId="11" xfId="3" applyNumberFormat="1" applyFont="1" applyFill="1" applyBorder="1" applyAlignment="1">
      <alignment horizontal="center" vertical="center" wrapText="1"/>
    </xf>
    <xf numFmtId="167" fontId="29" fillId="2" borderId="0" xfId="0" applyNumberFormat="1" applyFont="1" applyFill="1" applyBorder="1" applyAlignment="1">
      <alignment horizontal="center"/>
    </xf>
    <xf numFmtId="0" fontId="70" fillId="10" borderId="2" xfId="0" applyNumberFormat="1" applyFont="1" applyFill="1" applyBorder="1" applyAlignment="1">
      <alignment horizontal="center" vertical="center" wrapText="1"/>
    </xf>
    <xf numFmtId="0" fontId="88" fillId="2" borderId="11" xfId="0" applyFont="1" applyFill="1" applyBorder="1" applyAlignment="1">
      <alignment horizontal="justify" vertical="center" wrapText="1"/>
    </xf>
    <xf numFmtId="0" fontId="29" fillId="2" borderId="11" xfId="0" applyFont="1" applyFill="1" applyBorder="1" applyAlignment="1">
      <alignment horizontal="center" vertical="center" wrapText="1"/>
    </xf>
    <xf numFmtId="0" fontId="29" fillId="2" borderId="2" xfId="3" applyFont="1" applyFill="1" applyBorder="1" applyAlignment="1">
      <alignment horizontal="center" vertical="center" wrapText="1"/>
    </xf>
    <xf numFmtId="0" fontId="29" fillId="2" borderId="2" xfId="0" applyFont="1" applyFill="1" applyBorder="1" applyAlignment="1">
      <alignment horizontal="center" vertical="center" wrapText="1"/>
    </xf>
    <xf numFmtId="0" fontId="88" fillId="2" borderId="2" xfId="0" applyFont="1" applyFill="1" applyBorder="1" applyAlignment="1">
      <alignment horizontal="justify" vertical="center" wrapText="1"/>
    </xf>
    <xf numFmtId="0" fontId="29" fillId="2" borderId="2" xfId="3" applyFont="1" applyFill="1" applyBorder="1" applyAlignment="1">
      <alignment horizontal="center" vertical="center" wrapText="1"/>
    </xf>
    <xf numFmtId="0" fontId="29" fillId="2" borderId="2" xfId="0" applyFont="1" applyFill="1" applyBorder="1" applyAlignment="1">
      <alignment horizontal="center" vertical="center" wrapText="1"/>
    </xf>
    <xf numFmtId="0" fontId="75" fillId="2" borderId="11" xfId="1" applyNumberFormat="1" applyFont="1" applyFill="1" applyBorder="1" applyAlignment="1" applyProtection="1">
      <alignment horizontal="center" vertical="center" wrapText="1" shrinkToFit="1"/>
    </xf>
    <xf numFmtId="0" fontId="29" fillId="2" borderId="11" xfId="3" applyFont="1" applyFill="1" applyBorder="1" applyAlignment="1">
      <alignment horizontal="center" vertical="center" wrapText="1"/>
    </xf>
    <xf numFmtId="0" fontId="70" fillId="10" borderId="42" xfId="0" applyNumberFormat="1" applyFont="1" applyFill="1" applyBorder="1" applyAlignment="1">
      <alignment horizontal="center" vertical="center" wrapText="1"/>
    </xf>
    <xf numFmtId="0" fontId="70" fillId="10" borderId="2" xfId="0" applyNumberFormat="1" applyFont="1" applyFill="1" applyBorder="1" applyAlignment="1">
      <alignment horizontal="center" vertical="center" wrapText="1"/>
    </xf>
    <xf numFmtId="0" fontId="29" fillId="2" borderId="8" xfId="0" applyFont="1" applyFill="1" applyBorder="1" applyAlignment="1">
      <alignment horizontal="center" vertical="center" wrapText="1"/>
    </xf>
    <xf numFmtId="0" fontId="70" fillId="10" borderId="66" xfId="3" applyFont="1" applyFill="1" applyBorder="1" applyAlignment="1">
      <alignment horizontal="center" vertical="center" wrapText="1"/>
    </xf>
    <xf numFmtId="0" fontId="70" fillId="10" borderId="67" xfId="3" applyFont="1" applyFill="1" applyBorder="1" applyAlignment="1">
      <alignment horizontal="center" vertical="center" wrapText="1"/>
    </xf>
    <xf numFmtId="0" fontId="70" fillId="10" borderId="2" xfId="3" applyFont="1" applyFill="1" applyBorder="1" applyAlignment="1">
      <alignment horizontal="center" vertical="center" wrapText="1"/>
    </xf>
    <xf numFmtId="0" fontId="29" fillId="2" borderId="2" xfId="0" applyFont="1" applyFill="1" applyBorder="1" applyAlignment="1">
      <alignment horizontal="center" vertical="center" wrapText="1"/>
    </xf>
    <xf numFmtId="0" fontId="76" fillId="2" borderId="71" xfId="0" applyFont="1" applyFill="1" applyBorder="1" applyAlignment="1">
      <alignment horizontal="justify" vertical="center" wrapText="1"/>
    </xf>
    <xf numFmtId="14" fontId="75" fillId="2" borderId="1" xfId="0" quotePrefix="1" applyNumberFormat="1" applyFont="1" applyFill="1" applyBorder="1" applyAlignment="1">
      <alignment horizontal="center" vertical="center" wrapText="1"/>
    </xf>
    <xf numFmtId="172" fontId="70" fillId="10" borderId="31" xfId="0" applyNumberFormat="1" applyFont="1" applyFill="1" applyBorder="1" applyAlignment="1">
      <alignment horizontal="center" vertical="center" wrapText="1"/>
    </xf>
    <xf numFmtId="0" fontId="70" fillId="10" borderId="31" xfId="0" applyFont="1" applyFill="1" applyBorder="1" applyAlignment="1">
      <alignment horizontal="center" vertical="center" wrapText="1"/>
    </xf>
    <xf numFmtId="172" fontId="70" fillId="10" borderId="38" xfId="0" applyNumberFormat="1" applyFont="1" applyFill="1" applyBorder="1" applyAlignment="1">
      <alignment horizontal="center" vertical="center" wrapText="1"/>
    </xf>
    <xf numFmtId="0" fontId="70" fillId="10" borderId="38" xfId="0" applyFont="1" applyFill="1" applyBorder="1" applyAlignment="1">
      <alignment horizontal="center" vertical="center" wrapText="1"/>
    </xf>
    <xf numFmtId="0" fontId="70" fillId="10" borderId="69" xfId="0" applyFont="1" applyFill="1" applyBorder="1" applyAlignment="1">
      <alignment horizontal="center" vertical="center" wrapText="1"/>
    </xf>
    <xf numFmtId="167" fontId="70" fillId="10" borderId="31" xfId="0" applyNumberFormat="1" applyFont="1" applyFill="1" applyBorder="1" applyAlignment="1">
      <alignment horizontal="center" vertical="center" wrapText="1"/>
    </xf>
    <xf numFmtId="0" fontId="70" fillId="10" borderId="70" xfId="0" applyFont="1" applyFill="1" applyBorder="1" applyAlignment="1">
      <alignment horizontal="center" vertical="center" wrapText="1"/>
    </xf>
    <xf numFmtId="167" fontId="70" fillId="10" borderId="38" xfId="0" applyNumberFormat="1" applyFont="1" applyFill="1" applyBorder="1" applyAlignment="1">
      <alignment horizontal="center" vertical="center" wrapText="1"/>
    </xf>
    <xf numFmtId="0" fontId="70" fillId="10" borderId="75" xfId="0" applyFont="1" applyFill="1" applyBorder="1" applyAlignment="1">
      <alignment horizontal="center" vertical="center" wrapText="1"/>
    </xf>
    <xf numFmtId="0" fontId="76" fillId="2" borderId="76" xfId="0" applyFont="1" applyFill="1" applyBorder="1" applyAlignment="1">
      <alignment horizontal="center" vertical="center" wrapText="1"/>
    </xf>
    <xf numFmtId="0" fontId="75" fillId="2" borderId="76" xfId="0" applyFont="1" applyFill="1" applyBorder="1" applyAlignment="1">
      <alignment horizontal="justify" vertical="center" wrapText="1"/>
    </xf>
    <xf numFmtId="0" fontId="76" fillId="2" borderId="71" xfId="0" applyFont="1" applyFill="1" applyBorder="1" applyAlignment="1">
      <alignment horizontal="center" vertical="center" wrapText="1"/>
    </xf>
    <xf numFmtId="0" fontId="29" fillId="0" borderId="1" xfId="3" quotePrefix="1" applyFont="1" applyBorder="1" applyAlignment="1">
      <alignment horizontal="center" vertical="center" wrapText="1"/>
    </xf>
    <xf numFmtId="0" fontId="78" fillId="2" borderId="77" xfId="3" applyFont="1" applyFill="1" applyBorder="1" applyAlignment="1">
      <alignment horizontal="justify" vertical="center" wrapText="1"/>
    </xf>
    <xf numFmtId="167" fontId="70" fillId="2" borderId="0" xfId="0" applyNumberFormat="1" applyFont="1" applyFill="1" applyBorder="1" applyAlignment="1">
      <alignment horizontal="center" vertical="center"/>
    </xf>
    <xf numFmtId="167" fontId="70" fillId="2" borderId="0" xfId="0" applyNumberFormat="1" applyFont="1" applyFill="1" applyBorder="1" applyAlignment="1">
      <alignment horizontal="center"/>
    </xf>
    <xf numFmtId="167" fontId="42" fillId="2" borderId="80" xfId="0" applyNumberFormat="1" applyFont="1" applyFill="1" applyBorder="1" applyAlignment="1">
      <alignment horizontal="center" vertical="center"/>
    </xf>
    <xf numFmtId="0" fontId="70" fillId="10" borderId="68" xfId="0" applyNumberFormat="1" applyFont="1" applyFill="1" applyBorder="1" applyAlignment="1">
      <alignment horizontal="center" vertical="center" wrapText="1"/>
    </xf>
    <xf numFmtId="0" fontId="29" fillId="2" borderId="2"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42" fillId="2" borderId="2"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3" applyFont="1" applyFill="1" applyBorder="1" applyAlignment="1">
      <alignment horizontal="center" vertical="center" wrapText="1"/>
    </xf>
    <xf numFmtId="0" fontId="37" fillId="0" borderId="2" xfId="0" quotePrefix="1" applyFont="1" applyBorder="1" applyAlignment="1">
      <alignment horizontal="center" vertical="center" wrapText="1"/>
    </xf>
    <xf numFmtId="0" fontId="29" fillId="2" borderId="2"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9" fillId="2" borderId="2" xfId="3" quotePrefix="1" applyFont="1" applyFill="1" applyBorder="1" applyAlignment="1">
      <alignment horizontal="center" vertical="center" wrapText="1"/>
    </xf>
    <xf numFmtId="0" fontId="29" fillId="2" borderId="2" xfId="3" applyFont="1" applyFill="1" applyBorder="1" applyAlignment="1">
      <alignment horizontal="center" vertical="center" wrapText="1"/>
    </xf>
    <xf numFmtId="0" fontId="29" fillId="2" borderId="0" xfId="0" applyFont="1" applyFill="1" applyBorder="1" applyAlignment="1">
      <alignment horizontal="center" vertical="center" wrapText="1"/>
    </xf>
    <xf numFmtId="0" fontId="76" fillId="2" borderId="0" xfId="0" applyFont="1" applyFill="1"/>
    <xf numFmtId="0" fontId="29" fillId="2" borderId="2" xfId="0" applyFont="1" applyFill="1" applyBorder="1" applyAlignment="1">
      <alignment vertical="center" wrapText="1"/>
    </xf>
    <xf numFmtId="0" fontId="70" fillId="10" borderId="2" xfId="3" applyFont="1" applyFill="1" applyBorder="1" applyAlignment="1">
      <alignment horizontal="center" vertical="center" wrapText="1"/>
    </xf>
    <xf numFmtId="0" fontId="70" fillId="10" borderId="3" xfId="0" applyFont="1" applyFill="1" applyBorder="1" applyAlignment="1">
      <alignment horizontal="center" vertical="center" wrapText="1"/>
    </xf>
    <xf numFmtId="168" fontId="75" fillId="2" borderId="1" xfId="2" quotePrefix="1" applyNumberFormat="1" applyFont="1" applyFill="1" applyBorder="1" applyAlignment="1">
      <alignment horizontal="center" vertical="center" wrapText="1"/>
    </xf>
    <xf numFmtId="14" fontId="86" fillId="2" borderId="1" xfId="1" quotePrefix="1" applyNumberFormat="1" applyFont="1" applyFill="1" applyBorder="1" applyAlignment="1" applyProtection="1">
      <alignment horizontal="center" vertical="center" wrapText="1"/>
    </xf>
    <xf numFmtId="0" fontId="78" fillId="2" borderId="77" xfId="3" applyFont="1" applyFill="1" applyBorder="1" applyAlignment="1">
      <alignment vertical="center" wrapText="1"/>
    </xf>
    <xf numFmtId="0" fontId="42" fillId="2" borderId="2" xfId="0" applyFont="1" applyFill="1" applyBorder="1" applyAlignment="1">
      <alignment horizontal="center" vertical="center" wrapText="1"/>
    </xf>
    <xf numFmtId="0" fontId="92" fillId="0" borderId="2" xfId="1" applyFont="1" applyBorder="1" applyAlignment="1" applyProtection="1">
      <alignment horizontal="center" vertical="center" wrapText="1"/>
    </xf>
    <xf numFmtId="0" fontId="92" fillId="2" borderId="2" xfId="1" applyNumberFormat="1" applyFont="1" applyFill="1" applyBorder="1" applyAlignment="1" applyProtection="1">
      <alignment horizontal="center" vertical="center" wrapText="1" shrinkToFit="1"/>
    </xf>
    <xf numFmtId="172" fontId="92" fillId="2" borderId="2" xfId="1" applyNumberFormat="1" applyFont="1" applyFill="1" applyBorder="1" applyAlignment="1" applyProtection="1">
      <alignment horizontal="center" vertical="center" wrapText="1"/>
    </xf>
    <xf numFmtId="14" fontId="92" fillId="2" borderId="2" xfId="0" applyNumberFormat="1" applyFont="1" applyFill="1" applyBorder="1" applyAlignment="1">
      <alignment horizontal="justify" vertical="center" wrapText="1"/>
    </xf>
    <xf numFmtId="0" fontId="92" fillId="2" borderId="2" xfId="0" applyFont="1" applyFill="1" applyBorder="1" applyAlignment="1">
      <alignment vertical="center" wrapText="1"/>
    </xf>
    <xf numFmtId="167" fontId="92" fillId="2" borderId="2" xfId="0" applyNumberFormat="1" applyFont="1" applyFill="1" applyBorder="1" applyAlignment="1">
      <alignment horizontal="center" vertical="center" wrapText="1"/>
    </xf>
    <xf numFmtId="14" fontId="92" fillId="2" borderId="2" xfId="0" applyNumberFormat="1" applyFont="1" applyFill="1" applyBorder="1" applyAlignment="1">
      <alignment horizontal="center" vertical="center"/>
    </xf>
    <xf numFmtId="0" fontId="92" fillId="2" borderId="2" xfId="0" quotePrefix="1" applyFont="1" applyFill="1" applyBorder="1" applyAlignment="1">
      <alignment horizontal="center" vertical="center" wrapText="1"/>
    </xf>
    <xf numFmtId="167" fontId="92" fillId="2" borderId="2" xfId="0" quotePrefix="1" applyNumberFormat="1" applyFont="1" applyFill="1" applyBorder="1" applyAlignment="1">
      <alignment horizontal="center" vertical="center"/>
    </xf>
    <xf numFmtId="14" fontId="92" fillId="2" borderId="2" xfId="0" quotePrefix="1" applyNumberFormat="1"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wrapText="1"/>
    </xf>
    <xf numFmtId="0" fontId="56" fillId="0" borderId="2" xfId="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9" fillId="2" borderId="1" xfId="0" applyFont="1" applyFill="1" applyBorder="1" applyAlignment="1">
      <alignment horizontal="center" vertical="center" wrapText="1"/>
    </xf>
    <xf numFmtId="0" fontId="29" fillId="2" borderId="6" xfId="0" quotePrefix="1" applyFont="1" applyFill="1" applyBorder="1" applyAlignment="1">
      <alignment horizontal="center" vertical="center" wrapText="1"/>
    </xf>
    <xf numFmtId="172" fontId="89" fillId="2" borderId="1" xfId="0" applyNumberFormat="1" applyFont="1" applyFill="1" applyBorder="1" applyAlignment="1">
      <alignment horizontal="center" vertical="center" wrapText="1"/>
    </xf>
    <xf numFmtId="0" fontId="78" fillId="2" borderId="5" xfId="0" quotePrefix="1"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2" xfId="0" applyFont="1" applyFill="1" applyBorder="1" applyAlignment="1">
      <alignment horizontal="justify" vertical="center" wrapText="1"/>
    </xf>
    <xf numFmtId="14" fontId="77" fillId="2" borderId="2" xfId="0" applyNumberFormat="1" applyFont="1" applyFill="1" applyBorder="1" applyAlignment="1">
      <alignment horizontal="justify" vertical="center" wrapText="1"/>
    </xf>
    <xf numFmtId="0" fontId="29" fillId="2" borderId="2" xfId="3" applyFont="1" applyFill="1" applyBorder="1" applyAlignment="1">
      <alignment horizontal="center" vertical="center" wrapText="1"/>
    </xf>
    <xf numFmtId="0" fontId="63" fillId="2" borderId="5" xfId="0" quotePrefix="1" applyFont="1" applyFill="1" applyBorder="1" applyAlignment="1">
      <alignment horizontal="justify" vertical="center" wrapText="1"/>
    </xf>
    <xf numFmtId="0" fontId="70" fillId="10" borderId="22" xfId="0" applyNumberFormat="1" applyFont="1" applyFill="1" applyBorder="1" applyAlignment="1">
      <alignment horizontal="center" vertical="center" wrapText="1"/>
    </xf>
    <xf numFmtId="0" fontId="75" fillId="2" borderId="2" xfId="0" applyFont="1" applyFill="1" applyBorder="1" applyAlignment="1">
      <alignment horizontal="center" vertical="center" wrapText="1"/>
    </xf>
    <xf numFmtId="0" fontId="75" fillId="2" borderId="2" xfId="0" applyFont="1" applyFill="1" applyBorder="1" applyAlignment="1">
      <alignment horizontal="justify" vertical="center" wrapText="1"/>
    </xf>
    <xf numFmtId="0" fontId="29" fillId="2" borderId="0" xfId="3" applyFont="1" applyFill="1" applyBorder="1" applyAlignment="1">
      <alignment horizontal="center" vertical="center" wrapText="1"/>
    </xf>
    <xf numFmtId="0" fontId="70" fillId="10" borderId="2" xfId="3" applyFont="1" applyFill="1" applyBorder="1" applyAlignment="1">
      <alignment horizontal="center" vertical="center" wrapText="1"/>
    </xf>
    <xf numFmtId="0" fontId="88" fillId="2" borderId="11" xfId="0" applyFont="1" applyFill="1" applyBorder="1" applyAlignment="1">
      <alignment horizontal="justify" vertical="center" wrapText="1"/>
    </xf>
    <xf numFmtId="0" fontId="88" fillId="2" borderId="8" xfId="0" applyFont="1" applyFill="1" applyBorder="1" applyAlignment="1">
      <alignment horizontal="justify" vertical="center" wrapText="1"/>
    </xf>
    <xf numFmtId="172" fontId="75" fillId="2" borderId="2" xfId="0" applyNumberFormat="1" applyFont="1" applyFill="1" applyBorder="1" applyAlignment="1">
      <alignment horizontal="center" vertical="center" wrapText="1"/>
    </xf>
    <xf numFmtId="0" fontId="29" fillId="2" borderId="2" xfId="3" applyFont="1" applyFill="1" applyBorder="1" applyAlignment="1">
      <alignment horizontal="center" vertical="center" wrapText="1"/>
    </xf>
    <xf numFmtId="0" fontId="29" fillId="2" borderId="2" xfId="0" applyFont="1" applyFill="1" applyBorder="1" applyAlignment="1">
      <alignment horizontal="center" vertical="center" wrapText="1"/>
    </xf>
    <xf numFmtId="0" fontId="70" fillId="10" borderId="4" xfId="0" applyNumberFormat="1" applyFont="1" applyFill="1" applyBorder="1" applyAlignment="1">
      <alignment horizontal="center" vertical="center" wrapText="1"/>
    </xf>
    <xf numFmtId="0" fontId="88" fillId="2" borderId="2" xfId="0" applyFont="1" applyFill="1" applyBorder="1" applyAlignment="1">
      <alignment horizontal="justify" vertical="center" wrapText="1"/>
    </xf>
    <xf numFmtId="0" fontId="70" fillId="10" borderId="2" xfId="0" applyFont="1" applyFill="1" applyBorder="1" applyAlignment="1">
      <alignment horizontal="center" vertical="center" wrapText="1"/>
    </xf>
    <xf numFmtId="0" fontId="76" fillId="2" borderId="2" xfId="0" applyFont="1" applyFill="1" applyBorder="1" applyAlignment="1">
      <alignment horizontal="center" vertical="center" wrapText="1"/>
    </xf>
    <xf numFmtId="14" fontId="75" fillId="2" borderId="2" xfId="0" applyNumberFormat="1" applyFont="1" applyFill="1" applyBorder="1" applyAlignment="1">
      <alignment horizontal="justify" vertical="center" wrapText="1"/>
    </xf>
    <xf numFmtId="0" fontId="96" fillId="2" borderId="2" xfId="0" applyFont="1" applyFill="1" applyBorder="1" applyAlignment="1">
      <alignment horizontal="center" vertical="center" wrapText="1"/>
    </xf>
    <xf numFmtId="167" fontId="75" fillId="2" borderId="2" xfId="0" applyNumberFormat="1" applyFont="1" applyFill="1" applyBorder="1" applyAlignment="1">
      <alignment horizontal="center" vertical="center"/>
    </xf>
    <xf numFmtId="0" fontId="23" fillId="2" borderId="11" xfId="0" applyFont="1" applyFill="1" applyBorder="1" applyAlignment="1">
      <alignment horizontal="justify" vertical="center" wrapText="1"/>
    </xf>
    <xf numFmtId="0" fontId="92" fillId="2" borderId="2" xfId="0" applyFont="1" applyFill="1" applyBorder="1" applyAlignment="1">
      <alignment horizontal="center" vertical="center" wrapText="1"/>
    </xf>
    <xf numFmtId="167" fontId="92" fillId="2" borderId="2" xfId="0" applyNumberFormat="1" applyFont="1" applyFill="1" applyBorder="1" applyAlignment="1">
      <alignment horizontal="center" vertical="center"/>
    </xf>
    <xf numFmtId="0" fontId="93" fillId="10" borderId="4" xfId="0" applyNumberFormat="1" applyFont="1" applyFill="1" applyBorder="1" applyAlignment="1">
      <alignment horizontal="center" vertical="center" wrapText="1"/>
    </xf>
    <xf numFmtId="0" fontId="95" fillId="2" borderId="2" xfId="0" applyFont="1" applyFill="1" applyBorder="1" applyAlignment="1">
      <alignment horizontal="justify" vertical="center" wrapText="1"/>
    </xf>
    <xf numFmtId="0" fontId="92" fillId="2" borderId="2" xfId="0" applyFont="1" applyFill="1" applyBorder="1" applyAlignment="1">
      <alignment horizontal="justify" vertical="center" wrapText="1"/>
    </xf>
    <xf numFmtId="172" fontId="92" fillId="2" borderId="2" xfId="0" applyNumberFormat="1" applyFont="1" applyFill="1" applyBorder="1" applyAlignment="1">
      <alignment horizontal="center" vertical="center" wrapText="1"/>
    </xf>
    <xf numFmtId="0" fontId="97" fillId="2" borderId="2" xfId="0" applyFont="1" applyFill="1" applyBorder="1" applyAlignment="1">
      <alignment horizontal="justify" vertical="center" wrapText="1"/>
    </xf>
    <xf numFmtId="0" fontId="23" fillId="2" borderId="2" xfId="0" applyFont="1" applyFill="1" applyBorder="1" applyAlignment="1">
      <alignment horizontal="center" vertical="center" wrapText="1"/>
    </xf>
    <xf numFmtId="0" fontId="23" fillId="2" borderId="2" xfId="0" applyFont="1" applyFill="1" applyBorder="1" applyAlignment="1">
      <alignment horizontal="justify" vertical="center" wrapText="1"/>
    </xf>
    <xf numFmtId="0" fontId="98" fillId="2" borderId="2" xfId="0" applyFont="1" applyFill="1" applyBorder="1" applyAlignment="1">
      <alignment horizontal="center" vertical="center" wrapText="1"/>
    </xf>
    <xf numFmtId="172" fontId="89" fillId="2" borderId="2" xfId="0" applyNumberFormat="1" applyFont="1" applyFill="1" applyBorder="1" applyAlignment="1">
      <alignment horizontal="center" vertical="center" wrapText="1"/>
    </xf>
    <xf numFmtId="167" fontId="77" fillId="2" borderId="8" xfId="0" applyNumberFormat="1" applyFont="1" applyFill="1" applyBorder="1" applyAlignment="1">
      <alignment horizontal="center" vertical="center"/>
    </xf>
    <xf numFmtId="167" fontId="89" fillId="2" borderId="8" xfId="0" applyNumberFormat="1" applyFont="1" applyFill="1" applyBorder="1" applyAlignment="1">
      <alignment horizontal="center" vertical="center"/>
    </xf>
    <xf numFmtId="172" fontId="89" fillId="2" borderId="8" xfId="0" applyNumberFormat="1" applyFont="1" applyFill="1" applyBorder="1" applyAlignment="1">
      <alignment horizontal="center" vertical="center" wrapText="1"/>
    </xf>
    <xf numFmtId="14" fontId="89" fillId="2" borderId="8" xfId="0" applyNumberFormat="1" applyFont="1" applyFill="1" applyBorder="1" applyAlignment="1">
      <alignment horizontal="justify" vertical="center" wrapText="1"/>
    </xf>
    <xf numFmtId="167" fontId="22" fillId="4" borderId="13" xfId="0" applyNumberFormat="1" applyFont="1" applyFill="1" applyBorder="1" applyAlignment="1">
      <alignment horizontal="center" vertical="center" wrapText="1"/>
    </xf>
    <xf numFmtId="167" fontId="22" fillId="4" borderId="14" xfId="0" applyNumberFormat="1" applyFont="1" applyFill="1" applyBorder="1" applyAlignment="1">
      <alignment horizontal="center" vertical="center" wrapText="1"/>
    </xf>
    <xf numFmtId="167" fontId="22" fillId="4" borderId="15"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14" fillId="2" borderId="2" xfId="0" applyFont="1" applyFill="1" applyBorder="1" applyAlignment="1">
      <alignment horizontal="justify"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167" fontId="22" fillId="4" borderId="20" xfId="0" applyNumberFormat="1" applyFont="1" applyFill="1" applyBorder="1" applyAlignment="1">
      <alignment horizontal="center" vertical="center" wrapText="1"/>
    </xf>
    <xf numFmtId="167" fontId="22" fillId="4" borderId="21" xfId="0" applyNumberFormat="1"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4" fillId="2" borderId="2" xfId="0" applyNumberFormat="1" applyFont="1" applyFill="1" applyBorder="1" applyAlignment="1">
      <alignment horizontal="justify" vertical="center" wrapText="1"/>
    </xf>
    <xf numFmtId="0" fontId="14" fillId="2" borderId="2" xfId="0" applyFont="1" applyFill="1" applyBorder="1" applyAlignment="1">
      <alignment horizontal="justify" wrapText="1"/>
    </xf>
    <xf numFmtId="0" fontId="14" fillId="3" borderId="2" xfId="0" applyFont="1" applyFill="1" applyBorder="1" applyAlignment="1">
      <alignment horizontal="justify" vertical="center" wrapText="1"/>
    </xf>
    <xf numFmtId="167" fontId="22" fillId="4" borderId="9" xfId="0" applyNumberFormat="1" applyFont="1" applyFill="1" applyBorder="1" applyAlignment="1">
      <alignment horizontal="center" vertical="center" wrapText="1"/>
    </xf>
    <xf numFmtId="169" fontId="14" fillId="2" borderId="2" xfId="0" applyNumberFormat="1" applyFont="1" applyFill="1" applyBorder="1" applyAlignment="1">
      <alignment horizontal="justify" vertical="center" wrapText="1"/>
    </xf>
    <xf numFmtId="0" fontId="14" fillId="2" borderId="4"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justify" vertical="center" wrapText="1"/>
    </xf>
    <xf numFmtId="167" fontId="17" fillId="4" borderId="13" xfId="0" applyNumberFormat="1" applyFont="1" applyFill="1" applyBorder="1" applyAlignment="1">
      <alignment horizontal="center" vertical="center" wrapText="1"/>
    </xf>
    <xf numFmtId="167" fontId="17" fillId="4" borderId="9" xfId="0" applyNumberFormat="1" applyFont="1" applyFill="1" applyBorder="1" applyAlignment="1">
      <alignment horizontal="center" vertical="center" wrapText="1"/>
    </xf>
    <xf numFmtId="167" fontId="17" fillId="4" borderId="14" xfId="0" applyNumberFormat="1" applyFont="1" applyFill="1" applyBorder="1" applyAlignment="1">
      <alignment horizontal="center" vertical="center" wrapText="1"/>
    </xf>
    <xf numFmtId="167" fontId="17" fillId="4" borderId="15" xfId="0" applyNumberFormat="1" applyFont="1" applyFill="1" applyBorder="1" applyAlignment="1">
      <alignment horizontal="center" vertical="center" wrapText="1"/>
    </xf>
    <xf numFmtId="167" fontId="17" fillId="4" borderId="20" xfId="0" applyNumberFormat="1" applyFont="1" applyFill="1" applyBorder="1" applyAlignment="1">
      <alignment horizontal="center" vertical="center" wrapText="1"/>
    </xf>
    <xf numFmtId="167" fontId="17" fillId="4" borderId="21" xfId="0" applyNumberFormat="1" applyFont="1" applyFill="1" applyBorder="1" applyAlignment="1">
      <alignment horizontal="center" vertical="center" wrapText="1"/>
    </xf>
    <xf numFmtId="0" fontId="7" fillId="2" borderId="0" xfId="0" applyFont="1" applyFill="1" applyBorder="1" applyAlignment="1">
      <alignment horizontal="justify" vertical="center" wrapText="1"/>
    </xf>
    <xf numFmtId="0" fontId="15" fillId="2" borderId="0" xfId="0" applyFont="1" applyFill="1" applyBorder="1" applyAlignment="1">
      <alignment horizontal="center" vertical="center" wrapText="1"/>
    </xf>
    <xf numFmtId="0" fontId="25" fillId="3" borderId="2" xfId="0" applyFont="1" applyFill="1" applyBorder="1" applyAlignment="1">
      <alignment horizontal="justify" vertical="center" wrapText="1"/>
    </xf>
    <xf numFmtId="14" fontId="24" fillId="2" borderId="2" xfId="0" applyNumberFormat="1" applyFont="1" applyFill="1" applyBorder="1" applyAlignment="1">
      <alignment horizontal="center" vertical="center" wrapText="1"/>
    </xf>
    <xf numFmtId="14" fontId="24" fillId="2" borderId="2" xfId="0" applyNumberFormat="1" applyFont="1" applyFill="1" applyBorder="1" applyAlignment="1">
      <alignment horizontal="center" vertical="center"/>
    </xf>
    <xf numFmtId="0" fontId="25" fillId="3" borderId="4" xfId="0" applyFont="1" applyFill="1" applyBorder="1" applyAlignment="1">
      <alignment horizontal="center" vertical="center" wrapText="1"/>
    </xf>
    <xf numFmtId="0" fontId="25" fillId="3" borderId="2" xfId="0" applyFont="1" applyFill="1" applyBorder="1" applyAlignment="1">
      <alignment vertical="center" wrapText="1"/>
    </xf>
    <xf numFmtId="0" fontId="22" fillId="4" borderId="25"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2" xfId="0" applyFont="1" applyFill="1" applyBorder="1" applyAlignment="1">
      <alignment horizontal="center" vertical="center" wrapText="1"/>
    </xf>
    <xf numFmtId="167" fontId="22" fillId="4" borderId="2" xfId="0" applyNumberFormat="1" applyFont="1" applyFill="1" applyBorder="1" applyAlignment="1">
      <alignment horizontal="center" vertical="center" wrapText="1"/>
    </xf>
    <xf numFmtId="167" fontId="22" fillId="4" borderId="26" xfId="0" applyNumberFormat="1" applyFont="1" applyFill="1" applyBorder="1" applyAlignment="1">
      <alignment horizontal="center" vertical="center" wrapText="1"/>
    </xf>
    <xf numFmtId="167" fontId="22" fillId="4" borderId="5" xfId="0" applyNumberFormat="1" applyFont="1" applyFill="1" applyBorder="1" applyAlignment="1">
      <alignment horizontal="center" vertical="center" wrapText="1"/>
    </xf>
    <xf numFmtId="167" fontId="22" fillId="4" borderId="18" xfId="0" applyNumberFormat="1" applyFont="1" applyFill="1" applyBorder="1" applyAlignment="1">
      <alignment horizontal="center" vertical="center" wrapText="1"/>
    </xf>
    <xf numFmtId="167" fontId="22" fillId="4" borderId="8"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0" fontId="22" fillId="4" borderId="8" xfId="0" applyFont="1" applyFill="1" applyBorder="1" applyAlignment="1">
      <alignment horizontal="center" vertical="center" wrapText="1"/>
    </xf>
    <xf numFmtId="167" fontId="22" fillId="4" borderId="23" xfId="0" applyNumberFormat="1" applyFont="1" applyFill="1" applyBorder="1" applyAlignment="1">
      <alignment horizontal="center" vertical="center" wrapText="1"/>
    </xf>
    <xf numFmtId="0" fontId="25" fillId="3" borderId="2" xfId="0" applyFont="1" applyFill="1" applyBorder="1" applyAlignment="1">
      <alignment horizontal="justify" vertical="center"/>
    </xf>
    <xf numFmtId="167" fontId="14" fillId="2" borderId="2" xfId="1" applyNumberFormat="1" applyFont="1" applyFill="1" applyBorder="1" applyAlignment="1" applyProtection="1">
      <alignment horizontal="center" vertical="center" wrapText="1"/>
    </xf>
    <xf numFmtId="0" fontId="20" fillId="3" borderId="2"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justify" vertical="center" wrapText="1"/>
    </xf>
    <xf numFmtId="0" fontId="20" fillId="3" borderId="1" xfId="0" applyFont="1" applyFill="1" applyBorder="1" applyAlignment="1">
      <alignment horizontal="justify" vertical="center" wrapText="1"/>
    </xf>
    <xf numFmtId="0" fontId="20" fillId="3" borderId="4"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4" fillId="0" borderId="2" xfId="0" applyFont="1" applyBorder="1" applyAlignment="1">
      <alignment vertical="center" wrapText="1"/>
    </xf>
    <xf numFmtId="14" fontId="25" fillId="3" borderId="2"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3" borderId="3" xfId="0" applyFont="1" applyFill="1" applyBorder="1" applyAlignment="1">
      <alignment horizontal="center" vertical="center" wrapText="1"/>
    </xf>
    <xf numFmtId="14" fontId="20" fillId="3" borderId="2" xfId="0" applyNumberFormat="1"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14" fontId="14" fillId="3" borderId="2" xfId="0" applyNumberFormat="1" applyFont="1" applyFill="1" applyBorder="1" applyAlignment="1">
      <alignment horizontal="center" vertical="center" wrapText="1"/>
    </xf>
    <xf numFmtId="0" fontId="14" fillId="3" borderId="2" xfId="1" applyFont="1" applyFill="1" applyBorder="1" applyAlignment="1" applyProtection="1">
      <alignment horizontal="center" vertical="center" wrapText="1"/>
    </xf>
    <xf numFmtId="0" fontId="14" fillId="3" borderId="1" xfId="0" applyFont="1" applyFill="1" applyBorder="1" applyAlignment="1">
      <alignment horizontal="justify" vertical="center" wrapText="1"/>
    </xf>
    <xf numFmtId="14" fontId="14" fillId="3" borderId="1" xfId="0" applyNumberFormat="1" applyFont="1" applyFill="1" applyBorder="1" applyAlignment="1">
      <alignment horizontal="center"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3" fillId="0" borderId="1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39" fillId="2" borderId="4" xfId="0" applyNumberFormat="1" applyFont="1" applyFill="1" applyBorder="1" applyAlignment="1">
      <alignment vertical="center" wrapText="1"/>
    </xf>
    <xf numFmtId="0" fontId="38" fillId="2" borderId="2" xfId="0" applyFont="1" applyFill="1" applyBorder="1" applyAlignment="1">
      <alignment horizontal="justify" vertical="center" wrapText="1"/>
    </xf>
    <xf numFmtId="14" fontId="39"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xf>
    <xf numFmtId="0" fontId="10" fillId="2" borderId="4" xfId="0" applyFont="1" applyFill="1" applyBorder="1" applyAlignment="1">
      <alignment vertical="center" wrapText="1"/>
    </xf>
    <xf numFmtId="0" fontId="10" fillId="2" borderId="3" xfId="0" applyFont="1" applyFill="1" applyBorder="1" applyAlignment="1">
      <alignment vertical="center" wrapText="1"/>
    </xf>
    <xf numFmtId="0" fontId="10" fillId="2" borderId="2" xfId="0" applyFont="1" applyFill="1" applyBorder="1" applyAlignment="1">
      <alignment horizontal="justify" vertical="center" wrapText="1"/>
    </xf>
    <xf numFmtId="0" fontId="10" fillId="2" borderId="1" xfId="0" applyFont="1" applyFill="1" applyBorder="1" applyAlignment="1">
      <alignment horizontal="justify"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7" fillId="2" borderId="2" xfId="0" applyFont="1" applyFill="1" applyBorder="1" applyAlignment="1">
      <alignment horizontal="center"/>
    </xf>
    <xf numFmtId="0" fontId="10" fillId="2" borderId="2" xfId="1" applyNumberFormat="1" applyFont="1" applyFill="1" applyBorder="1" applyAlignment="1" applyProtection="1">
      <alignment horizontal="center" vertical="center" wrapText="1"/>
    </xf>
    <xf numFmtId="0" fontId="7" fillId="2" borderId="12" xfId="0" applyFont="1" applyFill="1" applyBorder="1" applyAlignment="1">
      <alignment horizontal="center"/>
    </xf>
    <xf numFmtId="0" fontId="7" fillId="2" borderId="10" xfId="0" applyFont="1" applyFill="1" applyBorder="1" applyAlignment="1">
      <alignment horizontal="center"/>
    </xf>
    <xf numFmtId="0" fontId="38"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14" fontId="40" fillId="2" borderId="2" xfId="0" applyNumberFormat="1" applyFont="1" applyFill="1" applyBorder="1" applyAlignment="1">
      <alignment horizontal="justify" vertical="center" wrapText="1"/>
    </xf>
    <xf numFmtId="14" fontId="40" fillId="2" borderId="2" xfId="0" applyNumberFormat="1" applyFont="1" applyFill="1" applyBorder="1" applyAlignment="1">
      <alignment horizontal="center" vertical="center" wrapText="1"/>
    </xf>
    <xf numFmtId="14" fontId="40" fillId="2" borderId="2" xfId="0" applyNumberFormat="1" applyFont="1" applyFill="1" applyBorder="1" applyAlignment="1">
      <alignment horizontal="left" vertical="center" wrapText="1"/>
    </xf>
    <xf numFmtId="0" fontId="36" fillId="6" borderId="13" xfId="0" applyFont="1" applyFill="1" applyBorder="1" applyAlignment="1">
      <alignment horizontal="center" vertical="center" wrapText="1"/>
    </xf>
    <xf numFmtId="0" fontId="34" fillId="5" borderId="26"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5" borderId="2"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6" fillId="2" borderId="0" xfId="1" applyFill="1" applyBorder="1" applyAlignment="1" applyProtection="1">
      <alignment horizontal="center" vertical="center"/>
    </xf>
    <xf numFmtId="0" fontId="32" fillId="2" borderId="0" xfId="0" applyFont="1" applyFill="1" applyBorder="1" applyAlignment="1">
      <alignment horizontal="center" vertical="center"/>
    </xf>
    <xf numFmtId="0" fontId="34" fillId="5" borderId="25" xfId="0" applyFont="1" applyFill="1" applyBorder="1" applyAlignment="1">
      <alignment horizontal="center" vertical="center" wrapText="1"/>
    </xf>
    <xf numFmtId="0" fontId="34" fillId="5" borderId="4" xfId="0" applyFont="1" applyFill="1" applyBorder="1" applyAlignment="1">
      <alignment horizontal="center" vertical="center" wrapText="1"/>
    </xf>
    <xf numFmtId="167" fontId="34" fillId="5" borderId="13" xfId="0" applyNumberFormat="1" applyFont="1" applyFill="1" applyBorder="1" applyAlignment="1">
      <alignment horizontal="center" vertical="center" wrapText="1"/>
    </xf>
    <xf numFmtId="167" fontId="34" fillId="5" borderId="2" xfId="0" applyNumberFormat="1" applyFont="1" applyFill="1" applyBorder="1" applyAlignment="1">
      <alignment horizontal="center" vertical="center" wrapText="1"/>
    </xf>
    <xf numFmtId="0" fontId="31" fillId="2" borderId="0" xfId="0" applyFont="1" applyFill="1" applyBorder="1" applyAlignment="1">
      <alignment horizontal="center" vertical="center" wrapText="1"/>
    </xf>
    <xf numFmtId="0" fontId="46" fillId="7" borderId="13" xfId="3" applyFont="1" applyFill="1" applyBorder="1" applyAlignment="1">
      <alignment horizontal="center" vertical="center" wrapText="1"/>
    </xf>
    <xf numFmtId="0" fontId="46" fillId="7" borderId="26" xfId="3" applyFont="1" applyFill="1" applyBorder="1" applyAlignment="1">
      <alignment horizontal="center" vertical="center" wrapText="1"/>
    </xf>
    <xf numFmtId="0" fontId="46" fillId="7" borderId="5" xfId="3" applyFont="1" applyFill="1" applyBorder="1" applyAlignment="1">
      <alignment horizontal="center" vertical="center" wrapText="1"/>
    </xf>
    <xf numFmtId="0" fontId="32" fillId="2" borderId="0" xfId="3" applyFont="1" applyFill="1" applyBorder="1" applyAlignment="1">
      <alignment horizontal="center" vertical="center" wrapText="1"/>
    </xf>
    <xf numFmtId="0" fontId="42" fillId="2" borderId="0" xfId="3" applyFont="1" applyFill="1" applyAlignment="1">
      <alignment horizontal="center" vertical="center" wrapText="1"/>
    </xf>
    <xf numFmtId="0" fontId="17" fillId="2" borderId="0" xfId="3" applyFont="1" applyFill="1" applyAlignment="1">
      <alignment horizontal="center" vertical="center" wrapText="1"/>
    </xf>
    <xf numFmtId="0" fontId="46" fillId="7" borderId="25" xfId="3" applyFont="1" applyFill="1" applyBorder="1" applyAlignment="1">
      <alignment horizontal="center" vertical="center" wrapText="1"/>
    </xf>
    <xf numFmtId="0" fontId="46" fillId="7" borderId="4" xfId="3" applyFont="1" applyFill="1" applyBorder="1" applyAlignment="1">
      <alignment horizontal="center" vertical="center" wrapText="1"/>
    </xf>
    <xf numFmtId="0" fontId="46" fillId="7" borderId="2" xfId="3" applyFont="1" applyFill="1" applyBorder="1" applyAlignment="1">
      <alignment horizontal="center" vertical="center" wrapText="1"/>
    </xf>
    <xf numFmtId="167" fontId="46" fillId="7" borderId="13" xfId="3" applyNumberFormat="1" applyFont="1" applyFill="1" applyBorder="1" applyAlignment="1">
      <alignment horizontal="center" vertical="center" wrapText="1"/>
    </xf>
    <xf numFmtId="167" fontId="46" fillId="7" borderId="2" xfId="3" applyNumberFormat="1" applyFont="1" applyFill="1" applyBorder="1" applyAlignment="1">
      <alignment horizontal="center" vertical="center" wrapText="1"/>
    </xf>
    <xf numFmtId="0" fontId="43" fillId="2" borderId="2" xfId="3" applyFont="1" applyFill="1" applyBorder="1" applyAlignment="1">
      <alignment horizontal="justify" vertical="center" wrapText="1"/>
    </xf>
    <xf numFmtId="0" fontId="43" fillId="2" borderId="4" xfId="3" applyNumberFormat="1" applyFont="1" applyFill="1" applyBorder="1" applyAlignment="1">
      <alignment horizontal="center" vertical="center" wrapText="1"/>
    </xf>
    <xf numFmtId="14" fontId="43" fillId="2" borderId="2" xfId="3" applyNumberFormat="1" applyFont="1" applyFill="1" applyBorder="1" applyAlignment="1">
      <alignment horizontal="center" vertical="center" wrapText="1"/>
    </xf>
    <xf numFmtId="14" fontId="43" fillId="2" borderId="2" xfId="3" applyNumberFormat="1" applyFont="1" applyFill="1" applyBorder="1" applyAlignment="1">
      <alignment horizontal="justify" vertical="center" wrapText="1"/>
    </xf>
    <xf numFmtId="0" fontId="43" fillId="2" borderId="2" xfId="3" applyFont="1" applyFill="1" applyBorder="1" applyAlignment="1">
      <alignment horizontal="center" vertical="center" wrapText="1"/>
    </xf>
    <xf numFmtId="14" fontId="43" fillId="2" borderId="2" xfId="3" applyNumberFormat="1" applyFont="1" applyFill="1" applyBorder="1" applyAlignment="1">
      <alignment horizontal="left" vertical="center" wrapText="1"/>
    </xf>
    <xf numFmtId="0" fontId="43" fillId="2" borderId="4" xfId="3" applyFont="1" applyFill="1" applyBorder="1" applyAlignment="1">
      <alignment horizontal="center" vertical="center" wrapText="1"/>
    </xf>
    <xf numFmtId="14" fontId="10" fillId="2" borderId="11" xfId="0" applyNumberFormat="1" applyFont="1" applyFill="1" applyBorder="1" applyAlignment="1">
      <alignment horizontal="center" vertical="center" wrapText="1"/>
    </xf>
    <xf numFmtId="14" fontId="10" fillId="2" borderId="24" xfId="0" applyNumberFormat="1"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0" fontId="10" fillId="2" borderId="22" xfId="0" applyNumberFormat="1" applyFont="1" applyFill="1" applyBorder="1" applyAlignment="1">
      <alignment horizontal="center" vertical="center" wrapText="1"/>
    </xf>
    <xf numFmtId="0" fontId="10" fillId="2" borderId="47"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0" fontId="10" fillId="2" borderId="11" xfId="0" applyFont="1" applyFill="1" applyBorder="1" applyAlignment="1">
      <alignment horizontal="justify" vertical="center" wrapText="1"/>
    </xf>
    <xf numFmtId="0" fontId="10" fillId="2" borderId="8" xfId="0" applyFont="1" applyFill="1" applyBorder="1" applyAlignment="1">
      <alignment horizontal="justify" vertical="center" wrapText="1"/>
    </xf>
    <xf numFmtId="0" fontId="10" fillId="2" borderId="44"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24" xfId="0" applyFont="1" applyFill="1" applyBorder="1" applyAlignment="1">
      <alignment horizontal="justify" vertical="center" wrapText="1"/>
    </xf>
    <xf numFmtId="14" fontId="56" fillId="2" borderId="11" xfId="0" applyNumberFormat="1" applyFont="1" applyFill="1" applyBorder="1" applyAlignment="1">
      <alignment horizontal="center" vertical="center" wrapText="1"/>
    </xf>
    <xf numFmtId="14" fontId="56" fillId="2" borderId="24" xfId="0" applyNumberFormat="1" applyFont="1" applyFill="1" applyBorder="1" applyAlignment="1">
      <alignment horizontal="center" vertical="center" wrapText="1"/>
    </xf>
    <xf numFmtId="14" fontId="56" fillId="2" borderId="8" xfId="0" applyNumberFormat="1" applyFont="1" applyFill="1" applyBorder="1" applyAlignment="1">
      <alignment horizontal="center" vertical="center" wrapText="1"/>
    </xf>
    <xf numFmtId="165" fontId="10" fillId="2" borderId="11" xfId="0" applyNumberFormat="1" applyFont="1" applyFill="1" applyBorder="1" applyAlignment="1">
      <alignment horizontal="justify" vertical="center" wrapText="1"/>
    </xf>
    <xf numFmtId="165" fontId="10" fillId="2" borderId="24" xfId="0" applyNumberFormat="1" applyFont="1" applyFill="1" applyBorder="1" applyAlignment="1">
      <alignment horizontal="justify" vertical="center" wrapText="1"/>
    </xf>
    <xf numFmtId="0" fontId="10" fillId="2" borderId="1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8" xfId="0" applyFont="1" applyFill="1" applyBorder="1" applyAlignment="1">
      <alignment horizontal="center" vertical="center" wrapText="1"/>
    </xf>
    <xf numFmtId="14" fontId="56" fillId="2" borderId="11" xfId="0" applyNumberFormat="1" applyFont="1" applyFill="1" applyBorder="1" applyAlignment="1">
      <alignment horizontal="justify" vertical="center" wrapText="1"/>
    </xf>
    <xf numFmtId="14" fontId="56" fillId="2" borderId="24" xfId="0" applyNumberFormat="1" applyFont="1" applyFill="1" applyBorder="1" applyAlignment="1">
      <alignment horizontal="justify" vertical="center" wrapText="1"/>
    </xf>
    <xf numFmtId="14" fontId="56" fillId="2" borderId="8" xfId="0" applyNumberFormat="1" applyFont="1" applyFill="1" applyBorder="1" applyAlignment="1">
      <alignment horizontal="justify" vertical="center" wrapText="1"/>
    </xf>
    <xf numFmtId="14" fontId="56" fillId="2" borderId="11" xfId="0" applyNumberFormat="1" applyFont="1" applyFill="1" applyBorder="1" applyAlignment="1">
      <alignment horizontal="left" vertical="center" wrapText="1"/>
    </xf>
    <xf numFmtId="14" fontId="56" fillId="2" borderId="8" xfId="0" applyNumberFormat="1" applyFont="1" applyFill="1" applyBorder="1" applyAlignment="1">
      <alignment horizontal="left" vertical="center" wrapText="1"/>
    </xf>
    <xf numFmtId="0" fontId="60" fillId="2" borderId="11" xfId="1" applyNumberFormat="1" applyFont="1" applyFill="1" applyBorder="1" applyAlignment="1" applyProtection="1">
      <alignment horizontal="center" vertical="center" wrapText="1" shrinkToFit="1"/>
    </xf>
    <xf numFmtId="0" fontId="60" fillId="2" borderId="8" xfId="1" applyNumberFormat="1" applyFont="1" applyFill="1" applyBorder="1" applyAlignment="1" applyProtection="1">
      <alignment horizontal="center" vertical="center" wrapText="1" shrinkToFit="1"/>
    </xf>
    <xf numFmtId="14" fontId="10" fillId="2" borderId="11" xfId="0" applyNumberFormat="1" applyFont="1" applyFill="1" applyBorder="1" applyAlignment="1">
      <alignment horizontal="center" vertical="center"/>
    </xf>
    <xf numFmtId="14" fontId="10" fillId="2" borderId="24" xfId="0" applyNumberFormat="1" applyFont="1" applyFill="1" applyBorder="1" applyAlignment="1">
      <alignment horizontal="center" vertical="center"/>
    </xf>
    <xf numFmtId="14" fontId="10" fillId="2" borderId="8" xfId="0" applyNumberFormat="1" applyFont="1" applyFill="1" applyBorder="1" applyAlignment="1">
      <alignment horizontal="center" vertical="center"/>
    </xf>
    <xf numFmtId="0" fontId="10" fillId="2" borderId="11"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59" fillId="2" borderId="11"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14" fontId="56" fillId="2" borderId="24" xfId="0" applyNumberFormat="1" applyFont="1" applyFill="1" applyBorder="1" applyAlignment="1">
      <alignment horizontal="left" vertical="center" wrapText="1"/>
    </xf>
    <xf numFmtId="0" fontId="59" fillId="0" borderId="11" xfId="0" applyFont="1" applyBorder="1" applyAlignment="1">
      <alignment horizontal="center" vertical="center" wrapText="1"/>
    </xf>
    <xf numFmtId="0" fontId="59" fillId="0" borderId="8" xfId="0" applyFont="1" applyBorder="1" applyAlignment="1">
      <alignment horizontal="center" vertical="center" wrapText="1"/>
    </xf>
    <xf numFmtId="167" fontId="34" fillId="8" borderId="32" xfId="0" applyNumberFormat="1" applyFont="1" applyFill="1" applyBorder="1" applyAlignment="1">
      <alignment horizontal="center" vertical="center" wrapText="1"/>
    </xf>
    <xf numFmtId="167" fontId="34" fillId="8" borderId="39" xfId="0" applyNumberFormat="1" applyFont="1" applyFill="1" applyBorder="1" applyAlignment="1">
      <alignment horizontal="center" vertical="center" wrapText="1"/>
    </xf>
    <xf numFmtId="0" fontId="34" fillId="8" borderId="32" xfId="0" applyFont="1" applyFill="1" applyBorder="1" applyAlignment="1">
      <alignment horizontal="center" vertical="center" wrapText="1"/>
    </xf>
    <xf numFmtId="0" fontId="34" fillId="8" borderId="39" xfId="0" applyFont="1" applyFill="1" applyBorder="1" applyAlignment="1">
      <alignment horizontal="center" vertical="center" wrapText="1"/>
    </xf>
    <xf numFmtId="0" fontId="36" fillId="8" borderId="32" xfId="0" applyFont="1" applyFill="1" applyBorder="1" applyAlignment="1">
      <alignment horizontal="center" vertical="center" wrapText="1"/>
    </xf>
    <xf numFmtId="0" fontId="36" fillId="8" borderId="39" xfId="0" applyFont="1" applyFill="1" applyBorder="1" applyAlignment="1">
      <alignment horizontal="center" vertical="center" wrapText="1"/>
    </xf>
    <xf numFmtId="0" fontId="50" fillId="2" borderId="0" xfId="0" applyFont="1" applyFill="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Alignment="1">
      <alignment horizontal="center" wrapText="1"/>
    </xf>
    <xf numFmtId="0" fontId="34" fillId="8" borderId="30" xfId="0" applyFont="1" applyFill="1" applyBorder="1" applyAlignment="1">
      <alignment horizontal="center" vertical="center" wrapText="1"/>
    </xf>
    <xf numFmtId="0" fontId="34" fillId="8" borderId="37"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34" fillId="8" borderId="38"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5"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35" fillId="8" borderId="41" xfId="0" applyFont="1" applyFill="1" applyBorder="1" applyAlignment="1">
      <alignment horizontal="center" vertical="center" wrapText="1"/>
    </xf>
    <xf numFmtId="0" fontId="61" fillId="0" borderId="0" xfId="0" applyFont="1" applyAlignment="1">
      <alignment horizontal="left" vertical="center"/>
    </xf>
    <xf numFmtId="0" fontId="17" fillId="9" borderId="13"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17" fillId="9" borderId="5" xfId="0" applyFont="1" applyFill="1" applyBorder="1" applyAlignment="1">
      <alignment horizontal="center" vertical="center" wrapText="1"/>
    </xf>
    <xf numFmtId="167" fontId="17" fillId="9" borderId="13" xfId="0" applyNumberFormat="1" applyFont="1" applyFill="1" applyBorder="1" applyAlignment="1">
      <alignment horizontal="center" vertical="center" wrapText="1"/>
    </xf>
    <xf numFmtId="167" fontId="17" fillId="9" borderId="2" xfId="0" applyNumberFormat="1" applyFont="1" applyFill="1" applyBorder="1" applyAlignment="1">
      <alignment horizontal="center" vertical="center" wrapText="1"/>
    </xf>
    <xf numFmtId="0" fontId="65" fillId="2" borderId="4"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left" vertical="center" wrapText="1"/>
    </xf>
    <xf numFmtId="14" fontId="10" fillId="2" borderId="11" xfId="0" applyNumberFormat="1" applyFont="1" applyFill="1" applyBorder="1" applyAlignment="1">
      <alignment horizontal="justify" vertical="center" wrapText="1"/>
    </xf>
    <xf numFmtId="14" fontId="10" fillId="2" borderId="24" xfId="0" applyNumberFormat="1" applyFont="1" applyFill="1" applyBorder="1" applyAlignment="1">
      <alignment horizontal="justify" vertical="center" wrapText="1"/>
    </xf>
    <xf numFmtId="14" fontId="10" fillId="2" borderId="8" xfId="0" applyNumberFormat="1" applyFont="1" applyFill="1" applyBorder="1" applyAlignment="1">
      <alignment horizontal="justify" vertical="center" wrapText="1"/>
    </xf>
    <xf numFmtId="0" fontId="51" fillId="2" borderId="7" xfId="0" applyFont="1" applyFill="1" applyBorder="1" applyAlignment="1">
      <alignment horizontal="center" wrapText="1"/>
    </xf>
    <xf numFmtId="0" fontId="42" fillId="2" borderId="2" xfId="0" applyFont="1" applyFill="1" applyBorder="1" applyAlignment="1">
      <alignment horizontal="center" vertical="center" wrapText="1"/>
    </xf>
    <xf numFmtId="0" fontId="37" fillId="0" borderId="11" xfId="0" applyFont="1" applyBorder="1" applyAlignment="1">
      <alignment horizontal="center" vertical="center" wrapText="1"/>
    </xf>
    <xf numFmtId="0" fontId="37" fillId="0" borderId="8" xfId="0" applyFont="1" applyBorder="1" applyAlignment="1">
      <alignment horizontal="center" vertical="center" wrapText="1"/>
    </xf>
    <xf numFmtId="0" fontId="37" fillId="2" borderId="11"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4" fillId="10" borderId="4" xfId="0" applyNumberFormat="1" applyFont="1" applyFill="1" applyBorder="1" applyAlignment="1">
      <alignment horizontal="center" vertical="center" wrapText="1"/>
    </xf>
    <xf numFmtId="0" fontId="56" fillId="2" borderId="2" xfId="0" applyNumberFormat="1" applyFont="1" applyFill="1" applyBorder="1" applyAlignment="1">
      <alignment horizontal="center" vertical="center" wrapText="1"/>
    </xf>
    <xf numFmtId="0" fontId="56" fillId="2" borderId="2" xfId="0" applyFont="1" applyFill="1" applyBorder="1" applyAlignment="1">
      <alignment horizontal="justify" vertical="center" wrapText="1"/>
    </xf>
    <xf numFmtId="14" fontId="56" fillId="2" borderId="2" xfId="0" applyNumberFormat="1" applyFont="1" applyFill="1" applyBorder="1" applyAlignment="1">
      <alignment horizontal="center" vertical="center" wrapText="1"/>
    </xf>
    <xf numFmtId="14" fontId="56" fillId="2" borderId="2" xfId="0" applyNumberFormat="1" applyFont="1" applyFill="1" applyBorder="1" applyAlignment="1">
      <alignment horizontal="justify" vertical="center" wrapText="1"/>
    </xf>
    <xf numFmtId="0" fontId="37" fillId="2" borderId="5" xfId="0" applyFont="1" applyFill="1" applyBorder="1" applyAlignment="1">
      <alignment horizontal="center" vertical="center" wrapText="1"/>
    </xf>
    <xf numFmtId="0" fontId="6" fillId="2" borderId="7" xfId="1" applyFill="1" applyBorder="1" applyAlignment="1" applyProtection="1">
      <alignment horizontal="center" vertical="center"/>
    </xf>
    <xf numFmtId="0" fontId="72" fillId="10" borderId="25" xfId="0" applyFont="1" applyFill="1" applyBorder="1" applyAlignment="1">
      <alignment horizontal="center" vertical="center" wrapText="1"/>
    </xf>
    <xf numFmtId="0" fontId="72" fillId="10" borderId="4" xfId="0" applyFont="1" applyFill="1" applyBorder="1" applyAlignment="1">
      <alignment horizontal="center" vertical="center" wrapText="1"/>
    </xf>
    <xf numFmtId="0" fontId="72" fillId="10" borderId="13" xfId="0" applyFont="1" applyFill="1" applyBorder="1" applyAlignment="1">
      <alignment horizontal="center" vertical="center" wrapText="1"/>
    </xf>
    <xf numFmtId="0" fontId="72" fillId="10" borderId="2" xfId="0" applyFont="1" applyFill="1" applyBorder="1" applyAlignment="1">
      <alignment horizontal="center" vertical="center" wrapText="1"/>
    </xf>
    <xf numFmtId="0" fontId="72" fillId="10" borderId="26" xfId="0" applyFont="1" applyFill="1" applyBorder="1" applyAlignment="1">
      <alignment horizontal="center" vertical="center" wrapText="1"/>
    </xf>
    <xf numFmtId="0" fontId="72" fillId="10" borderId="5" xfId="0" applyFont="1" applyFill="1" applyBorder="1" applyAlignment="1">
      <alignment horizontal="center" vertical="center" wrapText="1"/>
    </xf>
    <xf numFmtId="167" fontId="72" fillId="10" borderId="13" xfId="0" applyNumberFormat="1" applyFont="1" applyFill="1" applyBorder="1" applyAlignment="1">
      <alignment horizontal="center" vertical="center" wrapText="1"/>
    </xf>
    <xf numFmtId="167" fontId="72" fillId="10" borderId="2" xfId="0" applyNumberFormat="1" applyFont="1" applyFill="1" applyBorder="1" applyAlignment="1">
      <alignment horizontal="center" vertical="center" wrapText="1"/>
    </xf>
    <xf numFmtId="0" fontId="34" fillId="10" borderId="18" xfId="0" applyFont="1" applyFill="1" applyBorder="1" applyAlignment="1">
      <alignment horizontal="center" vertical="center" wrapText="1"/>
    </xf>
    <xf numFmtId="0" fontId="34" fillId="10" borderId="8" xfId="0" applyFont="1" applyFill="1" applyBorder="1" applyAlignment="1">
      <alignment horizontal="center" vertical="center" wrapText="1"/>
    </xf>
    <xf numFmtId="0" fontId="34" fillId="10" borderId="16" xfId="0" applyFont="1" applyFill="1" applyBorder="1" applyAlignment="1">
      <alignment horizontal="center" vertical="center" wrapText="1"/>
    </xf>
    <xf numFmtId="0" fontId="34" fillId="10" borderId="47" xfId="0" applyFont="1" applyFill="1" applyBorder="1" applyAlignment="1">
      <alignment horizontal="center" vertical="center" wrapText="1"/>
    </xf>
    <xf numFmtId="0" fontId="70" fillId="10" borderId="49" xfId="0" applyFont="1" applyFill="1" applyBorder="1" applyAlignment="1">
      <alignment horizontal="center" vertical="center" wrapText="1"/>
    </xf>
    <xf numFmtId="0" fontId="70" fillId="10" borderId="10" xfId="0" applyFont="1" applyFill="1" applyBorder="1" applyAlignment="1">
      <alignment horizontal="center" vertical="center" wrapText="1"/>
    </xf>
    <xf numFmtId="0" fontId="41" fillId="2" borderId="2" xfId="0" applyNumberFormat="1" applyFont="1" applyFill="1" applyBorder="1" applyAlignment="1">
      <alignment horizontal="center" vertical="center" wrapText="1"/>
    </xf>
    <xf numFmtId="0" fontId="71" fillId="2" borderId="0" xfId="0" applyNumberFormat="1" applyFont="1" applyFill="1" applyBorder="1" applyAlignment="1">
      <alignment horizontal="center" vertical="center" wrapText="1"/>
    </xf>
    <xf numFmtId="0" fontId="37" fillId="0" borderId="2" xfId="0" quotePrefix="1" applyFont="1" applyBorder="1" applyAlignment="1">
      <alignment horizontal="center" vertical="center" wrapText="1"/>
    </xf>
    <xf numFmtId="0" fontId="70" fillId="10" borderId="50" xfId="0" applyFont="1" applyFill="1" applyBorder="1" applyAlignment="1">
      <alignment horizontal="center" vertical="center" wrapText="1"/>
    </xf>
    <xf numFmtId="0" fontId="70" fillId="10" borderId="51" xfId="0" applyFont="1" applyFill="1" applyBorder="1" applyAlignment="1">
      <alignment horizontal="center" vertical="center" wrapText="1"/>
    </xf>
    <xf numFmtId="0" fontId="70" fillId="10" borderId="52" xfId="0" applyFont="1" applyFill="1" applyBorder="1" applyAlignment="1">
      <alignment horizontal="center" vertical="center" wrapText="1"/>
    </xf>
    <xf numFmtId="0" fontId="36" fillId="10" borderId="18" xfId="0" applyFont="1" applyFill="1" applyBorder="1" applyAlignment="1">
      <alignment horizontal="center" vertical="center" wrapText="1"/>
    </xf>
    <xf numFmtId="0" fontId="36" fillId="10" borderId="8" xfId="0" applyFont="1" applyFill="1" applyBorder="1" applyAlignment="1">
      <alignment horizontal="center" vertical="center" wrapText="1"/>
    </xf>
    <xf numFmtId="167" fontId="34" fillId="10" borderId="18" xfId="0" applyNumberFormat="1" applyFont="1" applyFill="1" applyBorder="1" applyAlignment="1">
      <alignment horizontal="center" vertical="center" wrapText="1"/>
    </xf>
    <xf numFmtId="167" fontId="34" fillId="10" borderId="8" xfId="0" applyNumberFormat="1" applyFont="1" applyFill="1" applyBorder="1" applyAlignment="1">
      <alignment horizontal="center" vertical="center" wrapText="1"/>
    </xf>
    <xf numFmtId="14" fontId="75" fillId="2" borderId="11" xfId="0" applyNumberFormat="1" applyFont="1" applyFill="1" applyBorder="1" applyAlignment="1">
      <alignment horizontal="justify" vertical="center" wrapText="1"/>
    </xf>
    <xf numFmtId="14" fontId="75" fillId="2" borderId="8" xfId="0" applyNumberFormat="1" applyFont="1" applyFill="1" applyBorder="1" applyAlignment="1">
      <alignment horizontal="justify" vertical="center" wrapText="1"/>
    </xf>
    <xf numFmtId="0" fontId="12" fillId="2" borderId="11" xfId="1" applyNumberFormat="1" applyFont="1" applyFill="1" applyBorder="1" applyAlignment="1" applyProtection="1">
      <alignment horizontal="center" vertical="center" wrapText="1" shrinkToFit="1"/>
    </xf>
    <xf numFmtId="0" fontId="12" fillId="2" borderId="8" xfId="1" applyNumberFormat="1" applyFont="1" applyFill="1" applyBorder="1" applyAlignment="1" applyProtection="1">
      <alignment horizontal="center" vertical="center" wrapText="1" shrinkToFit="1"/>
    </xf>
    <xf numFmtId="14" fontId="75" fillId="2" borderId="11" xfId="0" applyNumberFormat="1" applyFont="1" applyFill="1" applyBorder="1" applyAlignment="1">
      <alignment horizontal="center" vertical="center" wrapText="1"/>
    </xf>
    <xf numFmtId="14" fontId="75" fillId="2" borderId="8" xfId="0" applyNumberFormat="1" applyFont="1" applyFill="1" applyBorder="1" applyAlignment="1">
      <alignment horizontal="center" vertical="center" wrapText="1"/>
    </xf>
    <xf numFmtId="0" fontId="70" fillId="10" borderId="22" xfId="0" applyNumberFormat="1" applyFont="1" applyFill="1" applyBorder="1" applyAlignment="1">
      <alignment horizontal="center" vertical="center" wrapText="1"/>
    </xf>
    <xf numFmtId="0" fontId="70" fillId="10" borderId="47" xfId="0" applyNumberFormat="1" applyFont="1" applyFill="1" applyBorder="1" applyAlignment="1">
      <alignment horizontal="center" vertical="center" wrapText="1"/>
    </xf>
    <xf numFmtId="0" fontId="29" fillId="0" borderId="29" xfId="3" applyFont="1" applyBorder="1" applyAlignment="1">
      <alignment horizontal="center" vertical="center" wrapText="1"/>
    </xf>
    <xf numFmtId="0" fontId="29" fillId="0" borderId="57" xfId="3" applyFont="1" applyBorder="1" applyAlignment="1">
      <alignment horizontal="center" vertical="center" wrapText="1"/>
    </xf>
    <xf numFmtId="0" fontId="29" fillId="0" borderId="27" xfId="3" applyFont="1" applyBorder="1" applyAlignment="1">
      <alignment horizontal="center" vertical="center" wrapText="1"/>
    </xf>
    <xf numFmtId="0" fontId="78" fillId="2" borderId="12" xfId="3" applyFont="1" applyFill="1" applyBorder="1" applyAlignment="1">
      <alignment horizontal="center" vertical="center" wrapText="1"/>
    </xf>
    <xf numFmtId="0" fontId="78" fillId="2" borderId="10" xfId="3" applyFont="1" applyFill="1" applyBorder="1" applyAlignment="1">
      <alignment horizontal="center" vertical="center" wrapText="1"/>
    </xf>
    <xf numFmtId="0" fontId="29" fillId="11" borderId="11" xfId="3" applyFont="1" applyFill="1" applyBorder="1" applyAlignment="1">
      <alignment horizontal="center" vertical="center" wrapText="1"/>
    </xf>
    <xf numFmtId="0" fontId="29" fillId="11" borderId="8" xfId="3" applyFont="1" applyFill="1" applyBorder="1" applyAlignment="1">
      <alignment horizontal="center" vertical="center" wrapText="1"/>
    </xf>
    <xf numFmtId="0" fontId="29" fillId="2" borderId="11" xfId="3" applyFont="1" applyFill="1" applyBorder="1" applyAlignment="1">
      <alignment horizontal="center" vertical="center" wrapText="1"/>
    </xf>
    <xf numFmtId="0" fontId="29" fillId="2" borderId="8" xfId="3" applyFont="1" applyFill="1" applyBorder="1" applyAlignment="1">
      <alignment horizontal="center" vertical="center" wrapText="1"/>
    </xf>
    <xf numFmtId="0" fontId="75" fillId="2" borderId="11" xfId="0" applyNumberFormat="1" applyFont="1" applyFill="1" applyBorder="1" applyAlignment="1">
      <alignment horizontal="center" vertical="center" wrapText="1"/>
    </xf>
    <xf numFmtId="0" fontId="75" fillId="2" borderId="24" xfId="0" applyNumberFormat="1" applyFont="1" applyFill="1" applyBorder="1" applyAlignment="1">
      <alignment horizontal="center" vertical="center" wrapText="1"/>
    </xf>
    <xf numFmtId="0" fontId="75" fillId="2" borderId="8" xfId="0" applyNumberFormat="1" applyFont="1" applyFill="1" applyBorder="1" applyAlignment="1">
      <alignment horizontal="center" vertical="center" wrapText="1"/>
    </xf>
    <xf numFmtId="0" fontId="75" fillId="2" borderId="11" xfId="0" applyFont="1" applyFill="1" applyBorder="1" applyAlignment="1">
      <alignment horizontal="justify" vertical="center" wrapText="1"/>
    </xf>
    <xf numFmtId="0" fontId="75" fillId="2" borderId="24" xfId="0" applyFont="1" applyFill="1" applyBorder="1" applyAlignment="1">
      <alignment horizontal="justify" vertical="center" wrapText="1"/>
    </xf>
    <xf numFmtId="0" fontId="75" fillId="2" borderId="8" xfId="0" applyFont="1" applyFill="1" applyBorder="1" applyAlignment="1">
      <alignment horizontal="justify" vertical="center" wrapText="1"/>
    </xf>
    <xf numFmtId="0" fontId="70" fillId="10" borderId="45" xfId="0" applyNumberFormat="1" applyFont="1" applyFill="1" applyBorder="1" applyAlignment="1">
      <alignment horizontal="center" vertical="center" wrapText="1"/>
    </xf>
    <xf numFmtId="0" fontId="82" fillId="10" borderId="13" xfId="3" applyFont="1" applyFill="1" applyBorder="1" applyAlignment="1">
      <alignment horizontal="center" vertical="center" wrapText="1"/>
    </xf>
    <xf numFmtId="0" fontId="82" fillId="10" borderId="2" xfId="3" applyFont="1" applyFill="1" applyBorder="1" applyAlignment="1">
      <alignment horizontal="center" vertical="center" wrapText="1"/>
    </xf>
    <xf numFmtId="0" fontId="42" fillId="2" borderId="7" xfId="3" applyFont="1" applyFill="1" applyBorder="1" applyAlignment="1">
      <alignment horizontal="center" wrapText="1"/>
    </xf>
    <xf numFmtId="0" fontId="72" fillId="10" borderId="13" xfId="3" applyFont="1" applyFill="1" applyBorder="1" applyAlignment="1">
      <alignment horizontal="center" vertical="center" wrapText="1"/>
    </xf>
    <xf numFmtId="0" fontId="72" fillId="10" borderId="26" xfId="3" applyFont="1" applyFill="1" applyBorder="1" applyAlignment="1">
      <alignment horizontal="center" vertical="center" wrapText="1"/>
    </xf>
    <xf numFmtId="0" fontId="72" fillId="10" borderId="5" xfId="3" applyFont="1" applyFill="1" applyBorder="1" applyAlignment="1">
      <alignment horizontal="center" vertical="center" wrapText="1"/>
    </xf>
    <xf numFmtId="0" fontId="70" fillId="10" borderId="44" xfId="0" applyNumberFormat="1" applyFont="1" applyFill="1" applyBorder="1" applyAlignment="1">
      <alignment horizontal="center" vertical="center" wrapText="1"/>
    </xf>
    <xf numFmtId="0" fontId="70" fillId="10" borderId="42" xfId="0" applyNumberFormat="1" applyFont="1" applyFill="1" applyBorder="1" applyAlignment="1">
      <alignment horizontal="center" vertical="center" wrapText="1"/>
    </xf>
    <xf numFmtId="14" fontId="75" fillId="2" borderId="24" xfId="0" applyNumberFormat="1" applyFont="1" applyFill="1" applyBorder="1" applyAlignment="1">
      <alignment horizontal="center" vertical="center" wrapText="1"/>
    </xf>
    <xf numFmtId="0" fontId="42" fillId="2" borderId="54" xfId="3" applyFont="1" applyFill="1" applyBorder="1" applyAlignment="1">
      <alignment horizontal="center" wrapText="1"/>
    </xf>
    <xf numFmtId="0" fontId="75" fillId="2" borderId="11" xfId="0" applyFont="1" applyFill="1" applyBorder="1" applyAlignment="1">
      <alignment horizontal="center" vertical="center" wrapText="1"/>
    </xf>
    <xf numFmtId="0" fontId="75" fillId="2" borderId="24" xfId="0" applyFont="1" applyFill="1" applyBorder="1" applyAlignment="1">
      <alignment horizontal="center" vertical="center" wrapText="1"/>
    </xf>
    <xf numFmtId="0" fontId="75" fillId="2" borderId="8" xfId="0" applyFont="1" applyFill="1" applyBorder="1" applyAlignment="1">
      <alignment horizontal="center" vertical="center" wrapText="1"/>
    </xf>
    <xf numFmtId="0" fontId="72" fillId="10" borderId="2" xfId="3" applyFont="1" applyFill="1" applyBorder="1" applyAlignment="1">
      <alignment horizontal="center" vertical="center" wrapText="1"/>
    </xf>
    <xf numFmtId="0" fontId="75" fillId="2" borderId="11" xfId="0" applyFont="1" applyFill="1" applyBorder="1" applyAlignment="1">
      <alignment horizontal="left" vertical="center" wrapText="1"/>
    </xf>
    <xf numFmtId="0" fontId="75" fillId="2" borderId="24" xfId="0" applyFont="1" applyFill="1" applyBorder="1" applyAlignment="1">
      <alignment horizontal="left" vertical="center" wrapText="1"/>
    </xf>
    <xf numFmtId="0" fontId="75" fillId="2" borderId="8" xfId="0" applyFont="1" applyFill="1" applyBorder="1" applyAlignment="1">
      <alignment horizontal="left" vertical="center" wrapText="1"/>
    </xf>
    <xf numFmtId="0" fontId="87" fillId="2" borderId="8" xfId="0" applyFont="1" applyFill="1" applyBorder="1" applyAlignment="1">
      <alignment horizontal="left" vertical="center" wrapText="1"/>
    </xf>
    <xf numFmtId="0" fontId="75" fillId="2" borderId="2" xfId="0" applyFont="1" applyFill="1" applyBorder="1" applyAlignment="1">
      <alignment horizontal="center" vertical="center" wrapText="1"/>
    </xf>
    <xf numFmtId="0" fontId="29" fillId="2" borderId="0" xfId="3" applyFont="1" applyFill="1" applyBorder="1" applyAlignment="1">
      <alignment horizontal="center" vertical="center" wrapText="1"/>
    </xf>
    <xf numFmtId="0" fontId="42" fillId="2" borderId="0" xfId="3" applyFont="1" applyFill="1" applyBorder="1" applyAlignment="1">
      <alignment horizontal="center" vertical="center" wrapText="1"/>
    </xf>
    <xf numFmtId="0" fontId="42" fillId="2" borderId="0" xfId="3" applyFont="1" applyFill="1" applyBorder="1" applyAlignment="1">
      <alignment horizontal="center" wrapText="1"/>
    </xf>
    <xf numFmtId="0" fontId="80" fillId="2" borderId="7" xfId="1" applyFont="1" applyFill="1" applyBorder="1" applyAlignment="1" applyProtection="1">
      <alignment horizontal="center" vertical="center"/>
    </xf>
    <xf numFmtId="0" fontId="72" fillId="10" borderId="25" xfId="3" applyFont="1" applyFill="1" applyBorder="1" applyAlignment="1">
      <alignment horizontal="center" vertical="center" wrapText="1"/>
    </xf>
    <xf numFmtId="0" fontId="72" fillId="10" borderId="4" xfId="3" applyFont="1" applyFill="1" applyBorder="1" applyAlignment="1">
      <alignment horizontal="center" vertical="center" wrapText="1"/>
    </xf>
    <xf numFmtId="0" fontId="72" fillId="10" borderId="13" xfId="3" applyFont="1" applyFill="1" applyBorder="1" applyAlignment="1">
      <alignment horizontal="justify" vertical="center" wrapText="1"/>
    </xf>
    <xf numFmtId="0" fontId="72" fillId="10" borderId="2" xfId="3" applyFont="1" applyFill="1" applyBorder="1" applyAlignment="1">
      <alignment horizontal="justify" vertical="center" wrapText="1"/>
    </xf>
    <xf numFmtId="172" fontId="75" fillId="2" borderId="11" xfId="0" applyNumberFormat="1" applyFont="1" applyFill="1" applyBorder="1" applyAlignment="1">
      <alignment horizontal="center" vertical="center" wrapText="1"/>
    </xf>
    <xf numFmtId="172" fontId="75" fillId="2" borderId="8" xfId="0" applyNumberFormat="1" applyFont="1" applyFill="1" applyBorder="1" applyAlignment="1">
      <alignment horizontal="center" vertical="center" wrapText="1"/>
    </xf>
    <xf numFmtId="14" fontId="75" fillId="2" borderId="11" xfId="0" applyNumberFormat="1" applyFont="1" applyFill="1" applyBorder="1" applyAlignment="1">
      <alignment horizontal="left" vertical="center" wrapText="1"/>
    </xf>
    <xf numFmtId="14" fontId="75" fillId="2" borderId="8" xfId="0" applyNumberFormat="1" applyFont="1" applyFill="1" applyBorder="1" applyAlignment="1">
      <alignment horizontal="left" vertical="center" wrapText="1"/>
    </xf>
    <xf numFmtId="167" fontId="72" fillId="10" borderId="13" xfId="3" applyNumberFormat="1" applyFont="1" applyFill="1" applyBorder="1" applyAlignment="1">
      <alignment horizontal="center" vertical="center" wrapText="1"/>
    </xf>
    <xf numFmtId="167" fontId="72" fillId="10" borderId="2" xfId="3" applyNumberFormat="1" applyFont="1" applyFill="1" applyBorder="1" applyAlignment="1">
      <alignment horizontal="center" vertical="center" wrapText="1"/>
    </xf>
    <xf numFmtId="0" fontId="70" fillId="10" borderId="16" xfId="0" applyNumberFormat="1" applyFont="1" applyFill="1" applyBorder="1" applyAlignment="1">
      <alignment horizontal="center" vertical="center" wrapText="1"/>
    </xf>
    <xf numFmtId="0" fontId="75" fillId="2" borderId="11" xfId="0" applyFont="1" applyFill="1" applyBorder="1" applyAlignment="1">
      <alignment vertical="center" wrapText="1"/>
    </xf>
    <xf numFmtId="0" fontId="75" fillId="2" borderId="24" xfId="0" applyFont="1" applyFill="1" applyBorder="1" applyAlignment="1">
      <alignment vertical="center" wrapText="1"/>
    </xf>
    <xf numFmtId="0" fontId="75" fillId="2" borderId="8" xfId="0" applyFont="1" applyFill="1" applyBorder="1" applyAlignment="1">
      <alignment vertical="center" wrapText="1"/>
    </xf>
    <xf numFmtId="172" fontId="75" fillId="2" borderId="24" xfId="0" applyNumberFormat="1" applyFont="1" applyFill="1" applyBorder="1" applyAlignment="1">
      <alignment horizontal="center" vertical="center" wrapText="1"/>
    </xf>
    <xf numFmtId="0" fontId="70" fillId="10" borderId="2" xfId="0" applyNumberFormat="1" applyFont="1" applyFill="1" applyBorder="1" applyAlignment="1">
      <alignment horizontal="center" vertical="center" wrapText="1"/>
    </xf>
    <xf numFmtId="0" fontId="75" fillId="2" borderId="2" xfId="0" applyFont="1" applyFill="1" applyBorder="1" applyAlignment="1">
      <alignment horizontal="justify" vertical="center" wrapText="1"/>
    </xf>
    <xf numFmtId="0" fontId="70" fillId="10" borderId="46" xfId="0" applyNumberFormat="1" applyFont="1" applyFill="1" applyBorder="1" applyAlignment="1">
      <alignment horizontal="center" vertical="center" wrapText="1"/>
    </xf>
    <xf numFmtId="0" fontId="74" fillId="2" borderId="58" xfId="3" applyNumberFormat="1" applyFont="1" applyFill="1" applyBorder="1" applyAlignment="1">
      <alignment horizontal="center" vertical="center" wrapText="1"/>
    </xf>
    <xf numFmtId="0" fontId="74" fillId="2" borderId="59" xfId="3" applyNumberFormat="1" applyFont="1" applyFill="1" applyBorder="1" applyAlignment="1">
      <alignment horizontal="center" vertical="center" wrapText="1"/>
    </xf>
    <xf numFmtId="0" fontId="88" fillId="2" borderId="2" xfId="3" applyFont="1" applyFill="1" applyBorder="1" applyAlignment="1">
      <alignment horizontal="center" vertical="center" wrapText="1"/>
    </xf>
    <xf numFmtId="0" fontId="88" fillId="2" borderId="2" xfId="3" applyFont="1" applyFill="1" applyBorder="1" applyAlignment="1">
      <alignment horizontal="justify" vertical="center" wrapText="1"/>
    </xf>
    <xf numFmtId="0" fontId="76" fillId="2" borderId="2" xfId="0" applyFont="1" applyFill="1" applyBorder="1" applyAlignment="1">
      <alignment horizontal="center" vertical="center" wrapText="1"/>
    </xf>
    <xf numFmtId="0" fontId="88" fillId="2" borderId="11" xfId="0" applyFont="1" applyFill="1" applyBorder="1" applyAlignment="1">
      <alignment horizontal="justify" vertical="center" wrapText="1"/>
    </xf>
    <xf numFmtId="0" fontId="88" fillId="2" borderId="8" xfId="0" applyFont="1" applyFill="1" applyBorder="1" applyAlignment="1">
      <alignment horizontal="justify" vertical="center" wrapText="1"/>
    </xf>
    <xf numFmtId="0" fontId="29" fillId="2" borderId="11"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2" xfId="3" applyFont="1" applyFill="1" applyBorder="1" applyAlignment="1">
      <alignment horizontal="center" vertical="center" wrapText="1"/>
    </xf>
    <xf numFmtId="172" fontId="75" fillId="2" borderId="2" xfId="0" applyNumberFormat="1" applyFont="1" applyFill="1" applyBorder="1" applyAlignment="1">
      <alignment horizontal="center" vertical="center" wrapText="1"/>
    </xf>
    <xf numFmtId="14" fontId="75" fillId="2" borderId="2" xfId="0" applyNumberFormat="1" applyFont="1" applyFill="1" applyBorder="1" applyAlignment="1">
      <alignment horizontal="justify" vertical="center" wrapText="1"/>
    </xf>
    <xf numFmtId="0" fontId="88" fillId="2" borderId="2" xfId="3" applyFont="1" applyFill="1" applyBorder="1" applyAlignment="1">
      <alignment vertical="center" wrapText="1"/>
    </xf>
    <xf numFmtId="0" fontId="70" fillId="10" borderId="4"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0" fontId="88" fillId="2" borderId="2" xfId="0" applyFont="1" applyFill="1" applyBorder="1" applyAlignment="1">
      <alignment horizontal="justify" vertical="center" wrapText="1"/>
    </xf>
    <xf numFmtId="0" fontId="88" fillId="2" borderId="2" xfId="0" applyFont="1" applyFill="1" applyBorder="1" applyAlignment="1">
      <alignment horizontal="center" vertical="center" wrapText="1"/>
    </xf>
    <xf numFmtId="0" fontId="70" fillId="10" borderId="25" xfId="0" applyFont="1" applyFill="1" applyBorder="1" applyAlignment="1">
      <alignment horizontal="center" vertical="center" wrapText="1"/>
    </xf>
    <xf numFmtId="0" fontId="70" fillId="10" borderId="4" xfId="0" applyFont="1" applyFill="1" applyBorder="1" applyAlignment="1">
      <alignment horizontal="center" vertical="center" wrapText="1"/>
    </xf>
    <xf numFmtId="0" fontId="70" fillId="10" borderId="13" xfId="0" applyFont="1" applyFill="1" applyBorder="1" applyAlignment="1">
      <alignment horizontal="center" vertical="center" wrapText="1"/>
    </xf>
    <xf numFmtId="0" fontId="70" fillId="10" borderId="2" xfId="0" applyFont="1" applyFill="1" applyBorder="1" applyAlignment="1">
      <alignment horizontal="center" vertical="center" wrapText="1"/>
    </xf>
    <xf numFmtId="0" fontId="70" fillId="10" borderId="13" xfId="0" applyFont="1" applyFill="1" applyBorder="1" applyAlignment="1">
      <alignment horizontal="justify" vertical="center" wrapText="1"/>
    </xf>
    <xf numFmtId="0" fontId="70" fillId="10" borderId="2" xfId="0" applyFont="1" applyFill="1" applyBorder="1" applyAlignment="1">
      <alignment horizontal="justify" vertical="center" wrapText="1"/>
    </xf>
    <xf numFmtId="167" fontId="70" fillId="10" borderId="13" xfId="0" applyNumberFormat="1" applyFont="1" applyFill="1" applyBorder="1" applyAlignment="1">
      <alignment horizontal="center" vertical="center" wrapText="1"/>
    </xf>
    <xf numFmtId="167" fontId="70" fillId="10" borderId="2" xfId="0" applyNumberFormat="1" applyFont="1" applyFill="1" applyBorder="1" applyAlignment="1">
      <alignment horizontal="center" vertical="center" wrapText="1"/>
    </xf>
    <xf numFmtId="0" fontId="77" fillId="2" borderId="2" xfId="0" applyNumberFormat="1" applyFont="1" applyFill="1" applyBorder="1" applyAlignment="1">
      <alignment horizontal="center" vertical="center" wrapText="1"/>
    </xf>
    <xf numFmtId="172" fontId="70" fillId="10" borderId="13" xfId="0" applyNumberFormat="1" applyFont="1" applyFill="1" applyBorder="1" applyAlignment="1">
      <alignment horizontal="center" vertical="center" wrapText="1"/>
    </xf>
    <xf numFmtId="172" fontId="70" fillId="10" borderId="2" xfId="0" applyNumberFormat="1" applyFont="1" applyFill="1" applyBorder="1" applyAlignment="1">
      <alignment horizontal="center" vertical="center" wrapText="1"/>
    </xf>
    <xf numFmtId="0" fontId="70" fillId="10" borderId="26" xfId="0" applyFont="1" applyFill="1" applyBorder="1" applyAlignment="1">
      <alignment horizontal="center" vertical="center" wrapText="1"/>
    </xf>
    <xf numFmtId="0" fontId="70" fillId="10" borderId="5" xfId="0" applyFont="1" applyFill="1" applyBorder="1" applyAlignment="1">
      <alignment horizontal="center" vertical="center" wrapText="1"/>
    </xf>
    <xf numFmtId="0" fontId="70" fillId="10" borderId="62" xfId="3" applyFont="1" applyFill="1" applyBorder="1" applyAlignment="1">
      <alignment horizontal="center" vertical="center" wrapText="1"/>
    </xf>
    <xf numFmtId="0" fontId="70" fillId="10" borderId="2" xfId="3" applyFont="1" applyFill="1" applyBorder="1" applyAlignment="1">
      <alignment horizontal="center" vertical="center" wrapText="1"/>
    </xf>
    <xf numFmtId="0" fontId="88" fillId="2" borderId="11" xfId="3" applyFont="1" applyFill="1" applyBorder="1" applyAlignment="1">
      <alignment horizontal="center" vertical="center" wrapText="1"/>
    </xf>
    <xf numFmtId="0" fontId="88" fillId="2" borderId="24" xfId="3" applyFont="1" applyFill="1" applyBorder="1" applyAlignment="1">
      <alignment horizontal="center" vertical="center" wrapText="1"/>
    </xf>
    <xf numFmtId="0" fontId="88" fillId="2" borderId="8" xfId="3" applyFont="1" applyFill="1" applyBorder="1" applyAlignment="1">
      <alignment horizontal="center" vertical="center" wrapText="1"/>
    </xf>
    <xf numFmtId="0" fontId="29" fillId="2" borderId="24" xfId="0" applyFont="1" applyFill="1" applyBorder="1" applyAlignment="1">
      <alignment horizontal="center" vertical="center" wrapText="1"/>
    </xf>
    <xf numFmtId="0" fontId="88" fillId="2" borderId="11" xfId="0" applyFont="1" applyFill="1" applyBorder="1" applyAlignment="1">
      <alignment horizontal="center" vertical="center" wrapText="1"/>
    </xf>
    <xf numFmtId="0" fontId="88" fillId="2" borderId="24" xfId="0" applyFont="1" applyFill="1" applyBorder="1" applyAlignment="1">
      <alignment horizontal="center" vertical="center" wrapText="1"/>
    </xf>
    <xf numFmtId="0" fontId="88" fillId="2" borderId="8" xfId="0" applyFont="1" applyFill="1" applyBorder="1" applyAlignment="1">
      <alignment horizontal="center" vertical="center" wrapText="1"/>
    </xf>
    <xf numFmtId="0" fontId="88" fillId="2" borderId="24" xfId="0" applyFont="1" applyFill="1" applyBorder="1" applyAlignment="1">
      <alignment horizontal="justify" vertical="center" wrapText="1"/>
    </xf>
    <xf numFmtId="0" fontId="29" fillId="0" borderId="2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68" xfId="0" applyFont="1" applyBorder="1" applyAlignment="1">
      <alignment horizontal="center" vertical="center" wrapText="1"/>
    </xf>
    <xf numFmtId="0" fontId="88" fillId="2" borderId="48" xfId="0" applyFont="1" applyFill="1" applyBorder="1" applyAlignment="1">
      <alignment horizontal="center" vertical="center" wrapText="1"/>
    </xf>
    <xf numFmtId="0" fontId="88" fillId="2" borderId="23" xfId="0" applyFont="1" applyFill="1" applyBorder="1" applyAlignment="1">
      <alignment horizontal="center" vertical="center" wrapText="1"/>
    </xf>
    <xf numFmtId="0" fontId="88" fillId="2" borderId="43" xfId="0" applyFont="1" applyFill="1" applyBorder="1" applyAlignment="1">
      <alignment horizontal="center" vertical="center" wrapText="1"/>
    </xf>
    <xf numFmtId="0" fontId="29" fillId="2" borderId="24" xfId="3" applyFont="1" applyFill="1" applyBorder="1" applyAlignment="1">
      <alignment horizontal="center" vertical="center" wrapText="1"/>
    </xf>
    <xf numFmtId="0" fontId="76" fillId="2" borderId="29" xfId="0" applyFont="1" applyFill="1" applyBorder="1" applyAlignment="1">
      <alignment horizontal="center" vertical="center" wrapText="1"/>
    </xf>
    <xf numFmtId="0" fontId="76" fillId="2" borderId="57" xfId="0" applyFont="1" applyFill="1" applyBorder="1" applyAlignment="1">
      <alignment horizontal="center" vertical="center" wrapText="1"/>
    </xf>
    <xf numFmtId="0" fontId="76" fillId="2" borderId="68" xfId="0" applyFont="1" applyFill="1" applyBorder="1" applyAlignment="1">
      <alignment horizontal="center" vertical="center" wrapText="1"/>
    </xf>
    <xf numFmtId="0" fontId="90" fillId="2" borderId="11" xfId="0" applyFont="1" applyFill="1" applyBorder="1" applyAlignment="1">
      <alignment horizontal="left" vertical="center" wrapText="1"/>
    </xf>
    <xf numFmtId="0" fontId="90" fillId="2" borderId="8"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70" fillId="10" borderId="66" xfId="3" applyFont="1" applyFill="1" applyBorder="1" applyAlignment="1">
      <alignment horizontal="center" vertical="center" wrapText="1"/>
    </xf>
    <xf numFmtId="0" fontId="70" fillId="10" borderId="67" xfId="3" applyFont="1" applyFill="1" applyBorder="1" applyAlignment="1">
      <alignment horizontal="center" vertical="center" wrapText="1"/>
    </xf>
    <xf numFmtId="0" fontId="42" fillId="2" borderId="63" xfId="3" applyFont="1" applyFill="1" applyBorder="1" applyAlignment="1">
      <alignment horizontal="center" vertical="center" wrapText="1"/>
    </xf>
    <xf numFmtId="167" fontId="70" fillId="10" borderId="62" xfId="3" applyNumberFormat="1" applyFont="1" applyFill="1" applyBorder="1" applyAlignment="1">
      <alignment horizontal="center" vertical="center" wrapText="1"/>
    </xf>
    <xf numFmtId="167" fontId="70" fillId="10" borderId="2" xfId="3" applyNumberFormat="1" applyFont="1" applyFill="1" applyBorder="1" applyAlignment="1">
      <alignment horizontal="center" vertical="center" wrapText="1"/>
    </xf>
    <xf numFmtId="172" fontId="70" fillId="10" borderId="62" xfId="3" applyNumberFormat="1" applyFont="1" applyFill="1" applyBorder="1" applyAlignment="1">
      <alignment horizontal="center" vertical="center" wrapText="1"/>
    </xf>
    <xf numFmtId="172" fontId="70" fillId="10" borderId="2" xfId="3" applyNumberFormat="1" applyFont="1" applyFill="1" applyBorder="1" applyAlignment="1">
      <alignment horizontal="center" vertical="center" wrapText="1"/>
    </xf>
    <xf numFmtId="0" fontId="70" fillId="10" borderId="61" xfId="3" applyFont="1" applyFill="1" applyBorder="1" applyAlignment="1">
      <alignment horizontal="center" vertical="center" wrapText="1"/>
    </xf>
    <xf numFmtId="0" fontId="70" fillId="10" borderId="55" xfId="3" applyFont="1" applyFill="1" applyBorder="1" applyAlignment="1">
      <alignment horizontal="center" vertical="center" wrapText="1"/>
    </xf>
    <xf numFmtId="14" fontId="89" fillId="2" borderId="11" xfId="0" applyNumberFormat="1" applyFont="1" applyFill="1" applyBorder="1" applyAlignment="1">
      <alignment horizontal="center" vertical="center" wrapText="1"/>
    </xf>
    <xf numFmtId="14" fontId="89" fillId="2" borderId="8" xfId="0" applyNumberFormat="1" applyFont="1" applyFill="1" applyBorder="1" applyAlignment="1">
      <alignment horizontal="center" vertical="center" wrapText="1"/>
    </xf>
    <xf numFmtId="0" fontId="29" fillId="0" borderId="11" xfId="3" applyFont="1" applyBorder="1" applyAlignment="1">
      <alignment horizontal="center" vertical="center" wrapText="1"/>
    </xf>
    <xf numFmtId="0" fontId="29" fillId="0" borderId="8" xfId="3" applyFont="1" applyBorder="1" applyAlignment="1">
      <alignment horizontal="center" vertical="center" wrapText="1"/>
    </xf>
    <xf numFmtId="0" fontId="70" fillId="10" borderId="72" xfId="3" applyFont="1" applyFill="1" applyBorder="1" applyAlignment="1">
      <alignment horizontal="center" vertical="center" wrapText="1"/>
    </xf>
    <xf numFmtId="0" fontId="70" fillId="10" borderId="73" xfId="3" applyFont="1" applyFill="1" applyBorder="1" applyAlignment="1">
      <alignment horizontal="center" vertical="center" wrapText="1"/>
    </xf>
    <xf numFmtId="0" fontId="70" fillId="10" borderId="74" xfId="3" applyFont="1" applyFill="1" applyBorder="1" applyAlignment="1">
      <alignment horizontal="center" vertical="center" wrapText="1"/>
    </xf>
    <xf numFmtId="0" fontId="42" fillId="2" borderId="78" xfId="0" applyFont="1" applyFill="1" applyBorder="1" applyAlignment="1">
      <alignment horizontal="center" vertical="center"/>
    </xf>
    <xf numFmtId="0" fontId="42" fillId="2" borderId="79" xfId="0" applyFont="1" applyFill="1" applyBorder="1" applyAlignment="1">
      <alignment horizontal="center" vertical="center"/>
    </xf>
    <xf numFmtId="0" fontId="70" fillId="10" borderId="68" xfId="0" applyNumberFormat="1" applyFont="1" applyFill="1" applyBorder="1" applyAlignment="1">
      <alignment horizontal="center" vertical="center" wrapText="1"/>
    </xf>
    <xf numFmtId="0" fontId="70" fillId="10" borderId="81" xfId="3" applyFont="1" applyFill="1" applyBorder="1" applyAlignment="1">
      <alignment horizontal="center" vertical="center" wrapText="1"/>
    </xf>
    <xf numFmtId="0" fontId="70" fillId="10" borderId="82" xfId="3" applyFont="1" applyFill="1" applyBorder="1" applyAlignment="1">
      <alignment horizontal="center" vertical="center" wrapText="1"/>
    </xf>
    <xf numFmtId="0" fontId="70" fillId="10" borderId="83" xfId="0" applyFont="1" applyFill="1" applyBorder="1" applyAlignment="1">
      <alignment horizontal="center" vertical="center" wrapText="1"/>
    </xf>
    <xf numFmtId="0" fontId="70" fillId="10" borderId="84" xfId="0" applyFont="1" applyFill="1" applyBorder="1" applyAlignment="1">
      <alignment horizontal="center" vertical="center" wrapText="1"/>
    </xf>
    <xf numFmtId="0" fontId="70" fillId="10" borderId="31" xfId="0" applyFont="1" applyFill="1" applyBorder="1" applyAlignment="1">
      <alignment horizontal="center" vertical="center" wrapText="1"/>
    </xf>
    <xf numFmtId="0" fontId="70" fillId="10" borderId="38" xfId="0" applyFont="1" applyFill="1" applyBorder="1" applyAlignment="1">
      <alignment horizontal="center" vertical="center" wrapText="1"/>
    </xf>
    <xf numFmtId="172" fontId="70" fillId="10" borderId="31" xfId="0" applyNumberFormat="1" applyFont="1" applyFill="1" applyBorder="1" applyAlignment="1">
      <alignment horizontal="center" vertical="center" wrapText="1"/>
    </xf>
    <xf numFmtId="172" fontId="70" fillId="10" borderId="38" xfId="0" applyNumberFormat="1" applyFont="1" applyFill="1" applyBorder="1" applyAlignment="1">
      <alignment horizontal="center" vertical="center" wrapText="1"/>
    </xf>
    <xf numFmtId="167" fontId="70" fillId="10" borderId="31" xfId="0" applyNumberFormat="1" applyFont="1" applyFill="1" applyBorder="1" applyAlignment="1">
      <alignment horizontal="center" vertical="center" wrapText="1"/>
    </xf>
    <xf numFmtId="167" fontId="70" fillId="10" borderId="38" xfId="0" applyNumberFormat="1" applyFont="1" applyFill="1" applyBorder="1" applyAlignment="1">
      <alignment horizontal="center" vertical="center" wrapText="1"/>
    </xf>
    <xf numFmtId="0" fontId="70" fillId="10" borderId="31" xfId="0" applyFont="1" applyFill="1" applyBorder="1" applyAlignment="1">
      <alignment horizontal="justify" vertical="center" wrapText="1"/>
    </xf>
    <xf numFmtId="0" fontId="70" fillId="10" borderId="38" xfId="0" applyFont="1" applyFill="1" applyBorder="1" applyAlignment="1">
      <alignment horizontal="justify" vertical="center" wrapText="1"/>
    </xf>
    <xf numFmtId="0" fontId="70" fillId="10" borderId="69" xfId="0" applyFont="1" applyFill="1" applyBorder="1" applyAlignment="1">
      <alignment horizontal="center" vertical="center" wrapText="1"/>
    </xf>
    <xf numFmtId="0" fontId="70" fillId="10" borderId="70" xfId="0" applyFont="1" applyFill="1" applyBorder="1" applyAlignment="1">
      <alignment horizontal="center" vertical="center" wrapText="1"/>
    </xf>
    <xf numFmtId="0" fontId="23" fillId="2" borderId="2" xfId="0" applyFont="1" applyFill="1" applyBorder="1" applyAlignment="1">
      <alignment horizontal="justify" vertical="center" wrapText="1"/>
    </xf>
    <xf numFmtId="172" fontId="89" fillId="2" borderId="2"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14" fontId="92" fillId="2" borderId="2" xfId="0" applyNumberFormat="1" applyFont="1" applyFill="1" applyBorder="1" applyAlignment="1">
      <alignment horizontal="center" vertical="center" wrapText="1"/>
    </xf>
    <xf numFmtId="172" fontId="92" fillId="2" borderId="2" xfId="0" applyNumberFormat="1" applyFont="1" applyFill="1" applyBorder="1" applyAlignment="1">
      <alignment horizontal="center" vertical="center" wrapText="1"/>
    </xf>
    <xf numFmtId="0" fontId="93" fillId="10" borderId="4" xfId="0" applyNumberFormat="1" applyFont="1" applyFill="1" applyBorder="1" applyAlignment="1">
      <alignment horizontal="center" vertical="center" wrapText="1"/>
    </xf>
    <xf numFmtId="0" fontId="96" fillId="2" borderId="2" xfId="0" applyFont="1" applyFill="1" applyBorder="1" applyAlignment="1">
      <alignment horizontal="center" vertical="center" wrapText="1"/>
    </xf>
    <xf numFmtId="0" fontId="97" fillId="2" borderId="2" xfId="0" applyFont="1" applyFill="1" applyBorder="1" applyAlignment="1">
      <alignment horizontal="justify" vertical="center" wrapText="1"/>
    </xf>
    <xf numFmtId="0" fontId="92" fillId="2" borderId="2" xfId="0" applyFont="1" applyFill="1" applyBorder="1" applyAlignment="1">
      <alignment horizontal="justify" vertical="center" wrapText="1"/>
    </xf>
    <xf numFmtId="167" fontId="92" fillId="2" borderId="2" xfId="0" applyNumberFormat="1" applyFont="1" applyFill="1" applyBorder="1" applyAlignment="1">
      <alignment horizontal="center" vertical="center"/>
    </xf>
    <xf numFmtId="0" fontId="92" fillId="2" borderId="2" xfId="0" applyFont="1" applyFill="1" applyBorder="1" applyAlignment="1">
      <alignment horizontal="center" vertical="center" wrapText="1"/>
    </xf>
    <xf numFmtId="0" fontId="98" fillId="2" borderId="2" xfId="0" applyFont="1" applyFill="1" applyBorder="1" applyAlignment="1">
      <alignment horizontal="center" vertical="center" wrapText="1"/>
    </xf>
    <xf numFmtId="167" fontId="75" fillId="2" borderId="2" xfId="0" applyNumberFormat="1" applyFont="1" applyFill="1" applyBorder="1" applyAlignment="1">
      <alignment horizontal="center" vertical="center"/>
    </xf>
    <xf numFmtId="0" fontId="97" fillId="2" borderId="2" xfId="0" applyFont="1" applyFill="1" applyBorder="1" applyAlignment="1">
      <alignment horizontal="center" vertical="center" wrapText="1"/>
    </xf>
    <xf numFmtId="0" fontId="95" fillId="2" borderId="2" xfId="0" applyFont="1" applyFill="1" applyBorder="1" applyAlignment="1">
      <alignment horizontal="justify" vertical="center" wrapText="1"/>
    </xf>
    <xf numFmtId="0" fontId="94" fillId="2" borderId="2" xfId="0" applyNumberFormat="1" applyFont="1" applyFill="1" applyBorder="1" applyAlignment="1">
      <alignment horizontal="center" vertical="center" wrapText="1"/>
    </xf>
    <xf numFmtId="0" fontId="29" fillId="2" borderId="0" xfId="0" applyFont="1" applyFill="1" applyBorder="1" applyAlignment="1">
      <alignment horizontal="justify" vertical="center" wrapText="1"/>
    </xf>
    <xf numFmtId="0" fontId="42" fillId="2" borderId="0" xfId="0" applyFont="1" applyFill="1" applyAlignment="1">
      <alignment horizontal="center" vertical="center" wrapText="1"/>
    </xf>
    <xf numFmtId="0" fontId="42" fillId="2" borderId="0" xfId="0" applyFont="1" applyFill="1" applyAlignment="1">
      <alignment horizontal="justify" vertical="center" wrapText="1"/>
    </xf>
    <xf numFmtId="0" fontId="42" fillId="2" borderId="0" xfId="0" applyFont="1" applyFill="1" applyAlignment="1">
      <alignment horizontal="center" wrapText="1"/>
    </xf>
    <xf numFmtId="0" fontId="42" fillId="2" borderId="7" xfId="0" applyFont="1" applyFill="1" applyBorder="1" applyAlignment="1">
      <alignment horizontal="center" wrapText="1"/>
    </xf>
    <xf numFmtId="0" fontId="23" fillId="2" borderId="11" xfId="0" applyFont="1" applyFill="1" applyBorder="1" applyAlignment="1">
      <alignment horizontal="justify" vertical="center" wrapText="1"/>
    </xf>
    <xf numFmtId="0" fontId="23" fillId="2" borderId="8" xfId="0" applyFont="1" applyFill="1" applyBorder="1" applyAlignment="1">
      <alignment horizontal="justify" vertical="center" wrapText="1"/>
    </xf>
    <xf numFmtId="0" fontId="23" fillId="2" borderId="24" xfId="0" applyFont="1" applyFill="1" applyBorder="1" applyAlignment="1">
      <alignment horizontal="justify" vertical="center" wrapText="1"/>
    </xf>
    <xf numFmtId="14" fontId="77" fillId="2" borderId="2" xfId="0" applyNumberFormat="1" applyFont="1" applyFill="1" applyBorder="1" applyAlignment="1">
      <alignment horizontal="center" vertical="center" wrapText="1"/>
    </xf>
    <xf numFmtId="0" fontId="76" fillId="2" borderId="0" xfId="3" applyFont="1" applyFill="1" applyBorder="1" applyAlignment="1">
      <alignment horizontal="center" vertical="center" wrapText="1"/>
    </xf>
    <xf numFmtId="0" fontId="29" fillId="2" borderId="5" xfId="3" quotePrefix="1" applyFont="1" applyFill="1" applyBorder="1" applyAlignment="1">
      <alignment horizontal="center" vertical="center" wrapText="1"/>
    </xf>
    <xf numFmtId="172" fontId="89" fillId="2" borderId="1" xfId="3" applyNumberFormat="1" applyFont="1" applyFill="1" applyBorder="1" applyAlignment="1">
      <alignment horizontal="center" vertical="center" wrapText="1"/>
    </xf>
    <xf numFmtId="0" fontId="99" fillId="2" borderId="7" xfId="3" applyFont="1" applyFill="1" applyBorder="1" applyAlignment="1">
      <alignment horizontal="center" wrapText="1"/>
    </xf>
    <xf numFmtId="0" fontId="70" fillId="10" borderId="25" xfId="3" applyFont="1" applyFill="1" applyBorder="1" applyAlignment="1">
      <alignment horizontal="center" vertical="center" wrapText="1"/>
    </xf>
    <xf numFmtId="0" fontId="70" fillId="10" borderId="13" xfId="3" applyFont="1" applyFill="1" applyBorder="1" applyAlignment="1">
      <alignment horizontal="center" vertical="center" wrapText="1"/>
    </xf>
    <xf numFmtId="0" fontId="70" fillId="10" borderId="13" xfId="3" applyFont="1" applyFill="1" applyBorder="1" applyAlignment="1">
      <alignment horizontal="justify" vertical="center" wrapText="1"/>
    </xf>
    <xf numFmtId="167" fontId="70" fillId="10" borderId="13" xfId="3" applyNumberFormat="1" applyFont="1" applyFill="1" applyBorder="1" applyAlignment="1">
      <alignment horizontal="center" vertical="center" wrapText="1"/>
    </xf>
    <xf numFmtId="172" fontId="70" fillId="10" borderId="13" xfId="3" applyNumberFormat="1" applyFont="1" applyFill="1" applyBorder="1" applyAlignment="1">
      <alignment horizontal="center" vertical="center" wrapText="1"/>
    </xf>
    <xf numFmtId="0" fontId="70" fillId="10" borderId="26" xfId="3" applyFont="1" applyFill="1" applyBorder="1" applyAlignment="1">
      <alignment horizontal="center" vertical="center" wrapText="1"/>
    </xf>
    <xf numFmtId="0" fontId="70" fillId="10" borderId="4" xfId="3" applyFont="1" applyFill="1" applyBorder="1" applyAlignment="1">
      <alignment horizontal="center" vertical="center" wrapText="1"/>
    </xf>
    <xf numFmtId="0" fontId="70" fillId="10" borderId="2" xfId="3" applyFont="1" applyFill="1" applyBorder="1" applyAlignment="1">
      <alignment horizontal="justify" vertical="center" wrapText="1"/>
    </xf>
    <xf numFmtId="0" fontId="70" fillId="10" borderId="5" xfId="3" applyFont="1" applyFill="1" applyBorder="1" applyAlignment="1">
      <alignment horizontal="center" vertical="center" wrapText="1"/>
    </xf>
    <xf numFmtId="0" fontId="75" fillId="2" borderId="1" xfId="3" applyFont="1" applyFill="1" applyBorder="1" applyAlignment="1">
      <alignment horizontal="justify" vertical="center" wrapText="1"/>
    </xf>
    <xf numFmtId="0" fontId="76" fillId="2" borderId="1" xfId="3" applyFont="1" applyFill="1" applyBorder="1" applyAlignment="1">
      <alignment horizontal="justify" vertical="center" wrapText="1"/>
    </xf>
    <xf numFmtId="0" fontId="75" fillId="2" borderId="1" xfId="3" applyNumberFormat="1" applyFont="1" applyFill="1" applyBorder="1" applyAlignment="1">
      <alignment horizontal="center" vertical="center" wrapText="1"/>
    </xf>
    <xf numFmtId="14" fontId="75" fillId="2" borderId="1" xfId="3" quotePrefix="1" applyNumberFormat="1" applyFont="1" applyFill="1" applyBorder="1" applyAlignment="1">
      <alignment horizontal="center" vertical="center" wrapText="1"/>
    </xf>
    <xf numFmtId="14" fontId="75" fillId="2" borderId="1" xfId="3" applyNumberFormat="1" applyFont="1" applyFill="1" applyBorder="1" applyAlignment="1">
      <alignment horizontal="center" vertical="center" wrapText="1"/>
    </xf>
    <xf numFmtId="0" fontId="76" fillId="2" borderId="6" xfId="3" quotePrefix="1" applyFont="1" applyFill="1" applyBorder="1" applyAlignment="1">
      <alignment horizontal="center" vertical="center" wrapText="1"/>
    </xf>
    <xf numFmtId="0" fontId="70" fillId="2" borderId="0" xfId="3" applyFont="1" applyFill="1" applyBorder="1" applyAlignment="1">
      <alignment horizontal="center" vertical="center" wrapText="1"/>
    </xf>
    <xf numFmtId="0" fontId="75" fillId="2" borderId="0" xfId="3" applyFont="1" applyFill="1" applyBorder="1" applyAlignment="1">
      <alignment horizontal="justify" vertical="center" wrapText="1"/>
    </xf>
    <xf numFmtId="0" fontId="76" fillId="2" borderId="0" xfId="3" applyFont="1" applyFill="1" applyBorder="1" applyAlignment="1">
      <alignment horizontal="justify" vertical="center" wrapText="1"/>
    </xf>
    <xf numFmtId="168" fontId="76" fillId="2" borderId="0" xfId="2" quotePrefix="1" applyNumberFormat="1" applyFont="1" applyFill="1" applyBorder="1" applyAlignment="1">
      <alignment horizontal="center" vertical="center" wrapText="1"/>
    </xf>
    <xf numFmtId="0" fontId="75" fillId="2" borderId="0" xfId="3" applyNumberFormat="1" applyFont="1" applyFill="1" applyBorder="1" applyAlignment="1">
      <alignment horizontal="center" vertical="center" wrapText="1"/>
    </xf>
    <xf numFmtId="172" fontId="89" fillId="2" borderId="0" xfId="3" applyNumberFormat="1" applyFont="1" applyFill="1" applyBorder="1" applyAlignment="1">
      <alignment horizontal="center" vertical="center" wrapText="1"/>
    </xf>
    <xf numFmtId="14" fontId="75" fillId="2" borderId="0" xfId="3" quotePrefix="1" applyNumberFormat="1" applyFont="1" applyFill="1" applyBorder="1" applyAlignment="1">
      <alignment horizontal="center" vertical="center" wrapText="1"/>
    </xf>
    <xf numFmtId="14" fontId="75" fillId="2" borderId="0" xfId="3" applyNumberFormat="1" applyFont="1" applyFill="1" applyBorder="1" applyAlignment="1">
      <alignment horizontal="center" vertical="center" wrapText="1"/>
    </xf>
    <xf numFmtId="0" fontId="29" fillId="0" borderId="0" xfId="3" applyFont="1" applyBorder="1" applyAlignment="1">
      <alignment horizontal="center" vertical="center" wrapText="1"/>
    </xf>
    <xf numFmtId="0" fontId="29" fillId="0" borderId="0" xfId="3" applyFont="1" applyBorder="1" applyAlignment="1">
      <alignment vertical="center" wrapText="1"/>
    </xf>
    <xf numFmtId="0" fontId="76" fillId="2" borderId="0" xfId="3" quotePrefix="1" applyFont="1" applyFill="1" applyBorder="1" applyAlignment="1">
      <alignment horizontal="center" vertical="center" wrapText="1"/>
    </xf>
    <xf numFmtId="0" fontId="29" fillId="2" borderId="6" xfId="3" quotePrefix="1" applyFont="1" applyFill="1" applyBorder="1" applyAlignment="1">
      <alignment horizontal="center" vertical="center" wrapText="1"/>
    </xf>
    <xf numFmtId="14" fontId="33" fillId="2" borderId="0" xfId="1" quotePrefix="1" applyNumberFormat="1" applyFont="1" applyFill="1" applyBorder="1" applyAlignment="1" applyProtection="1">
      <alignment horizontal="center" vertical="center" wrapText="1"/>
    </xf>
    <xf numFmtId="0" fontId="78" fillId="2" borderId="0" xfId="3" applyFont="1" applyFill="1" applyBorder="1" applyAlignment="1">
      <alignment horizontal="justify" vertical="center" wrapText="1"/>
    </xf>
    <xf numFmtId="0" fontId="100" fillId="2" borderId="7" xfId="3" applyNumberFormat="1" applyFont="1" applyFill="1" applyBorder="1" applyAlignment="1">
      <alignment horizontal="center" vertical="center" wrapText="1"/>
    </xf>
    <xf numFmtId="0" fontId="76" fillId="2" borderId="2" xfId="3" applyFont="1" applyFill="1" applyBorder="1" applyAlignment="1">
      <alignment horizontal="center" vertical="center" wrapText="1"/>
    </xf>
    <xf numFmtId="0" fontId="75" fillId="2" borderId="2" xfId="3" applyFont="1" applyFill="1" applyBorder="1" applyAlignment="1">
      <alignment horizontal="justify" vertical="center" wrapText="1"/>
    </xf>
    <xf numFmtId="17" fontId="75" fillId="2" borderId="2" xfId="3" applyNumberFormat="1" applyFont="1" applyFill="1" applyBorder="1" applyAlignment="1">
      <alignment horizontal="center" vertical="center" wrapText="1"/>
    </xf>
    <xf numFmtId="14" fontId="75" fillId="2" borderId="2" xfId="3" quotePrefix="1" applyNumberFormat="1" applyFont="1" applyFill="1" applyBorder="1" applyAlignment="1">
      <alignment horizontal="center" vertical="center" wrapText="1"/>
    </xf>
    <xf numFmtId="0" fontId="75" fillId="2" borderId="2" xfId="3" applyFont="1" applyFill="1" applyBorder="1" applyAlignment="1">
      <alignment horizontal="center" vertical="center" wrapText="1"/>
    </xf>
    <xf numFmtId="0" fontId="70" fillId="10" borderId="3" xfId="3" applyFont="1" applyFill="1" applyBorder="1" applyAlignment="1">
      <alignment horizontal="center" vertical="center" wrapText="1"/>
    </xf>
    <xf numFmtId="0" fontId="76" fillId="2" borderId="1" xfId="3" applyFont="1" applyFill="1" applyBorder="1" applyAlignment="1">
      <alignment horizontal="center" vertical="center" wrapText="1"/>
    </xf>
    <xf numFmtId="0" fontId="75" fillId="2" borderId="1" xfId="3" applyFont="1" applyFill="1" applyBorder="1" applyAlignment="1">
      <alignment horizontal="justify" vertical="center" wrapText="1"/>
    </xf>
    <xf numFmtId="172" fontId="75" fillId="2" borderId="1" xfId="3" applyNumberFormat="1" applyFont="1" applyFill="1" applyBorder="1" applyAlignment="1">
      <alignment horizontal="center" vertical="center" wrapText="1"/>
    </xf>
    <xf numFmtId="0" fontId="76" fillId="2" borderId="6" xfId="3" applyFont="1" applyFill="1" applyBorder="1" applyAlignment="1">
      <alignment horizontal="center" vertical="center" wrapText="1"/>
    </xf>
    <xf numFmtId="0" fontId="56" fillId="0" borderId="13" xfId="1" applyFont="1" applyFill="1" applyBorder="1" applyAlignment="1" applyProtection="1">
      <alignment horizontal="center" vertical="center" wrapText="1"/>
    </xf>
    <xf numFmtId="0" fontId="76" fillId="2" borderId="5" xfId="3" quotePrefix="1" applyFont="1" applyFill="1" applyBorder="1" applyAlignment="1">
      <alignment horizontal="center" vertical="center" wrapText="1"/>
    </xf>
    <xf numFmtId="0" fontId="78" fillId="2" borderId="5" xfId="3" quotePrefix="1" applyFont="1" applyFill="1" applyBorder="1" applyAlignment="1">
      <alignment horizontal="center" vertical="center" wrapText="1"/>
    </xf>
    <xf numFmtId="0" fontId="70" fillId="10" borderId="26" xfId="3" applyFont="1" applyFill="1" applyBorder="1" applyAlignment="1">
      <alignment horizontal="center" vertical="center" wrapText="1"/>
    </xf>
    <xf numFmtId="0" fontId="70" fillId="10" borderId="5" xfId="3" applyFont="1" applyFill="1" applyBorder="1" applyAlignment="1">
      <alignment horizontal="center" vertical="center" wrapText="1"/>
    </xf>
    <xf numFmtId="14" fontId="56" fillId="2" borderId="1" xfId="1" applyNumberFormat="1" applyFont="1" applyFill="1" applyBorder="1" applyAlignment="1" applyProtection="1">
      <alignment horizontal="center" vertical="center" wrapText="1"/>
    </xf>
    <xf numFmtId="0" fontId="90" fillId="2" borderId="2" xfId="0" applyFont="1" applyFill="1" applyBorder="1" applyAlignment="1">
      <alignment horizontal="center" vertical="center" wrapText="1"/>
    </xf>
    <xf numFmtId="0" fontId="70" fillId="10" borderId="3" xfId="0" applyNumberFormat="1"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9" fillId="2" borderId="1" xfId="0" applyFont="1" applyFill="1" applyBorder="1" applyAlignment="1">
      <alignment horizontal="justify" vertical="center" wrapText="1"/>
    </xf>
    <xf numFmtId="0" fontId="88" fillId="2" borderId="1" xfId="0" applyFont="1" applyFill="1" applyBorder="1" applyAlignment="1">
      <alignment horizontal="justify" vertical="center" wrapText="1"/>
    </xf>
    <xf numFmtId="167" fontId="77" fillId="2" borderId="1" xfId="0" applyNumberFormat="1" applyFont="1" applyFill="1" applyBorder="1" applyAlignment="1">
      <alignment horizontal="center" vertical="center"/>
    </xf>
    <xf numFmtId="167" fontId="89" fillId="2" borderId="1" xfId="0" applyNumberFormat="1" applyFont="1" applyFill="1" applyBorder="1" applyAlignment="1">
      <alignment horizontal="center" vertical="center"/>
    </xf>
    <xf numFmtId="14" fontId="89" fillId="2" borderId="1" xfId="0" applyNumberFormat="1" applyFont="1" applyFill="1" applyBorder="1" applyAlignment="1">
      <alignment horizontal="justify" vertical="center" wrapText="1"/>
    </xf>
    <xf numFmtId="0" fontId="75" fillId="2" borderId="1" xfId="1" applyNumberFormat="1" applyFont="1" applyFill="1" applyBorder="1" applyAlignment="1" applyProtection="1">
      <alignment horizontal="center" vertical="center" wrapText="1" shrinkToFit="1"/>
    </xf>
    <xf numFmtId="0" fontId="77" fillId="2" borderId="18" xfId="0" applyNumberFormat="1" applyFont="1" applyFill="1" applyBorder="1" applyAlignment="1">
      <alignment horizontal="center" vertical="center" wrapText="1"/>
    </xf>
    <xf numFmtId="0" fontId="88" fillId="2" borderId="18" xfId="0" applyFont="1" applyFill="1" applyBorder="1" applyAlignment="1">
      <alignment horizontal="justify" vertical="center" wrapText="1"/>
    </xf>
    <xf numFmtId="0" fontId="90" fillId="2" borderId="18" xfId="0" applyFont="1" applyFill="1" applyBorder="1" applyAlignment="1">
      <alignment horizontal="left" vertical="center" wrapText="1"/>
    </xf>
    <xf numFmtId="0" fontId="77" fillId="2" borderId="8" xfId="0" applyNumberFormat="1" applyFont="1" applyFill="1" applyBorder="1" applyAlignment="1">
      <alignment horizontal="center" vertical="center" wrapText="1"/>
    </xf>
    <xf numFmtId="0" fontId="77" fillId="2" borderId="11" xfId="0" applyNumberFormat="1" applyFont="1" applyFill="1" applyBorder="1" applyAlignment="1">
      <alignment horizontal="center" vertical="center" wrapText="1"/>
    </xf>
    <xf numFmtId="0" fontId="88" fillId="2" borderId="8" xfId="0" applyFont="1" applyFill="1" applyBorder="1" applyAlignment="1">
      <alignment vertical="center" wrapText="1"/>
    </xf>
    <xf numFmtId="0" fontId="77" fillId="2" borderId="42" xfId="0" applyNumberFormat="1" applyFont="1" applyFill="1" applyBorder="1" applyAlignment="1">
      <alignment horizontal="center" vertical="center" wrapText="1"/>
    </xf>
    <xf numFmtId="0" fontId="56" fillId="0" borderId="8" xfId="1" applyFont="1" applyFill="1" applyBorder="1" applyAlignment="1" applyProtection="1">
      <alignment horizontal="center" vertical="center" wrapText="1"/>
    </xf>
    <xf numFmtId="0" fontId="60" fillId="0" borderId="0" xfId="1" applyFont="1" applyFill="1" applyAlignment="1" applyProtection="1">
      <alignment horizontal="center" vertical="center" wrapText="1"/>
    </xf>
  </cellXfs>
  <cellStyles count="16">
    <cellStyle name="Hipervínculo" xfId="1" builtinId="8"/>
    <cellStyle name="Moneda 2" xfId="8"/>
    <cellStyle name="Moneda 3" xfId="10"/>
    <cellStyle name="Moneda 4" xfId="11"/>
    <cellStyle name="Moneda 5" xfId="13"/>
    <cellStyle name="Moneda 6" xfId="14"/>
    <cellStyle name="Normal" xfId="0" builtinId="0"/>
    <cellStyle name="Normal 2" xfId="3"/>
    <cellStyle name="Porcentaje" xfId="2" builtinId="5"/>
    <cellStyle name="Porcentaje 2" xfId="4"/>
    <cellStyle name="Porcentaje 2 2" xfId="5"/>
    <cellStyle name="Porcentaje 3" xfId="6"/>
    <cellStyle name="Porcentaje 4" xfId="7"/>
    <cellStyle name="Porcentaje 5" xfId="9"/>
    <cellStyle name="Porcentaje 6" xfId="12"/>
    <cellStyle name="Porcentaje 7" xfId="15"/>
  </cellStyles>
  <dxfs count="940">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patternFill patternType="solid">
          <fgColor indexed="64"/>
          <bgColor theme="8" tint="0.39994506668294322"/>
        </pattern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76200</xdr:colOff>
      <xdr:row>12</xdr:row>
      <xdr:rowOff>47626</xdr:rowOff>
    </xdr:to>
    <xdr:pic>
      <xdr:nvPicPr>
        <xdr:cNvPr id="1874220"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974"/>
        <a:stretch/>
      </xdr:blipFill>
      <xdr:spPr bwMode="auto">
        <a:xfrm>
          <a:off x="0" y="1"/>
          <a:ext cx="2354341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1102895</xdr:colOff>
      <xdr:row>18</xdr:row>
      <xdr:rowOff>0</xdr:rowOff>
    </xdr:from>
    <xdr:ext cx="184731" cy="264560"/>
    <xdr:sp macro="" textlink="">
      <xdr:nvSpPr>
        <xdr:cNvPr id="3" name="2 CuadroTexto"/>
        <xdr:cNvSpPr txBox="1"/>
      </xdr:nvSpPr>
      <xdr:spPr>
        <a:xfrm>
          <a:off x="15485645" y="85476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18</xdr:row>
      <xdr:rowOff>0</xdr:rowOff>
    </xdr:from>
    <xdr:ext cx="184731" cy="264560"/>
    <xdr:sp macro="" textlink="">
      <xdr:nvSpPr>
        <xdr:cNvPr id="4" name="3 CuadroTexto"/>
        <xdr:cNvSpPr txBox="1"/>
      </xdr:nvSpPr>
      <xdr:spPr>
        <a:xfrm>
          <a:off x="11847095"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 name="5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11</xdr:col>
      <xdr:colOff>1102895</xdr:colOff>
      <xdr:row>18</xdr:row>
      <xdr:rowOff>0</xdr:rowOff>
    </xdr:from>
    <xdr:ext cx="184731" cy="264560"/>
    <xdr:sp macro="" textlink="">
      <xdr:nvSpPr>
        <xdr:cNvPr id="9" name="8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10</xdr:col>
      <xdr:colOff>0</xdr:colOff>
      <xdr:row>67</xdr:row>
      <xdr:rowOff>0</xdr:rowOff>
    </xdr:from>
    <xdr:ext cx="184731" cy="264560"/>
    <xdr:sp macro="" textlink="">
      <xdr:nvSpPr>
        <xdr:cNvPr id="2" name="1 CuadroTexto"/>
        <xdr:cNvSpPr txBox="1"/>
      </xdr:nvSpPr>
      <xdr:spPr>
        <a:xfrm>
          <a:off x="11901487" y="6339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editAs="oneCell">
    <xdr:from>
      <xdr:col>3</xdr:col>
      <xdr:colOff>424962</xdr:colOff>
      <xdr:row>0</xdr:row>
      <xdr:rowOff>0</xdr:rowOff>
    </xdr:from>
    <xdr:to>
      <xdr:col>13</xdr:col>
      <xdr:colOff>288723</xdr:colOff>
      <xdr:row>3</xdr:row>
      <xdr:rowOff>504265</xdr:rowOff>
    </xdr:to>
    <xdr:pic>
      <xdr:nvPicPr>
        <xdr:cNvPr id="3"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3158"/>
        <a:stretch>
          <a:fillRect/>
        </a:stretch>
      </xdr:blipFill>
      <xdr:spPr bwMode="auto">
        <a:xfrm>
          <a:off x="3800734" y="0"/>
          <a:ext cx="13044680" cy="1736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10</xdr:col>
      <xdr:colOff>0</xdr:colOff>
      <xdr:row>173</xdr:row>
      <xdr:rowOff>0</xdr:rowOff>
    </xdr:from>
    <xdr:ext cx="184731" cy="264560"/>
    <xdr:sp macro="" textlink="">
      <xdr:nvSpPr>
        <xdr:cNvPr id="2" name="1 CuadroTexto">
          <a:extLst>
            <a:ext uri="{FF2B5EF4-FFF2-40B4-BE49-F238E27FC236}">
              <a16:creationId xmlns:a16="http://schemas.microsoft.com/office/drawing/2014/main" id="{906917B4-2CC4-48E5-A073-D59EA07D9D01}"/>
            </a:ext>
          </a:extLst>
        </xdr:cNvPr>
        <xdr:cNvSpPr txBox="1"/>
      </xdr:nvSpPr>
      <xdr:spPr>
        <a:xfrm>
          <a:off x="19378612"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editAs="oneCell">
    <xdr:from>
      <xdr:col>3</xdr:col>
      <xdr:colOff>1689100</xdr:colOff>
      <xdr:row>0</xdr:row>
      <xdr:rowOff>0</xdr:rowOff>
    </xdr:from>
    <xdr:to>
      <xdr:col>10</xdr:col>
      <xdr:colOff>173549</xdr:colOff>
      <xdr:row>4</xdr:row>
      <xdr:rowOff>28575</xdr:rowOff>
    </xdr:to>
    <xdr:pic>
      <xdr:nvPicPr>
        <xdr:cNvPr id="3"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3158"/>
        <a:stretch>
          <a:fillRect/>
        </a:stretch>
      </xdr:blipFill>
      <xdr:spPr bwMode="auto">
        <a:xfrm>
          <a:off x="5054600" y="0"/>
          <a:ext cx="9051925" cy="141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2722</xdr:colOff>
      <xdr:row>0</xdr:row>
      <xdr:rowOff>1</xdr:rowOff>
    </xdr:from>
    <xdr:to>
      <xdr:col>15</xdr:col>
      <xdr:colOff>1647825</xdr:colOff>
      <xdr:row>11</xdr:row>
      <xdr:rowOff>108857</xdr:rowOff>
    </xdr:to>
    <xdr:pic>
      <xdr:nvPicPr>
        <xdr:cNvPr id="190468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151"/>
        <a:stretch/>
      </xdr:blipFill>
      <xdr:spPr bwMode="auto">
        <a:xfrm>
          <a:off x="2722" y="1"/>
          <a:ext cx="27348996" cy="17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1102895</xdr:colOff>
      <xdr:row>16</xdr:row>
      <xdr:rowOff>0</xdr:rowOff>
    </xdr:from>
    <xdr:ext cx="184731" cy="264560"/>
    <xdr:sp macro="" textlink="">
      <xdr:nvSpPr>
        <xdr:cNvPr id="3" name="2 CuadroTexto"/>
        <xdr:cNvSpPr txBox="1"/>
      </xdr:nvSpPr>
      <xdr:spPr>
        <a:xfrm>
          <a:off x="15485645" y="84962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16</xdr:row>
      <xdr:rowOff>0</xdr:rowOff>
    </xdr:from>
    <xdr:ext cx="184731" cy="264560"/>
    <xdr:sp macro="" textlink="">
      <xdr:nvSpPr>
        <xdr:cNvPr id="4" name="3 CuadroTexto"/>
        <xdr:cNvSpPr txBox="1"/>
      </xdr:nvSpPr>
      <xdr:spPr>
        <a:xfrm>
          <a:off x="17164426"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xdr:row>
      <xdr:rowOff>0</xdr:rowOff>
    </xdr:from>
    <xdr:ext cx="184731" cy="264560"/>
    <xdr:sp macro="" textlink="">
      <xdr:nvSpPr>
        <xdr:cNvPr id="6" name="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xdr:row>
      <xdr:rowOff>0</xdr:rowOff>
    </xdr:from>
    <xdr:ext cx="184731" cy="264560"/>
    <xdr:sp macro="" textlink="">
      <xdr:nvSpPr>
        <xdr:cNvPr id="7" name="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xdr:row>
      <xdr:rowOff>0</xdr:rowOff>
    </xdr:from>
    <xdr:ext cx="184731" cy="264560"/>
    <xdr:sp macro="" textlink="">
      <xdr:nvSpPr>
        <xdr:cNvPr id="8" name="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xdr:row>
      <xdr:rowOff>0</xdr:rowOff>
    </xdr:from>
    <xdr:ext cx="184731" cy="264560"/>
    <xdr:sp macro="" textlink="">
      <xdr:nvSpPr>
        <xdr:cNvPr id="9" name="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xdr:row>
      <xdr:rowOff>0</xdr:rowOff>
    </xdr:from>
    <xdr:ext cx="184731" cy="264560"/>
    <xdr:sp macro="" textlink="">
      <xdr:nvSpPr>
        <xdr:cNvPr id="10" name="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xdr:row>
      <xdr:rowOff>0</xdr:rowOff>
    </xdr:from>
    <xdr:ext cx="184731" cy="264560"/>
    <xdr:sp macro="" textlink="">
      <xdr:nvSpPr>
        <xdr:cNvPr id="11" name="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32</xdr:row>
      <xdr:rowOff>0</xdr:rowOff>
    </xdr:from>
    <xdr:ext cx="184731" cy="264560"/>
    <xdr:sp macro="" textlink="">
      <xdr:nvSpPr>
        <xdr:cNvPr id="12" name="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34</xdr:row>
      <xdr:rowOff>0</xdr:rowOff>
    </xdr:from>
    <xdr:ext cx="184731" cy="264560"/>
    <xdr:sp macro="" textlink="">
      <xdr:nvSpPr>
        <xdr:cNvPr id="13" name="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36</xdr:row>
      <xdr:rowOff>0</xdr:rowOff>
    </xdr:from>
    <xdr:ext cx="184731" cy="264560"/>
    <xdr:sp macro="" textlink="">
      <xdr:nvSpPr>
        <xdr:cNvPr id="14" name="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38</xdr:row>
      <xdr:rowOff>0</xdr:rowOff>
    </xdr:from>
    <xdr:ext cx="184731" cy="264560"/>
    <xdr:sp macro="" textlink="">
      <xdr:nvSpPr>
        <xdr:cNvPr id="15" name="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40</xdr:row>
      <xdr:rowOff>0</xdr:rowOff>
    </xdr:from>
    <xdr:ext cx="184731" cy="264560"/>
    <xdr:sp macro="" textlink="">
      <xdr:nvSpPr>
        <xdr:cNvPr id="16" name="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42</xdr:row>
      <xdr:rowOff>0</xdr:rowOff>
    </xdr:from>
    <xdr:ext cx="184731" cy="264560"/>
    <xdr:sp macro="" textlink="">
      <xdr:nvSpPr>
        <xdr:cNvPr id="17" name="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44</xdr:row>
      <xdr:rowOff>0</xdr:rowOff>
    </xdr:from>
    <xdr:ext cx="184731" cy="264560"/>
    <xdr:sp macro="" textlink="">
      <xdr:nvSpPr>
        <xdr:cNvPr id="18" name="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46</xdr:row>
      <xdr:rowOff>0</xdr:rowOff>
    </xdr:from>
    <xdr:ext cx="184731" cy="264560"/>
    <xdr:sp macro="" textlink="">
      <xdr:nvSpPr>
        <xdr:cNvPr id="19" name="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48</xdr:row>
      <xdr:rowOff>0</xdr:rowOff>
    </xdr:from>
    <xdr:ext cx="184731" cy="264560"/>
    <xdr:sp macro="" textlink="">
      <xdr:nvSpPr>
        <xdr:cNvPr id="20" name="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50</xdr:row>
      <xdr:rowOff>0</xdr:rowOff>
    </xdr:from>
    <xdr:ext cx="184731" cy="264560"/>
    <xdr:sp macro="" textlink="">
      <xdr:nvSpPr>
        <xdr:cNvPr id="21" name="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52</xdr:row>
      <xdr:rowOff>0</xdr:rowOff>
    </xdr:from>
    <xdr:ext cx="184731" cy="264560"/>
    <xdr:sp macro="" textlink="">
      <xdr:nvSpPr>
        <xdr:cNvPr id="22" name="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54</xdr:row>
      <xdr:rowOff>0</xdr:rowOff>
    </xdr:from>
    <xdr:ext cx="184731" cy="264560"/>
    <xdr:sp macro="" textlink="">
      <xdr:nvSpPr>
        <xdr:cNvPr id="23" name="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56</xdr:row>
      <xdr:rowOff>0</xdr:rowOff>
    </xdr:from>
    <xdr:ext cx="184731" cy="264560"/>
    <xdr:sp macro="" textlink="">
      <xdr:nvSpPr>
        <xdr:cNvPr id="24" name="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58</xdr:row>
      <xdr:rowOff>0</xdr:rowOff>
    </xdr:from>
    <xdr:ext cx="184731" cy="264560"/>
    <xdr:sp macro="" textlink="">
      <xdr:nvSpPr>
        <xdr:cNvPr id="25" name="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60</xdr:row>
      <xdr:rowOff>0</xdr:rowOff>
    </xdr:from>
    <xdr:ext cx="184731" cy="264560"/>
    <xdr:sp macro="" textlink="">
      <xdr:nvSpPr>
        <xdr:cNvPr id="26" name="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62</xdr:row>
      <xdr:rowOff>0</xdr:rowOff>
    </xdr:from>
    <xdr:ext cx="184731" cy="264560"/>
    <xdr:sp macro="" textlink="">
      <xdr:nvSpPr>
        <xdr:cNvPr id="27" name="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64</xdr:row>
      <xdr:rowOff>0</xdr:rowOff>
    </xdr:from>
    <xdr:ext cx="184731" cy="264560"/>
    <xdr:sp macro="" textlink="">
      <xdr:nvSpPr>
        <xdr:cNvPr id="28" name="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66</xdr:row>
      <xdr:rowOff>0</xdr:rowOff>
    </xdr:from>
    <xdr:ext cx="184731" cy="264560"/>
    <xdr:sp macro="" textlink="">
      <xdr:nvSpPr>
        <xdr:cNvPr id="29" name="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68</xdr:row>
      <xdr:rowOff>0</xdr:rowOff>
    </xdr:from>
    <xdr:ext cx="184731" cy="264560"/>
    <xdr:sp macro="" textlink="">
      <xdr:nvSpPr>
        <xdr:cNvPr id="30" name="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70</xdr:row>
      <xdr:rowOff>0</xdr:rowOff>
    </xdr:from>
    <xdr:ext cx="184731" cy="264560"/>
    <xdr:sp macro="" textlink="">
      <xdr:nvSpPr>
        <xdr:cNvPr id="31" name="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72</xdr:row>
      <xdr:rowOff>0</xdr:rowOff>
    </xdr:from>
    <xdr:ext cx="184731" cy="264560"/>
    <xdr:sp macro="" textlink="">
      <xdr:nvSpPr>
        <xdr:cNvPr id="32" name="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74</xdr:row>
      <xdr:rowOff>0</xdr:rowOff>
    </xdr:from>
    <xdr:ext cx="184731" cy="264560"/>
    <xdr:sp macro="" textlink="">
      <xdr:nvSpPr>
        <xdr:cNvPr id="33" name="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76</xdr:row>
      <xdr:rowOff>0</xdr:rowOff>
    </xdr:from>
    <xdr:ext cx="184731" cy="264560"/>
    <xdr:sp macro="" textlink="">
      <xdr:nvSpPr>
        <xdr:cNvPr id="34" name="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78</xdr:row>
      <xdr:rowOff>0</xdr:rowOff>
    </xdr:from>
    <xdr:ext cx="184731" cy="264560"/>
    <xdr:sp macro="" textlink="">
      <xdr:nvSpPr>
        <xdr:cNvPr id="35" name="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80</xdr:row>
      <xdr:rowOff>0</xdr:rowOff>
    </xdr:from>
    <xdr:ext cx="184731" cy="264560"/>
    <xdr:sp macro="" textlink="">
      <xdr:nvSpPr>
        <xdr:cNvPr id="36" name="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82</xdr:row>
      <xdr:rowOff>0</xdr:rowOff>
    </xdr:from>
    <xdr:ext cx="184731" cy="264560"/>
    <xdr:sp macro="" textlink="">
      <xdr:nvSpPr>
        <xdr:cNvPr id="37" name="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84</xdr:row>
      <xdr:rowOff>0</xdr:rowOff>
    </xdr:from>
    <xdr:ext cx="184731" cy="264560"/>
    <xdr:sp macro="" textlink="">
      <xdr:nvSpPr>
        <xdr:cNvPr id="38" name="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86</xdr:row>
      <xdr:rowOff>0</xdr:rowOff>
    </xdr:from>
    <xdr:ext cx="184731" cy="264560"/>
    <xdr:sp macro="" textlink="">
      <xdr:nvSpPr>
        <xdr:cNvPr id="39" name="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88</xdr:row>
      <xdr:rowOff>0</xdr:rowOff>
    </xdr:from>
    <xdr:ext cx="184731" cy="264560"/>
    <xdr:sp macro="" textlink="">
      <xdr:nvSpPr>
        <xdr:cNvPr id="40" name="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90</xdr:row>
      <xdr:rowOff>0</xdr:rowOff>
    </xdr:from>
    <xdr:ext cx="184731" cy="264560"/>
    <xdr:sp macro="" textlink="">
      <xdr:nvSpPr>
        <xdr:cNvPr id="41" name="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92</xdr:row>
      <xdr:rowOff>0</xdr:rowOff>
    </xdr:from>
    <xdr:ext cx="184731" cy="264560"/>
    <xdr:sp macro="" textlink="">
      <xdr:nvSpPr>
        <xdr:cNvPr id="42" name="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94</xdr:row>
      <xdr:rowOff>0</xdr:rowOff>
    </xdr:from>
    <xdr:ext cx="184731" cy="264560"/>
    <xdr:sp macro="" textlink="">
      <xdr:nvSpPr>
        <xdr:cNvPr id="43" name="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96</xdr:row>
      <xdr:rowOff>0</xdr:rowOff>
    </xdr:from>
    <xdr:ext cx="184731" cy="264560"/>
    <xdr:sp macro="" textlink="">
      <xdr:nvSpPr>
        <xdr:cNvPr id="44" name="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98</xdr:row>
      <xdr:rowOff>0</xdr:rowOff>
    </xdr:from>
    <xdr:ext cx="184731" cy="264560"/>
    <xdr:sp macro="" textlink="">
      <xdr:nvSpPr>
        <xdr:cNvPr id="45" name="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100</xdr:row>
      <xdr:rowOff>0</xdr:rowOff>
    </xdr:from>
    <xdr:ext cx="184731" cy="264560"/>
    <xdr:sp macro="" textlink="">
      <xdr:nvSpPr>
        <xdr:cNvPr id="46" name="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102</xdr:row>
      <xdr:rowOff>0</xdr:rowOff>
    </xdr:from>
    <xdr:ext cx="184731" cy="264560"/>
    <xdr:sp macro="" textlink="">
      <xdr:nvSpPr>
        <xdr:cNvPr id="47" name="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104</xdr:row>
      <xdr:rowOff>0</xdr:rowOff>
    </xdr:from>
    <xdr:ext cx="184731" cy="264560"/>
    <xdr:sp macro="" textlink="">
      <xdr:nvSpPr>
        <xdr:cNvPr id="48" name="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106</xdr:row>
      <xdr:rowOff>0</xdr:rowOff>
    </xdr:from>
    <xdr:ext cx="184731" cy="264560"/>
    <xdr:sp macro="" textlink="">
      <xdr:nvSpPr>
        <xdr:cNvPr id="49" name="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108</xdr:row>
      <xdr:rowOff>0</xdr:rowOff>
    </xdr:from>
    <xdr:ext cx="184731" cy="264560"/>
    <xdr:sp macro="" textlink="">
      <xdr:nvSpPr>
        <xdr:cNvPr id="50" name="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110</xdr:row>
      <xdr:rowOff>0</xdr:rowOff>
    </xdr:from>
    <xdr:ext cx="184731" cy="264560"/>
    <xdr:sp macro="" textlink="">
      <xdr:nvSpPr>
        <xdr:cNvPr id="51" name="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112</xdr:row>
      <xdr:rowOff>0</xdr:rowOff>
    </xdr:from>
    <xdr:ext cx="184731" cy="264560"/>
    <xdr:sp macro="" textlink="">
      <xdr:nvSpPr>
        <xdr:cNvPr id="52" name="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114</xdr:row>
      <xdr:rowOff>0</xdr:rowOff>
    </xdr:from>
    <xdr:ext cx="184731" cy="264560"/>
    <xdr:sp macro="" textlink="">
      <xdr:nvSpPr>
        <xdr:cNvPr id="53" name="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116</xdr:row>
      <xdr:rowOff>0</xdr:rowOff>
    </xdr:from>
    <xdr:ext cx="184731" cy="264560"/>
    <xdr:sp macro="" textlink="">
      <xdr:nvSpPr>
        <xdr:cNvPr id="54" name="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118</xdr:row>
      <xdr:rowOff>0</xdr:rowOff>
    </xdr:from>
    <xdr:ext cx="184731" cy="264560"/>
    <xdr:sp macro="" textlink="">
      <xdr:nvSpPr>
        <xdr:cNvPr id="55" name="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120</xdr:row>
      <xdr:rowOff>0</xdr:rowOff>
    </xdr:from>
    <xdr:ext cx="184731" cy="264560"/>
    <xdr:sp macro="" textlink="">
      <xdr:nvSpPr>
        <xdr:cNvPr id="56" name="5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122</xdr:row>
      <xdr:rowOff>0</xdr:rowOff>
    </xdr:from>
    <xdr:ext cx="184731" cy="264560"/>
    <xdr:sp macro="" textlink="">
      <xdr:nvSpPr>
        <xdr:cNvPr id="57" name="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124</xdr:row>
      <xdr:rowOff>0</xdr:rowOff>
    </xdr:from>
    <xdr:ext cx="184731" cy="264560"/>
    <xdr:sp macro="" textlink="">
      <xdr:nvSpPr>
        <xdr:cNvPr id="58" name="5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126</xdr:row>
      <xdr:rowOff>0</xdr:rowOff>
    </xdr:from>
    <xdr:ext cx="184731" cy="264560"/>
    <xdr:sp macro="" textlink="">
      <xdr:nvSpPr>
        <xdr:cNvPr id="59" name="5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128</xdr:row>
      <xdr:rowOff>0</xdr:rowOff>
    </xdr:from>
    <xdr:ext cx="184731" cy="264560"/>
    <xdr:sp macro="" textlink="">
      <xdr:nvSpPr>
        <xdr:cNvPr id="60" name="5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130</xdr:row>
      <xdr:rowOff>0</xdr:rowOff>
    </xdr:from>
    <xdr:ext cx="184731" cy="264560"/>
    <xdr:sp macro="" textlink="">
      <xdr:nvSpPr>
        <xdr:cNvPr id="61" name="6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132</xdr:row>
      <xdr:rowOff>0</xdr:rowOff>
    </xdr:from>
    <xdr:ext cx="184731" cy="264560"/>
    <xdr:sp macro="" textlink="">
      <xdr:nvSpPr>
        <xdr:cNvPr id="62" name="6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134</xdr:row>
      <xdr:rowOff>0</xdr:rowOff>
    </xdr:from>
    <xdr:ext cx="184731" cy="264560"/>
    <xdr:sp macro="" textlink="">
      <xdr:nvSpPr>
        <xdr:cNvPr id="63" name="6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136</xdr:row>
      <xdr:rowOff>0</xdr:rowOff>
    </xdr:from>
    <xdr:ext cx="184731" cy="264560"/>
    <xdr:sp macro="" textlink="">
      <xdr:nvSpPr>
        <xdr:cNvPr id="64" name="6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138</xdr:row>
      <xdr:rowOff>0</xdr:rowOff>
    </xdr:from>
    <xdr:ext cx="184731" cy="264560"/>
    <xdr:sp macro="" textlink="">
      <xdr:nvSpPr>
        <xdr:cNvPr id="65" name="6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140</xdr:row>
      <xdr:rowOff>0</xdr:rowOff>
    </xdr:from>
    <xdr:ext cx="184731" cy="264560"/>
    <xdr:sp macro="" textlink="">
      <xdr:nvSpPr>
        <xdr:cNvPr id="66" name="6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142</xdr:row>
      <xdr:rowOff>0</xdr:rowOff>
    </xdr:from>
    <xdr:ext cx="184731" cy="264560"/>
    <xdr:sp macro="" textlink="">
      <xdr:nvSpPr>
        <xdr:cNvPr id="67" name="6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144</xdr:row>
      <xdr:rowOff>0</xdr:rowOff>
    </xdr:from>
    <xdr:ext cx="184731" cy="264560"/>
    <xdr:sp macro="" textlink="">
      <xdr:nvSpPr>
        <xdr:cNvPr id="68" name="6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146</xdr:row>
      <xdr:rowOff>0</xdr:rowOff>
    </xdr:from>
    <xdr:ext cx="184731" cy="264560"/>
    <xdr:sp macro="" textlink="">
      <xdr:nvSpPr>
        <xdr:cNvPr id="69" name="6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148</xdr:row>
      <xdr:rowOff>0</xdr:rowOff>
    </xdr:from>
    <xdr:ext cx="184731" cy="264560"/>
    <xdr:sp macro="" textlink="">
      <xdr:nvSpPr>
        <xdr:cNvPr id="70" name="6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149</xdr:row>
      <xdr:rowOff>0</xdr:rowOff>
    </xdr:from>
    <xdr:ext cx="184731" cy="264560"/>
    <xdr:sp macro="" textlink="">
      <xdr:nvSpPr>
        <xdr:cNvPr id="71" name="7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151</xdr:row>
      <xdr:rowOff>0</xdr:rowOff>
    </xdr:from>
    <xdr:ext cx="184731" cy="264560"/>
    <xdr:sp macro="" textlink="">
      <xdr:nvSpPr>
        <xdr:cNvPr id="72" name="7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153</xdr:row>
      <xdr:rowOff>0</xdr:rowOff>
    </xdr:from>
    <xdr:ext cx="184731" cy="264560"/>
    <xdr:sp macro="" textlink="">
      <xdr:nvSpPr>
        <xdr:cNvPr id="73" name="7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155</xdr:row>
      <xdr:rowOff>0</xdr:rowOff>
    </xdr:from>
    <xdr:ext cx="184731" cy="264560"/>
    <xdr:sp macro="" textlink="">
      <xdr:nvSpPr>
        <xdr:cNvPr id="74" name="7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156</xdr:row>
      <xdr:rowOff>0</xdr:rowOff>
    </xdr:from>
    <xdr:ext cx="184731" cy="264560"/>
    <xdr:sp macro="" textlink="">
      <xdr:nvSpPr>
        <xdr:cNvPr id="75" name="7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157</xdr:row>
      <xdr:rowOff>0</xdr:rowOff>
    </xdr:from>
    <xdr:ext cx="184731" cy="264560"/>
    <xdr:sp macro="" textlink="">
      <xdr:nvSpPr>
        <xdr:cNvPr id="76" name="7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159</xdr:row>
      <xdr:rowOff>0</xdr:rowOff>
    </xdr:from>
    <xdr:ext cx="184731" cy="264560"/>
    <xdr:sp macro="" textlink="">
      <xdr:nvSpPr>
        <xdr:cNvPr id="77" name="7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161</xdr:row>
      <xdr:rowOff>0</xdr:rowOff>
    </xdr:from>
    <xdr:ext cx="184731" cy="264560"/>
    <xdr:sp macro="" textlink="">
      <xdr:nvSpPr>
        <xdr:cNvPr id="78" name="7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163</xdr:row>
      <xdr:rowOff>0</xdr:rowOff>
    </xdr:from>
    <xdr:ext cx="184731" cy="264560"/>
    <xdr:sp macro="" textlink="">
      <xdr:nvSpPr>
        <xdr:cNvPr id="79" name="7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165</xdr:row>
      <xdr:rowOff>0</xdr:rowOff>
    </xdr:from>
    <xdr:ext cx="184731" cy="264560"/>
    <xdr:sp macro="" textlink="">
      <xdr:nvSpPr>
        <xdr:cNvPr id="80" name="7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167</xdr:row>
      <xdr:rowOff>0</xdr:rowOff>
    </xdr:from>
    <xdr:ext cx="184731" cy="264560"/>
    <xdr:sp macro="" textlink="">
      <xdr:nvSpPr>
        <xdr:cNvPr id="81" name="8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169</xdr:row>
      <xdr:rowOff>0</xdr:rowOff>
    </xdr:from>
    <xdr:ext cx="184731" cy="264560"/>
    <xdr:sp macro="" textlink="">
      <xdr:nvSpPr>
        <xdr:cNvPr id="82" name="8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171</xdr:row>
      <xdr:rowOff>0</xdr:rowOff>
    </xdr:from>
    <xdr:ext cx="184731" cy="264560"/>
    <xdr:sp macro="" textlink="">
      <xdr:nvSpPr>
        <xdr:cNvPr id="83" name="8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173</xdr:row>
      <xdr:rowOff>0</xdr:rowOff>
    </xdr:from>
    <xdr:ext cx="184731" cy="264560"/>
    <xdr:sp macro="" textlink="">
      <xdr:nvSpPr>
        <xdr:cNvPr id="84" name="8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175</xdr:row>
      <xdr:rowOff>0</xdr:rowOff>
    </xdr:from>
    <xdr:ext cx="184731" cy="264560"/>
    <xdr:sp macro="" textlink="">
      <xdr:nvSpPr>
        <xdr:cNvPr id="85" name="8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177</xdr:row>
      <xdr:rowOff>0</xdr:rowOff>
    </xdr:from>
    <xdr:ext cx="184731" cy="264560"/>
    <xdr:sp macro="" textlink="">
      <xdr:nvSpPr>
        <xdr:cNvPr id="86" name="8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179</xdr:row>
      <xdr:rowOff>0</xdr:rowOff>
    </xdr:from>
    <xdr:ext cx="184731" cy="264560"/>
    <xdr:sp macro="" textlink="">
      <xdr:nvSpPr>
        <xdr:cNvPr id="87" name="8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181</xdr:row>
      <xdr:rowOff>0</xdr:rowOff>
    </xdr:from>
    <xdr:ext cx="184731" cy="264560"/>
    <xdr:sp macro="" textlink="">
      <xdr:nvSpPr>
        <xdr:cNvPr id="88" name="8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183</xdr:row>
      <xdr:rowOff>0</xdr:rowOff>
    </xdr:from>
    <xdr:ext cx="184731" cy="264560"/>
    <xdr:sp macro="" textlink="">
      <xdr:nvSpPr>
        <xdr:cNvPr id="89" name="8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185</xdr:row>
      <xdr:rowOff>0</xdr:rowOff>
    </xdr:from>
    <xdr:ext cx="184731" cy="264560"/>
    <xdr:sp macro="" textlink="">
      <xdr:nvSpPr>
        <xdr:cNvPr id="90" name="8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187</xdr:row>
      <xdr:rowOff>0</xdr:rowOff>
    </xdr:from>
    <xdr:ext cx="184731" cy="264560"/>
    <xdr:sp macro="" textlink="">
      <xdr:nvSpPr>
        <xdr:cNvPr id="91" name="9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189</xdr:row>
      <xdr:rowOff>0</xdr:rowOff>
    </xdr:from>
    <xdr:ext cx="184731" cy="264560"/>
    <xdr:sp macro="" textlink="">
      <xdr:nvSpPr>
        <xdr:cNvPr id="92" name="9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191</xdr:row>
      <xdr:rowOff>0</xdr:rowOff>
    </xdr:from>
    <xdr:ext cx="184731" cy="264560"/>
    <xdr:sp macro="" textlink="">
      <xdr:nvSpPr>
        <xdr:cNvPr id="93" name="9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193</xdr:row>
      <xdr:rowOff>0</xdr:rowOff>
    </xdr:from>
    <xdr:ext cx="184731" cy="264560"/>
    <xdr:sp macro="" textlink="">
      <xdr:nvSpPr>
        <xdr:cNvPr id="94" name="9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194</xdr:row>
      <xdr:rowOff>0</xdr:rowOff>
    </xdr:from>
    <xdr:ext cx="184731" cy="264560"/>
    <xdr:sp macro="" textlink="">
      <xdr:nvSpPr>
        <xdr:cNvPr id="95" name="9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196</xdr:row>
      <xdr:rowOff>0</xdr:rowOff>
    </xdr:from>
    <xdr:ext cx="184731" cy="264560"/>
    <xdr:sp macro="" textlink="">
      <xdr:nvSpPr>
        <xdr:cNvPr id="96" name="9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198</xdr:row>
      <xdr:rowOff>0</xdr:rowOff>
    </xdr:from>
    <xdr:ext cx="184731" cy="264560"/>
    <xdr:sp macro="" textlink="">
      <xdr:nvSpPr>
        <xdr:cNvPr id="97" name="9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200</xdr:row>
      <xdr:rowOff>0</xdr:rowOff>
    </xdr:from>
    <xdr:ext cx="184731" cy="264560"/>
    <xdr:sp macro="" textlink="">
      <xdr:nvSpPr>
        <xdr:cNvPr id="98" name="9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202</xdr:row>
      <xdr:rowOff>0</xdr:rowOff>
    </xdr:from>
    <xdr:ext cx="184731" cy="264560"/>
    <xdr:sp macro="" textlink="">
      <xdr:nvSpPr>
        <xdr:cNvPr id="99" name="9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204</xdr:row>
      <xdr:rowOff>0</xdr:rowOff>
    </xdr:from>
    <xdr:ext cx="184731" cy="264560"/>
    <xdr:sp macro="" textlink="">
      <xdr:nvSpPr>
        <xdr:cNvPr id="100" name="9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206</xdr:row>
      <xdr:rowOff>0</xdr:rowOff>
    </xdr:from>
    <xdr:ext cx="184731" cy="264560"/>
    <xdr:sp macro="" textlink="">
      <xdr:nvSpPr>
        <xdr:cNvPr id="101" name="10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208</xdr:row>
      <xdr:rowOff>0</xdr:rowOff>
    </xdr:from>
    <xdr:ext cx="184731" cy="264560"/>
    <xdr:sp macro="" textlink="">
      <xdr:nvSpPr>
        <xdr:cNvPr id="102" name="10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210</xdr:row>
      <xdr:rowOff>0</xdr:rowOff>
    </xdr:from>
    <xdr:ext cx="184731" cy="264560"/>
    <xdr:sp macro="" textlink="">
      <xdr:nvSpPr>
        <xdr:cNvPr id="103" name="10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212</xdr:row>
      <xdr:rowOff>0</xdr:rowOff>
    </xdr:from>
    <xdr:ext cx="184731" cy="264560"/>
    <xdr:sp macro="" textlink="">
      <xdr:nvSpPr>
        <xdr:cNvPr id="104" name="10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214</xdr:row>
      <xdr:rowOff>0</xdr:rowOff>
    </xdr:from>
    <xdr:ext cx="184731" cy="264560"/>
    <xdr:sp macro="" textlink="">
      <xdr:nvSpPr>
        <xdr:cNvPr id="105" name="10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216</xdr:row>
      <xdr:rowOff>0</xdr:rowOff>
    </xdr:from>
    <xdr:ext cx="184731" cy="264560"/>
    <xdr:sp macro="" textlink="">
      <xdr:nvSpPr>
        <xdr:cNvPr id="106" name="1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218</xdr:row>
      <xdr:rowOff>0</xdr:rowOff>
    </xdr:from>
    <xdr:ext cx="184731" cy="264560"/>
    <xdr:sp macro="" textlink="">
      <xdr:nvSpPr>
        <xdr:cNvPr id="107" name="10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220</xdr:row>
      <xdr:rowOff>0</xdr:rowOff>
    </xdr:from>
    <xdr:ext cx="184731" cy="264560"/>
    <xdr:sp macro="" textlink="">
      <xdr:nvSpPr>
        <xdr:cNvPr id="108" name="10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222</xdr:row>
      <xdr:rowOff>0</xdr:rowOff>
    </xdr:from>
    <xdr:ext cx="184731" cy="264560"/>
    <xdr:sp macro="" textlink="">
      <xdr:nvSpPr>
        <xdr:cNvPr id="109" name="10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224</xdr:row>
      <xdr:rowOff>0</xdr:rowOff>
    </xdr:from>
    <xdr:ext cx="184731" cy="264560"/>
    <xdr:sp macro="" textlink="">
      <xdr:nvSpPr>
        <xdr:cNvPr id="110" name="10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226</xdr:row>
      <xdr:rowOff>0</xdr:rowOff>
    </xdr:from>
    <xdr:ext cx="184731" cy="264560"/>
    <xdr:sp macro="" textlink="">
      <xdr:nvSpPr>
        <xdr:cNvPr id="111" name="1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228</xdr:row>
      <xdr:rowOff>0</xdr:rowOff>
    </xdr:from>
    <xdr:ext cx="184731" cy="264560"/>
    <xdr:sp macro="" textlink="">
      <xdr:nvSpPr>
        <xdr:cNvPr id="112" name="1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230</xdr:row>
      <xdr:rowOff>0</xdr:rowOff>
    </xdr:from>
    <xdr:ext cx="184731" cy="264560"/>
    <xdr:sp macro="" textlink="">
      <xdr:nvSpPr>
        <xdr:cNvPr id="113" name="1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232</xdr:row>
      <xdr:rowOff>0</xdr:rowOff>
    </xdr:from>
    <xdr:ext cx="184731" cy="264560"/>
    <xdr:sp macro="" textlink="">
      <xdr:nvSpPr>
        <xdr:cNvPr id="114" name="1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234</xdr:row>
      <xdr:rowOff>0</xdr:rowOff>
    </xdr:from>
    <xdr:ext cx="184731" cy="264560"/>
    <xdr:sp macro="" textlink="">
      <xdr:nvSpPr>
        <xdr:cNvPr id="115" name="1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236</xdr:row>
      <xdr:rowOff>0</xdr:rowOff>
    </xdr:from>
    <xdr:ext cx="184731" cy="264560"/>
    <xdr:sp macro="" textlink="">
      <xdr:nvSpPr>
        <xdr:cNvPr id="116" name="1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238</xdr:row>
      <xdr:rowOff>0</xdr:rowOff>
    </xdr:from>
    <xdr:ext cx="184731" cy="264560"/>
    <xdr:sp macro="" textlink="">
      <xdr:nvSpPr>
        <xdr:cNvPr id="117" name="1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240</xdr:row>
      <xdr:rowOff>0</xdr:rowOff>
    </xdr:from>
    <xdr:ext cx="184731" cy="264560"/>
    <xdr:sp macro="" textlink="">
      <xdr:nvSpPr>
        <xdr:cNvPr id="118" name="1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242</xdr:row>
      <xdr:rowOff>0</xdr:rowOff>
    </xdr:from>
    <xdr:ext cx="184731" cy="264560"/>
    <xdr:sp macro="" textlink="">
      <xdr:nvSpPr>
        <xdr:cNvPr id="119" name="1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244</xdr:row>
      <xdr:rowOff>0</xdr:rowOff>
    </xdr:from>
    <xdr:ext cx="184731" cy="264560"/>
    <xdr:sp macro="" textlink="">
      <xdr:nvSpPr>
        <xdr:cNvPr id="120" name="1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246</xdr:row>
      <xdr:rowOff>0</xdr:rowOff>
    </xdr:from>
    <xdr:ext cx="184731" cy="264560"/>
    <xdr:sp macro="" textlink="">
      <xdr:nvSpPr>
        <xdr:cNvPr id="121" name="1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248</xdr:row>
      <xdr:rowOff>0</xdr:rowOff>
    </xdr:from>
    <xdr:ext cx="184731" cy="264560"/>
    <xdr:sp macro="" textlink="">
      <xdr:nvSpPr>
        <xdr:cNvPr id="122" name="1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249</xdr:row>
      <xdr:rowOff>0</xdr:rowOff>
    </xdr:from>
    <xdr:ext cx="184731" cy="264560"/>
    <xdr:sp macro="" textlink="">
      <xdr:nvSpPr>
        <xdr:cNvPr id="123" name="1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251</xdr:row>
      <xdr:rowOff>0</xdr:rowOff>
    </xdr:from>
    <xdr:ext cx="184731" cy="264560"/>
    <xdr:sp macro="" textlink="">
      <xdr:nvSpPr>
        <xdr:cNvPr id="124" name="1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253</xdr:row>
      <xdr:rowOff>0</xdr:rowOff>
    </xdr:from>
    <xdr:ext cx="184731" cy="264560"/>
    <xdr:sp macro="" textlink="">
      <xdr:nvSpPr>
        <xdr:cNvPr id="125" name="1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255</xdr:row>
      <xdr:rowOff>0</xdr:rowOff>
    </xdr:from>
    <xdr:ext cx="184731" cy="264560"/>
    <xdr:sp macro="" textlink="">
      <xdr:nvSpPr>
        <xdr:cNvPr id="126" name="1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257</xdr:row>
      <xdr:rowOff>0</xdr:rowOff>
    </xdr:from>
    <xdr:ext cx="184731" cy="264560"/>
    <xdr:sp macro="" textlink="">
      <xdr:nvSpPr>
        <xdr:cNvPr id="127" name="1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259</xdr:row>
      <xdr:rowOff>0</xdr:rowOff>
    </xdr:from>
    <xdr:ext cx="184731" cy="264560"/>
    <xdr:sp macro="" textlink="">
      <xdr:nvSpPr>
        <xdr:cNvPr id="128" name="1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261</xdr:row>
      <xdr:rowOff>0</xdr:rowOff>
    </xdr:from>
    <xdr:ext cx="184731" cy="264560"/>
    <xdr:sp macro="" textlink="">
      <xdr:nvSpPr>
        <xdr:cNvPr id="129" name="1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263</xdr:row>
      <xdr:rowOff>0</xdr:rowOff>
    </xdr:from>
    <xdr:ext cx="184731" cy="264560"/>
    <xdr:sp macro="" textlink="">
      <xdr:nvSpPr>
        <xdr:cNvPr id="130" name="1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265</xdr:row>
      <xdr:rowOff>0</xdr:rowOff>
    </xdr:from>
    <xdr:ext cx="184731" cy="264560"/>
    <xdr:sp macro="" textlink="">
      <xdr:nvSpPr>
        <xdr:cNvPr id="131" name="1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267</xdr:row>
      <xdr:rowOff>0</xdr:rowOff>
    </xdr:from>
    <xdr:ext cx="184731" cy="264560"/>
    <xdr:sp macro="" textlink="">
      <xdr:nvSpPr>
        <xdr:cNvPr id="132" name="1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269</xdr:row>
      <xdr:rowOff>0</xdr:rowOff>
    </xdr:from>
    <xdr:ext cx="184731" cy="264560"/>
    <xdr:sp macro="" textlink="">
      <xdr:nvSpPr>
        <xdr:cNvPr id="133" name="1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271</xdr:row>
      <xdr:rowOff>0</xdr:rowOff>
    </xdr:from>
    <xdr:ext cx="184731" cy="264560"/>
    <xdr:sp macro="" textlink="">
      <xdr:nvSpPr>
        <xdr:cNvPr id="134" name="1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273</xdr:row>
      <xdr:rowOff>0</xdr:rowOff>
    </xdr:from>
    <xdr:ext cx="184731" cy="264560"/>
    <xdr:sp macro="" textlink="">
      <xdr:nvSpPr>
        <xdr:cNvPr id="135" name="1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275</xdr:row>
      <xdr:rowOff>0</xdr:rowOff>
    </xdr:from>
    <xdr:ext cx="184731" cy="264560"/>
    <xdr:sp macro="" textlink="">
      <xdr:nvSpPr>
        <xdr:cNvPr id="136" name="1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277</xdr:row>
      <xdr:rowOff>0</xdr:rowOff>
    </xdr:from>
    <xdr:ext cx="184731" cy="264560"/>
    <xdr:sp macro="" textlink="">
      <xdr:nvSpPr>
        <xdr:cNvPr id="137" name="1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279</xdr:row>
      <xdr:rowOff>0</xdr:rowOff>
    </xdr:from>
    <xdr:ext cx="184731" cy="264560"/>
    <xdr:sp macro="" textlink="">
      <xdr:nvSpPr>
        <xdr:cNvPr id="138" name="1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281</xdr:row>
      <xdr:rowOff>0</xdr:rowOff>
    </xdr:from>
    <xdr:ext cx="184731" cy="264560"/>
    <xdr:sp macro="" textlink="">
      <xdr:nvSpPr>
        <xdr:cNvPr id="139" name="1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283</xdr:row>
      <xdr:rowOff>0</xdr:rowOff>
    </xdr:from>
    <xdr:ext cx="184731" cy="264560"/>
    <xdr:sp macro="" textlink="">
      <xdr:nvSpPr>
        <xdr:cNvPr id="140" name="1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285</xdr:row>
      <xdr:rowOff>0</xdr:rowOff>
    </xdr:from>
    <xdr:ext cx="184731" cy="264560"/>
    <xdr:sp macro="" textlink="">
      <xdr:nvSpPr>
        <xdr:cNvPr id="141" name="1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287</xdr:row>
      <xdr:rowOff>0</xdr:rowOff>
    </xdr:from>
    <xdr:ext cx="184731" cy="264560"/>
    <xdr:sp macro="" textlink="">
      <xdr:nvSpPr>
        <xdr:cNvPr id="142" name="1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289</xdr:row>
      <xdr:rowOff>0</xdr:rowOff>
    </xdr:from>
    <xdr:ext cx="184731" cy="264560"/>
    <xdr:sp macro="" textlink="">
      <xdr:nvSpPr>
        <xdr:cNvPr id="143" name="1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291</xdr:row>
      <xdr:rowOff>0</xdr:rowOff>
    </xdr:from>
    <xdr:ext cx="184731" cy="264560"/>
    <xdr:sp macro="" textlink="">
      <xdr:nvSpPr>
        <xdr:cNvPr id="144" name="1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293</xdr:row>
      <xdr:rowOff>0</xdr:rowOff>
    </xdr:from>
    <xdr:ext cx="184731" cy="264560"/>
    <xdr:sp macro="" textlink="">
      <xdr:nvSpPr>
        <xdr:cNvPr id="145" name="1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295</xdr:row>
      <xdr:rowOff>0</xdr:rowOff>
    </xdr:from>
    <xdr:ext cx="184731" cy="264560"/>
    <xdr:sp macro="" textlink="">
      <xdr:nvSpPr>
        <xdr:cNvPr id="146" name="1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297</xdr:row>
      <xdr:rowOff>0</xdr:rowOff>
    </xdr:from>
    <xdr:ext cx="184731" cy="264560"/>
    <xdr:sp macro="" textlink="">
      <xdr:nvSpPr>
        <xdr:cNvPr id="147" name="1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299</xdr:row>
      <xdr:rowOff>0</xdr:rowOff>
    </xdr:from>
    <xdr:ext cx="184731" cy="264560"/>
    <xdr:sp macro="" textlink="">
      <xdr:nvSpPr>
        <xdr:cNvPr id="148" name="1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301</xdr:row>
      <xdr:rowOff>0</xdr:rowOff>
    </xdr:from>
    <xdr:ext cx="184731" cy="264560"/>
    <xdr:sp macro="" textlink="">
      <xdr:nvSpPr>
        <xdr:cNvPr id="149" name="1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303</xdr:row>
      <xdr:rowOff>0</xdr:rowOff>
    </xdr:from>
    <xdr:ext cx="184731" cy="264560"/>
    <xdr:sp macro="" textlink="">
      <xdr:nvSpPr>
        <xdr:cNvPr id="150" name="1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305</xdr:row>
      <xdr:rowOff>0</xdr:rowOff>
    </xdr:from>
    <xdr:ext cx="184731" cy="264560"/>
    <xdr:sp macro="" textlink="">
      <xdr:nvSpPr>
        <xdr:cNvPr id="151" name="1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307</xdr:row>
      <xdr:rowOff>0</xdr:rowOff>
    </xdr:from>
    <xdr:ext cx="184731" cy="264560"/>
    <xdr:sp macro="" textlink="">
      <xdr:nvSpPr>
        <xdr:cNvPr id="152" name="1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309</xdr:row>
      <xdr:rowOff>0</xdr:rowOff>
    </xdr:from>
    <xdr:ext cx="184731" cy="264560"/>
    <xdr:sp macro="" textlink="">
      <xdr:nvSpPr>
        <xdr:cNvPr id="153" name="1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311</xdr:row>
      <xdr:rowOff>0</xdr:rowOff>
    </xdr:from>
    <xdr:ext cx="184731" cy="264560"/>
    <xdr:sp macro="" textlink="">
      <xdr:nvSpPr>
        <xdr:cNvPr id="154" name="1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155" name="1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156" name="155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157" name="156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158" name="157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159" name="158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160" name="159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161" name="160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162" name="161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163" name="162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164" name="163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165" name="164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166" name="165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167" name="166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168" name="167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169" name="168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170" name="169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171" name="170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172" name="171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173" name="172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174" name="173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175" name="174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176" name="175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177" name="176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178" name="177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179" name="178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180" name="179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181" name="180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182" name="181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183" name="182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184" name="183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185" name="184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186" name="185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187" name="186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188" name="187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189" name="188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190" name="189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191" name="190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192" name="191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193" name="192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194" name="193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195" name="194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196" name="195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197" name="196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198" name="197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199" name="198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200" name="199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201" name="200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202" name="201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203" name="202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204" name="203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205" name="204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206" name="205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207" name="206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208" name="207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209" name="208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210" name="209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211" name="210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212" name="211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213" name="212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214" name="213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215" name="214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216" name="215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217" name="216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218" name="217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219" name="218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220" name="219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221" name="220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222" name="221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223" name="222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224" name="223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225" name="224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226" name="225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227" name="226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228" name="227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229" name="228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230" name="229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231" name="230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232" name="231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233" name="232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234" name="233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235" name="234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236" name="235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237" name="236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238" name="237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239" name="238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240" name="239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241" name="240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242" name="241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189</xdr:row>
      <xdr:rowOff>0</xdr:rowOff>
    </xdr:from>
    <xdr:ext cx="184731" cy="264560"/>
    <xdr:sp macro="" textlink="">
      <xdr:nvSpPr>
        <xdr:cNvPr id="243" name="242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191</xdr:row>
      <xdr:rowOff>0</xdr:rowOff>
    </xdr:from>
    <xdr:ext cx="184731" cy="264560"/>
    <xdr:sp macro="" textlink="">
      <xdr:nvSpPr>
        <xdr:cNvPr id="244" name="243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193</xdr:row>
      <xdr:rowOff>0</xdr:rowOff>
    </xdr:from>
    <xdr:ext cx="184731" cy="264560"/>
    <xdr:sp macro="" textlink="">
      <xdr:nvSpPr>
        <xdr:cNvPr id="245" name="244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194</xdr:row>
      <xdr:rowOff>0</xdr:rowOff>
    </xdr:from>
    <xdr:ext cx="184731" cy="264560"/>
    <xdr:sp macro="" textlink="">
      <xdr:nvSpPr>
        <xdr:cNvPr id="246" name="245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196</xdr:row>
      <xdr:rowOff>0</xdr:rowOff>
    </xdr:from>
    <xdr:ext cx="184731" cy="264560"/>
    <xdr:sp macro="" textlink="">
      <xdr:nvSpPr>
        <xdr:cNvPr id="247" name="246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198</xdr:row>
      <xdr:rowOff>0</xdr:rowOff>
    </xdr:from>
    <xdr:ext cx="184731" cy="264560"/>
    <xdr:sp macro="" textlink="">
      <xdr:nvSpPr>
        <xdr:cNvPr id="248" name="247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200</xdr:row>
      <xdr:rowOff>0</xdr:rowOff>
    </xdr:from>
    <xdr:ext cx="184731" cy="264560"/>
    <xdr:sp macro="" textlink="">
      <xdr:nvSpPr>
        <xdr:cNvPr id="249" name="248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202</xdr:row>
      <xdr:rowOff>0</xdr:rowOff>
    </xdr:from>
    <xdr:ext cx="184731" cy="264560"/>
    <xdr:sp macro="" textlink="">
      <xdr:nvSpPr>
        <xdr:cNvPr id="250" name="249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204</xdr:row>
      <xdr:rowOff>0</xdr:rowOff>
    </xdr:from>
    <xdr:ext cx="184731" cy="264560"/>
    <xdr:sp macro="" textlink="">
      <xdr:nvSpPr>
        <xdr:cNvPr id="251" name="250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206</xdr:row>
      <xdr:rowOff>0</xdr:rowOff>
    </xdr:from>
    <xdr:ext cx="184731" cy="264560"/>
    <xdr:sp macro="" textlink="">
      <xdr:nvSpPr>
        <xdr:cNvPr id="252" name="251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208</xdr:row>
      <xdr:rowOff>0</xdr:rowOff>
    </xdr:from>
    <xdr:ext cx="184731" cy="264560"/>
    <xdr:sp macro="" textlink="">
      <xdr:nvSpPr>
        <xdr:cNvPr id="253" name="252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210</xdr:row>
      <xdr:rowOff>0</xdr:rowOff>
    </xdr:from>
    <xdr:ext cx="184731" cy="264560"/>
    <xdr:sp macro="" textlink="">
      <xdr:nvSpPr>
        <xdr:cNvPr id="254" name="253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212</xdr:row>
      <xdr:rowOff>0</xdr:rowOff>
    </xdr:from>
    <xdr:ext cx="184731" cy="264560"/>
    <xdr:sp macro="" textlink="">
      <xdr:nvSpPr>
        <xdr:cNvPr id="255" name="254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214</xdr:row>
      <xdr:rowOff>0</xdr:rowOff>
    </xdr:from>
    <xdr:ext cx="184731" cy="264560"/>
    <xdr:sp macro="" textlink="">
      <xdr:nvSpPr>
        <xdr:cNvPr id="256" name="255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216</xdr:row>
      <xdr:rowOff>0</xdr:rowOff>
    </xdr:from>
    <xdr:ext cx="184731" cy="264560"/>
    <xdr:sp macro="" textlink="">
      <xdr:nvSpPr>
        <xdr:cNvPr id="257" name="256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218</xdr:row>
      <xdr:rowOff>0</xdr:rowOff>
    </xdr:from>
    <xdr:ext cx="184731" cy="264560"/>
    <xdr:sp macro="" textlink="">
      <xdr:nvSpPr>
        <xdr:cNvPr id="258" name="257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220</xdr:row>
      <xdr:rowOff>0</xdr:rowOff>
    </xdr:from>
    <xdr:ext cx="184731" cy="264560"/>
    <xdr:sp macro="" textlink="">
      <xdr:nvSpPr>
        <xdr:cNvPr id="259" name="258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222</xdr:row>
      <xdr:rowOff>0</xdr:rowOff>
    </xdr:from>
    <xdr:ext cx="184731" cy="264560"/>
    <xdr:sp macro="" textlink="">
      <xdr:nvSpPr>
        <xdr:cNvPr id="260" name="259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224</xdr:row>
      <xdr:rowOff>0</xdr:rowOff>
    </xdr:from>
    <xdr:ext cx="184731" cy="264560"/>
    <xdr:sp macro="" textlink="">
      <xdr:nvSpPr>
        <xdr:cNvPr id="261" name="260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226</xdr:row>
      <xdr:rowOff>0</xdr:rowOff>
    </xdr:from>
    <xdr:ext cx="184731" cy="264560"/>
    <xdr:sp macro="" textlink="">
      <xdr:nvSpPr>
        <xdr:cNvPr id="262" name="261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228</xdr:row>
      <xdr:rowOff>0</xdr:rowOff>
    </xdr:from>
    <xdr:ext cx="184731" cy="264560"/>
    <xdr:sp macro="" textlink="">
      <xdr:nvSpPr>
        <xdr:cNvPr id="263" name="262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230</xdr:row>
      <xdr:rowOff>0</xdr:rowOff>
    </xdr:from>
    <xdr:ext cx="184731" cy="264560"/>
    <xdr:sp macro="" textlink="">
      <xdr:nvSpPr>
        <xdr:cNvPr id="264" name="263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232</xdr:row>
      <xdr:rowOff>0</xdr:rowOff>
    </xdr:from>
    <xdr:ext cx="184731" cy="264560"/>
    <xdr:sp macro="" textlink="">
      <xdr:nvSpPr>
        <xdr:cNvPr id="265" name="264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234</xdr:row>
      <xdr:rowOff>0</xdr:rowOff>
    </xdr:from>
    <xdr:ext cx="184731" cy="264560"/>
    <xdr:sp macro="" textlink="">
      <xdr:nvSpPr>
        <xdr:cNvPr id="266" name="265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236</xdr:row>
      <xdr:rowOff>0</xdr:rowOff>
    </xdr:from>
    <xdr:ext cx="184731" cy="264560"/>
    <xdr:sp macro="" textlink="">
      <xdr:nvSpPr>
        <xdr:cNvPr id="267" name="266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238</xdr:row>
      <xdr:rowOff>0</xdr:rowOff>
    </xdr:from>
    <xdr:ext cx="184731" cy="264560"/>
    <xdr:sp macro="" textlink="">
      <xdr:nvSpPr>
        <xdr:cNvPr id="268" name="267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240</xdr:row>
      <xdr:rowOff>0</xdr:rowOff>
    </xdr:from>
    <xdr:ext cx="184731" cy="264560"/>
    <xdr:sp macro="" textlink="">
      <xdr:nvSpPr>
        <xdr:cNvPr id="269" name="268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242</xdr:row>
      <xdr:rowOff>0</xdr:rowOff>
    </xdr:from>
    <xdr:ext cx="184731" cy="264560"/>
    <xdr:sp macro="" textlink="">
      <xdr:nvSpPr>
        <xdr:cNvPr id="270" name="269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244</xdr:row>
      <xdr:rowOff>0</xdr:rowOff>
    </xdr:from>
    <xdr:ext cx="184731" cy="264560"/>
    <xdr:sp macro="" textlink="">
      <xdr:nvSpPr>
        <xdr:cNvPr id="271" name="270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246</xdr:row>
      <xdr:rowOff>0</xdr:rowOff>
    </xdr:from>
    <xdr:ext cx="184731" cy="264560"/>
    <xdr:sp macro="" textlink="">
      <xdr:nvSpPr>
        <xdr:cNvPr id="272" name="271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248</xdr:row>
      <xdr:rowOff>0</xdr:rowOff>
    </xdr:from>
    <xdr:ext cx="184731" cy="264560"/>
    <xdr:sp macro="" textlink="">
      <xdr:nvSpPr>
        <xdr:cNvPr id="273" name="272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249</xdr:row>
      <xdr:rowOff>0</xdr:rowOff>
    </xdr:from>
    <xdr:ext cx="184731" cy="264560"/>
    <xdr:sp macro="" textlink="">
      <xdr:nvSpPr>
        <xdr:cNvPr id="274" name="273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251</xdr:row>
      <xdr:rowOff>0</xdr:rowOff>
    </xdr:from>
    <xdr:ext cx="184731" cy="264560"/>
    <xdr:sp macro="" textlink="">
      <xdr:nvSpPr>
        <xdr:cNvPr id="275" name="274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253</xdr:row>
      <xdr:rowOff>0</xdr:rowOff>
    </xdr:from>
    <xdr:ext cx="184731" cy="264560"/>
    <xdr:sp macro="" textlink="">
      <xdr:nvSpPr>
        <xdr:cNvPr id="276" name="275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255</xdr:row>
      <xdr:rowOff>0</xdr:rowOff>
    </xdr:from>
    <xdr:ext cx="184731" cy="264560"/>
    <xdr:sp macro="" textlink="">
      <xdr:nvSpPr>
        <xdr:cNvPr id="277" name="276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257</xdr:row>
      <xdr:rowOff>0</xdr:rowOff>
    </xdr:from>
    <xdr:ext cx="184731" cy="264560"/>
    <xdr:sp macro="" textlink="">
      <xdr:nvSpPr>
        <xdr:cNvPr id="278" name="277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259</xdr:row>
      <xdr:rowOff>0</xdr:rowOff>
    </xdr:from>
    <xdr:ext cx="184731" cy="264560"/>
    <xdr:sp macro="" textlink="">
      <xdr:nvSpPr>
        <xdr:cNvPr id="279" name="278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261</xdr:row>
      <xdr:rowOff>0</xdr:rowOff>
    </xdr:from>
    <xdr:ext cx="184731" cy="264560"/>
    <xdr:sp macro="" textlink="">
      <xdr:nvSpPr>
        <xdr:cNvPr id="280" name="279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263</xdr:row>
      <xdr:rowOff>0</xdr:rowOff>
    </xdr:from>
    <xdr:ext cx="184731" cy="264560"/>
    <xdr:sp macro="" textlink="">
      <xdr:nvSpPr>
        <xdr:cNvPr id="281" name="280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265</xdr:row>
      <xdr:rowOff>0</xdr:rowOff>
    </xdr:from>
    <xdr:ext cx="184731" cy="264560"/>
    <xdr:sp macro="" textlink="">
      <xdr:nvSpPr>
        <xdr:cNvPr id="282" name="281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267</xdr:row>
      <xdr:rowOff>0</xdr:rowOff>
    </xdr:from>
    <xdr:ext cx="184731" cy="264560"/>
    <xdr:sp macro="" textlink="">
      <xdr:nvSpPr>
        <xdr:cNvPr id="283" name="282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269</xdr:row>
      <xdr:rowOff>0</xdr:rowOff>
    </xdr:from>
    <xdr:ext cx="184731" cy="264560"/>
    <xdr:sp macro="" textlink="">
      <xdr:nvSpPr>
        <xdr:cNvPr id="284" name="283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271</xdr:row>
      <xdr:rowOff>0</xdr:rowOff>
    </xdr:from>
    <xdr:ext cx="184731" cy="264560"/>
    <xdr:sp macro="" textlink="">
      <xdr:nvSpPr>
        <xdr:cNvPr id="285" name="284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273</xdr:row>
      <xdr:rowOff>0</xdr:rowOff>
    </xdr:from>
    <xdr:ext cx="184731" cy="264560"/>
    <xdr:sp macro="" textlink="">
      <xdr:nvSpPr>
        <xdr:cNvPr id="286" name="285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275</xdr:row>
      <xdr:rowOff>0</xdr:rowOff>
    </xdr:from>
    <xdr:ext cx="184731" cy="264560"/>
    <xdr:sp macro="" textlink="">
      <xdr:nvSpPr>
        <xdr:cNvPr id="287" name="286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277</xdr:row>
      <xdr:rowOff>0</xdr:rowOff>
    </xdr:from>
    <xdr:ext cx="184731" cy="264560"/>
    <xdr:sp macro="" textlink="">
      <xdr:nvSpPr>
        <xdr:cNvPr id="288" name="287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279</xdr:row>
      <xdr:rowOff>0</xdr:rowOff>
    </xdr:from>
    <xdr:ext cx="184731" cy="264560"/>
    <xdr:sp macro="" textlink="">
      <xdr:nvSpPr>
        <xdr:cNvPr id="289" name="288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281</xdr:row>
      <xdr:rowOff>0</xdr:rowOff>
    </xdr:from>
    <xdr:ext cx="184731" cy="264560"/>
    <xdr:sp macro="" textlink="">
      <xdr:nvSpPr>
        <xdr:cNvPr id="290" name="289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283</xdr:row>
      <xdr:rowOff>0</xdr:rowOff>
    </xdr:from>
    <xdr:ext cx="184731" cy="264560"/>
    <xdr:sp macro="" textlink="">
      <xdr:nvSpPr>
        <xdr:cNvPr id="291" name="290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285</xdr:row>
      <xdr:rowOff>0</xdr:rowOff>
    </xdr:from>
    <xdr:ext cx="184731" cy="264560"/>
    <xdr:sp macro="" textlink="">
      <xdr:nvSpPr>
        <xdr:cNvPr id="292" name="291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287</xdr:row>
      <xdr:rowOff>0</xdr:rowOff>
    </xdr:from>
    <xdr:ext cx="184731" cy="264560"/>
    <xdr:sp macro="" textlink="">
      <xdr:nvSpPr>
        <xdr:cNvPr id="293" name="292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289</xdr:row>
      <xdr:rowOff>0</xdr:rowOff>
    </xdr:from>
    <xdr:ext cx="184731" cy="264560"/>
    <xdr:sp macro="" textlink="">
      <xdr:nvSpPr>
        <xdr:cNvPr id="294" name="293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291</xdr:row>
      <xdr:rowOff>0</xdr:rowOff>
    </xdr:from>
    <xdr:ext cx="184731" cy="264560"/>
    <xdr:sp macro="" textlink="">
      <xdr:nvSpPr>
        <xdr:cNvPr id="295" name="294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293</xdr:row>
      <xdr:rowOff>0</xdr:rowOff>
    </xdr:from>
    <xdr:ext cx="184731" cy="264560"/>
    <xdr:sp macro="" textlink="">
      <xdr:nvSpPr>
        <xdr:cNvPr id="296" name="295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295</xdr:row>
      <xdr:rowOff>0</xdr:rowOff>
    </xdr:from>
    <xdr:ext cx="184731" cy="264560"/>
    <xdr:sp macro="" textlink="">
      <xdr:nvSpPr>
        <xdr:cNvPr id="297" name="296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297</xdr:row>
      <xdr:rowOff>0</xdr:rowOff>
    </xdr:from>
    <xdr:ext cx="184731" cy="264560"/>
    <xdr:sp macro="" textlink="">
      <xdr:nvSpPr>
        <xdr:cNvPr id="298" name="297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299</xdr:row>
      <xdr:rowOff>0</xdr:rowOff>
    </xdr:from>
    <xdr:ext cx="184731" cy="264560"/>
    <xdr:sp macro="" textlink="">
      <xdr:nvSpPr>
        <xdr:cNvPr id="299" name="298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301</xdr:row>
      <xdr:rowOff>0</xdr:rowOff>
    </xdr:from>
    <xdr:ext cx="184731" cy="264560"/>
    <xdr:sp macro="" textlink="">
      <xdr:nvSpPr>
        <xdr:cNvPr id="300" name="299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303</xdr:row>
      <xdr:rowOff>0</xdr:rowOff>
    </xdr:from>
    <xdr:ext cx="184731" cy="264560"/>
    <xdr:sp macro="" textlink="">
      <xdr:nvSpPr>
        <xdr:cNvPr id="301" name="300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305</xdr:row>
      <xdr:rowOff>0</xdr:rowOff>
    </xdr:from>
    <xdr:ext cx="184731" cy="264560"/>
    <xdr:sp macro="" textlink="">
      <xdr:nvSpPr>
        <xdr:cNvPr id="302" name="301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307</xdr:row>
      <xdr:rowOff>0</xdr:rowOff>
    </xdr:from>
    <xdr:ext cx="184731" cy="264560"/>
    <xdr:sp macro="" textlink="">
      <xdr:nvSpPr>
        <xdr:cNvPr id="303" name="302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309</xdr:row>
      <xdr:rowOff>0</xdr:rowOff>
    </xdr:from>
    <xdr:ext cx="184731" cy="264560"/>
    <xdr:sp macro="" textlink="">
      <xdr:nvSpPr>
        <xdr:cNvPr id="304" name="303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311</xdr:row>
      <xdr:rowOff>0</xdr:rowOff>
    </xdr:from>
    <xdr:ext cx="184731" cy="264560"/>
    <xdr:sp macro="" textlink="">
      <xdr:nvSpPr>
        <xdr:cNvPr id="305" name="304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xdr:row>
      <xdr:rowOff>0</xdr:rowOff>
    </xdr:from>
    <xdr:ext cx="184731" cy="264560"/>
    <xdr:sp macro="" textlink="">
      <xdr:nvSpPr>
        <xdr:cNvPr id="306" name="3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xdr:row>
      <xdr:rowOff>0</xdr:rowOff>
    </xdr:from>
    <xdr:ext cx="184731" cy="264560"/>
    <xdr:sp macro="" textlink="">
      <xdr:nvSpPr>
        <xdr:cNvPr id="307" name="306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xdr:row>
      <xdr:rowOff>0</xdr:rowOff>
    </xdr:from>
    <xdr:ext cx="184731" cy="264560"/>
    <xdr:sp macro="" textlink="">
      <xdr:nvSpPr>
        <xdr:cNvPr id="308" name="307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xdr:row>
      <xdr:rowOff>0</xdr:rowOff>
    </xdr:from>
    <xdr:ext cx="184731" cy="264560"/>
    <xdr:sp macro="" textlink="">
      <xdr:nvSpPr>
        <xdr:cNvPr id="309" name="308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xdr:row>
      <xdr:rowOff>0</xdr:rowOff>
    </xdr:from>
    <xdr:ext cx="184731" cy="264560"/>
    <xdr:sp macro="" textlink="">
      <xdr:nvSpPr>
        <xdr:cNvPr id="310" name="309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xdr:row>
      <xdr:rowOff>0</xdr:rowOff>
    </xdr:from>
    <xdr:ext cx="184731" cy="264560"/>
    <xdr:sp macro="" textlink="">
      <xdr:nvSpPr>
        <xdr:cNvPr id="311" name="310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xdr:row>
      <xdr:rowOff>0</xdr:rowOff>
    </xdr:from>
    <xdr:ext cx="184731" cy="264560"/>
    <xdr:sp macro="" textlink="">
      <xdr:nvSpPr>
        <xdr:cNvPr id="312" name="311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xdr:row>
      <xdr:rowOff>0</xdr:rowOff>
    </xdr:from>
    <xdr:ext cx="184731" cy="264560"/>
    <xdr:sp macro="" textlink="">
      <xdr:nvSpPr>
        <xdr:cNvPr id="313" name="312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32</xdr:row>
      <xdr:rowOff>0</xdr:rowOff>
    </xdr:from>
    <xdr:ext cx="184731" cy="264560"/>
    <xdr:sp macro="" textlink="">
      <xdr:nvSpPr>
        <xdr:cNvPr id="314" name="313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34</xdr:row>
      <xdr:rowOff>0</xdr:rowOff>
    </xdr:from>
    <xdr:ext cx="184731" cy="264560"/>
    <xdr:sp macro="" textlink="">
      <xdr:nvSpPr>
        <xdr:cNvPr id="315" name="314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36</xdr:row>
      <xdr:rowOff>0</xdr:rowOff>
    </xdr:from>
    <xdr:ext cx="184731" cy="264560"/>
    <xdr:sp macro="" textlink="">
      <xdr:nvSpPr>
        <xdr:cNvPr id="316" name="315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38</xdr:row>
      <xdr:rowOff>0</xdr:rowOff>
    </xdr:from>
    <xdr:ext cx="184731" cy="264560"/>
    <xdr:sp macro="" textlink="">
      <xdr:nvSpPr>
        <xdr:cNvPr id="317" name="316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40</xdr:row>
      <xdr:rowOff>0</xdr:rowOff>
    </xdr:from>
    <xdr:ext cx="184731" cy="264560"/>
    <xdr:sp macro="" textlink="">
      <xdr:nvSpPr>
        <xdr:cNvPr id="318" name="317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42</xdr:row>
      <xdr:rowOff>0</xdr:rowOff>
    </xdr:from>
    <xdr:ext cx="184731" cy="264560"/>
    <xdr:sp macro="" textlink="">
      <xdr:nvSpPr>
        <xdr:cNvPr id="319" name="318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44</xdr:row>
      <xdr:rowOff>0</xdr:rowOff>
    </xdr:from>
    <xdr:ext cx="184731" cy="264560"/>
    <xdr:sp macro="" textlink="">
      <xdr:nvSpPr>
        <xdr:cNvPr id="320" name="319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46</xdr:row>
      <xdr:rowOff>0</xdr:rowOff>
    </xdr:from>
    <xdr:ext cx="184731" cy="264560"/>
    <xdr:sp macro="" textlink="">
      <xdr:nvSpPr>
        <xdr:cNvPr id="321" name="320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48</xdr:row>
      <xdr:rowOff>0</xdr:rowOff>
    </xdr:from>
    <xdr:ext cx="184731" cy="264560"/>
    <xdr:sp macro="" textlink="">
      <xdr:nvSpPr>
        <xdr:cNvPr id="322" name="321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50</xdr:row>
      <xdr:rowOff>0</xdr:rowOff>
    </xdr:from>
    <xdr:ext cx="184731" cy="264560"/>
    <xdr:sp macro="" textlink="">
      <xdr:nvSpPr>
        <xdr:cNvPr id="323" name="322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52</xdr:row>
      <xdr:rowOff>0</xdr:rowOff>
    </xdr:from>
    <xdr:ext cx="184731" cy="264560"/>
    <xdr:sp macro="" textlink="">
      <xdr:nvSpPr>
        <xdr:cNvPr id="324" name="323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54</xdr:row>
      <xdr:rowOff>0</xdr:rowOff>
    </xdr:from>
    <xdr:ext cx="184731" cy="264560"/>
    <xdr:sp macro="" textlink="">
      <xdr:nvSpPr>
        <xdr:cNvPr id="325" name="324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56</xdr:row>
      <xdr:rowOff>0</xdr:rowOff>
    </xdr:from>
    <xdr:ext cx="184731" cy="264560"/>
    <xdr:sp macro="" textlink="">
      <xdr:nvSpPr>
        <xdr:cNvPr id="326" name="325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58</xdr:row>
      <xdr:rowOff>0</xdr:rowOff>
    </xdr:from>
    <xdr:ext cx="184731" cy="264560"/>
    <xdr:sp macro="" textlink="">
      <xdr:nvSpPr>
        <xdr:cNvPr id="327" name="326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60</xdr:row>
      <xdr:rowOff>0</xdr:rowOff>
    </xdr:from>
    <xdr:ext cx="184731" cy="264560"/>
    <xdr:sp macro="" textlink="">
      <xdr:nvSpPr>
        <xdr:cNvPr id="328" name="327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62</xdr:row>
      <xdr:rowOff>0</xdr:rowOff>
    </xdr:from>
    <xdr:ext cx="184731" cy="264560"/>
    <xdr:sp macro="" textlink="">
      <xdr:nvSpPr>
        <xdr:cNvPr id="329" name="328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64</xdr:row>
      <xdr:rowOff>0</xdr:rowOff>
    </xdr:from>
    <xdr:ext cx="184731" cy="264560"/>
    <xdr:sp macro="" textlink="">
      <xdr:nvSpPr>
        <xdr:cNvPr id="330" name="329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66</xdr:row>
      <xdr:rowOff>0</xdr:rowOff>
    </xdr:from>
    <xdr:ext cx="184731" cy="264560"/>
    <xdr:sp macro="" textlink="">
      <xdr:nvSpPr>
        <xdr:cNvPr id="331" name="330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68</xdr:row>
      <xdr:rowOff>0</xdr:rowOff>
    </xdr:from>
    <xdr:ext cx="184731" cy="264560"/>
    <xdr:sp macro="" textlink="">
      <xdr:nvSpPr>
        <xdr:cNvPr id="332" name="331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70</xdr:row>
      <xdr:rowOff>0</xdr:rowOff>
    </xdr:from>
    <xdr:ext cx="184731" cy="264560"/>
    <xdr:sp macro="" textlink="">
      <xdr:nvSpPr>
        <xdr:cNvPr id="333" name="332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72</xdr:row>
      <xdr:rowOff>0</xdr:rowOff>
    </xdr:from>
    <xdr:ext cx="184731" cy="264560"/>
    <xdr:sp macro="" textlink="">
      <xdr:nvSpPr>
        <xdr:cNvPr id="334" name="333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74</xdr:row>
      <xdr:rowOff>0</xdr:rowOff>
    </xdr:from>
    <xdr:ext cx="184731" cy="264560"/>
    <xdr:sp macro="" textlink="">
      <xdr:nvSpPr>
        <xdr:cNvPr id="335" name="334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76</xdr:row>
      <xdr:rowOff>0</xdr:rowOff>
    </xdr:from>
    <xdr:ext cx="184731" cy="264560"/>
    <xdr:sp macro="" textlink="">
      <xdr:nvSpPr>
        <xdr:cNvPr id="336" name="335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78</xdr:row>
      <xdr:rowOff>0</xdr:rowOff>
    </xdr:from>
    <xdr:ext cx="184731" cy="264560"/>
    <xdr:sp macro="" textlink="">
      <xdr:nvSpPr>
        <xdr:cNvPr id="337" name="336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80</xdr:row>
      <xdr:rowOff>0</xdr:rowOff>
    </xdr:from>
    <xdr:ext cx="184731" cy="264560"/>
    <xdr:sp macro="" textlink="">
      <xdr:nvSpPr>
        <xdr:cNvPr id="338" name="337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82</xdr:row>
      <xdr:rowOff>0</xdr:rowOff>
    </xdr:from>
    <xdr:ext cx="184731" cy="264560"/>
    <xdr:sp macro="" textlink="">
      <xdr:nvSpPr>
        <xdr:cNvPr id="339" name="338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84</xdr:row>
      <xdr:rowOff>0</xdr:rowOff>
    </xdr:from>
    <xdr:ext cx="184731" cy="264560"/>
    <xdr:sp macro="" textlink="">
      <xdr:nvSpPr>
        <xdr:cNvPr id="340" name="339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86</xdr:row>
      <xdr:rowOff>0</xdr:rowOff>
    </xdr:from>
    <xdr:ext cx="184731" cy="264560"/>
    <xdr:sp macro="" textlink="">
      <xdr:nvSpPr>
        <xdr:cNvPr id="341" name="340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88</xdr:row>
      <xdr:rowOff>0</xdr:rowOff>
    </xdr:from>
    <xdr:ext cx="184731" cy="264560"/>
    <xdr:sp macro="" textlink="">
      <xdr:nvSpPr>
        <xdr:cNvPr id="342" name="341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90</xdr:row>
      <xdr:rowOff>0</xdr:rowOff>
    </xdr:from>
    <xdr:ext cx="184731" cy="264560"/>
    <xdr:sp macro="" textlink="">
      <xdr:nvSpPr>
        <xdr:cNvPr id="343" name="342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92</xdr:row>
      <xdr:rowOff>0</xdr:rowOff>
    </xdr:from>
    <xdr:ext cx="184731" cy="264560"/>
    <xdr:sp macro="" textlink="">
      <xdr:nvSpPr>
        <xdr:cNvPr id="344" name="343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94</xdr:row>
      <xdr:rowOff>0</xdr:rowOff>
    </xdr:from>
    <xdr:ext cx="184731" cy="264560"/>
    <xdr:sp macro="" textlink="">
      <xdr:nvSpPr>
        <xdr:cNvPr id="345" name="344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96</xdr:row>
      <xdr:rowOff>0</xdr:rowOff>
    </xdr:from>
    <xdr:ext cx="184731" cy="264560"/>
    <xdr:sp macro="" textlink="">
      <xdr:nvSpPr>
        <xdr:cNvPr id="346" name="345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98</xdr:row>
      <xdr:rowOff>0</xdr:rowOff>
    </xdr:from>
    <xdr:ext cx="184731" cy="264560"/>
    <xdr:sp macro="" textlink="">
      <xdr:nvSpPr>
        <xdr:cNvPr id="347" name="346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100</xdr:row>
      <xdr:rowOff>0</xdr:rowOff>
    </xdr:from>
    <xdr:ext cx="184731" cy="264560"/>
    <xdr:sp macro="" textlink="">
      <xdr:nvSpPr>
        <xdr:cNvPr id="348" name="347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102</xdr:row>
      <xdr:rowOff>0</xdr:rowOff>
    </xdr:from>
    <xdr:ext cx="184731" cy="264560"/>
    <xdr:sp macro="" textlink="">
      <xdr:nvSpPr>
        <xdr:cNvPr id="349" name="348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104</xdr:row>
      <xdr:rowOff>0</xdr:rowOff>
    </xdr:from>
    <xdr:ext cx="184731" cy="264560"/>
    <xdr:sp macro="" textlink="">
      <xdr:nvSpPr>
        <xdr:cNvPr id="350" name="349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106</xdr:row>
      <xdr:rowOff>0</xdr:rowOff>
    </xdr:from>
    <xdr:ext cx="184731" cy="264560"/>
    <xdr:sp macro="" textlink="">
      <xdr:nvSpPr>
        <xdr:cNvPr id="351" name="350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108</xdr:row>
      <xdr:rowOff>0</xdr:rowOff>
    </xdr:from>
    <xdr:ext cx="184731" cy="264560"/>
    <xdr:sp macro="" textlink="">
      <xdr:nvSpPr>
        <xdr:cNvPr id="352" name="351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110</xdr:row>
      <xdr:rowOff>0</xdr:rowOff>
    </xdr:from>
    <xdr:ext cx="184731" cy="264560"/>
    <xdr:sp macro="" textlink="">
      <xdr:nvSpPr>
        <xdr:cNvPr id="353" name="352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112</xdr:row>
      <xdr:rowOff>0</xdr:rowOff>
    </xdr:from>
    <xdr:ext cx="184731" cy="264560"/>
    <xdr:sp macro="" textlink="">
      <xdr:nvSpPr>
        <xdr:cNvPr id="354" name="353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114</xdr:row>
      <xdr:rowOff>0</xdr:rowOff>
    </xdr:from>
    <xdr:ext cx="184731" cy="264560"/>
    <xdr:sp macro="" textlink="">
      <xdr:nvSpPr>
        <xdr:cNvPr id="355" name="354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116</xdr:row>
      <xdr:rowOff>0</xdr:rowOff>
    </xdr:from>
    <xdr:ext cx="184731" cy="264560"/>
    <xdr:sp macro="" textlink="">
      <xdr:nvSpPr>
        <xdr:cNvPr id="356" name="355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118</xdr:row>
      <xdr:rowOff>0</xdr:rowOff>
    </xdr:from>
    <xdr:ext cx="184731" cy="264560"/>
    <xdr:sp macro="" textlink="">
      <xdr:nvSpPr>
        <xdr:cNvPr id="357" name="356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120</xdr:row>
      <xdr:rowOff>0</xdr:rowOff>
    </xdr:from>
    <xdr:ext cx="184731" cy="264560"/>
    <xdr:sp macro="" textlink="">
      <xdr:nvSpPr>
        <xdr:cNvPr id="358" name="357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122</xdr:row>
      <xdr:rowOff>0</xdr:rowOff>
    </xdr:from>
    <xdr:ext cx="184731" cy="264560"/>
    <xdr:sp macro="" textlink="">
      <xdr:nvSpPr>
        <xdr:cNvPr id="359" name="358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124</xdr:row>
      <xdr:rowOff>0</xdr:rowOff>
    </xdr:from>
    <xdr:ext cx="184731" cy="264560"/>
    <xdr:sp macro="" textlink="">
      <xdr:nvSpPr>
        <xdr:cNvPr id="360" name="359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126</xdr:row>
      <xdr:rowOff>0</xdr:rowOff>
    </xdr:from>
    <xdr:ext cx="184731" cy="264560"/>
    <xdr:sp macro="" textlink="">
      <xdr:nvSpPr>
        <xdr:cNvPr id="361" name="360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128</xdr:row>
      <xdr:rowOff>0</xdr:rowOff>
    </xdr:from>
    <xdr:ext cx="184731" cy="264560"/>
    <xdr:sp macro="" textlink="">
      <xdr:nvSpPr>
        <xdr:cNvPr id="362" name="361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130</xdr:row>
      <xdr:rowOff>0</xdr:rowOff>
    </xdr:from>
    <xdr:ext cx="184731" cy="264560"/>
    <xdr:sp macro="" textlink="">
      <xdr:nvSpPr>
        <xdr:cNvPr id="363" name="362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132</xdr:row>
      <xdr:rowOff>0</xdr:rowOff>
    </xdr:from>
    <xdr:ext cx="184731" cy="264560"/>
    <xdr:sp macro="" textlink="">
      <xdr:nvSpPr>
        <xdr:cNvPr id="364" name="363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134</xdr:row>
      <xdr:rowOff>0</xdr:rowOff>
    </xdr:from>
    <xdr:ext cx="184731" cy="264560"/>
    <xdr:sp macro="" textlink="">
      <xdr:nvSpPr>
        <xdr:cNvPr id="365" name="364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136</xdr:row>
      <xdr:rowOff>0</xdr:rowOff>
    </xdr:from>
    <xdr:ext cx="184731" cy="264560"/>
    <xdr:sp macro="" textlink="">
      <xdr:nvSpPr>
        <xdr:cNvPr id="366" name="365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138</xdr:row>
      <xdr:rowOff>0</xdr:rowOff>
    </xdr:from>
    <xdr:ext cx="184731" cy="264560"/>
    <xdr:sp macro="" textlink="">
      <xdr:nvSpPr>
        <xdr:cNvPr id="367" name="366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140</xdr:row>
      <xdr:rowOff>0</xdr:rowOff>
    </xdr:from>
    <xdr:ext cx="184731" cy="264560"/>
    <xdr:sp macro="" textlink="">
      <xdr:nvSpPr>
        <xdr:cNvPr id="368" name="367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142</xdr:row>
      <xdr:rowOff>0</xdr:rowOff>
    </xdr:from>
    <xdr:ext cx="184731" cy="264560"/>
    <xdr:sp macro="" textlink="">
      <xdr:nvSpPr>
        <xdr:cNvPr id="369" name="368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144</xdr:row>
      <xdr:rowOff>0</xdr:rowOff>
    </xdr:from>
    <xdr:ext cx="184731" cy="264560"/>
    <xdr:sp macro="" textlink="">
      <xdr:nvSpPr>
        <xdr:cNvPr id="370" name="369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146</xdr:row>
      <xdr:rowOff>0</xdr:rowOff>
    </xdr:from>
    <xdr:ext cx="184731" cy="264560"/>
    <xdr:sp macro="" textlink="">
      <xdr:nvSpPr>
        <xdr:cNvPr id="371" name="370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148</xdr:row>
      <xdr:rowOff>0</xdr:rowOff>
    </xdr:from>
    <xdr:ext cx="184731" cy="264560"/>
    <xdr:sp macro="" textlink="">
      <xdr:nvSpPr>
        <xdr:cNvPr id="372" name="371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149</xdr:row>
      <xdr:rowOff>0</xdr:rowOff>
    </xdr:from>
    <xdr:ext cx="184731" cy="264560"/>
    <xdr:sp macro="" textlink="">
      <xdr:nvSpPr>
        <xdr:cNvPr id="373" name="372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151</xdr:row>
      <xdr:rowOff>0</xdr:rowOff>
    </xdr:from>
    <xdr:ext cx="184731" cy="264560"/>
    <xdr:sp macro="" textlink="">
      <xdr:nvSpPr>
        <xdr:cNvPr id="374" name="373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153</xdr:row>
      <xdr:rowOff>0</xdr:rowOff>
    </xdr:from>
    <xdr:ext cx="184731" cy="264560"/>
    <xdr:sp macro="" textlink="">
      <xdr:nvSpPr>
        <xdr:cNvPr id="375" name="374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155</xdr:row>
      <xdr:rowOff>0</xdr:rowOff>
    </xdr:from>
    <xdr:ext cx="184731" cy="264560"/>
    <xdr:sp macro="" textlink="">
      <xdr:nvSpPr>
        <xdr:cNvPr id="376" name="375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156</xdr:row>
      <xdr:rowOff>0</xdr:rowOff>
    </xdr:from>
    <xdr:ext cx="184731" cy="264560"/>
    <xdr:sp macro="" textlink="">
      <xdr:nvSpPr>
        <xdr:cNvPr id="377" name="376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157</xdr:row>
      <xdr:rowOff>0</xdr:rowOff>
    </xdr:from>
    <xdr:ext cx="184731" cy="264560"/>
    <xdr:sp macro="" textlink="">
      <xdr:nvSpPr>
        <xdr:cNvPr id="378" name="377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159</xdr:row>
      <xdr:rowOff>0</xdr:rowOff>
    </xdr:from>
    <xdr:ext cx="184731" cy="264560"/>
    <xdr:sp macro="" textlink="">
      <xdr:nvSpPr>
        <xdr:cNvPr id="379" name="378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161</xdr:row>
      <xdr:rowOff>0</xdr:rowOff>
    </xdr:from>
    <xdr:ext cx="184731" cy="264560"/>
    <xdr:sp macro="" textlink="">
      <xdr:nvSpPr>
        <xdr:cNvPr id="380" name="379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163</xdr:row>
      <xdr:rowOff>0</xdr:rowOff>
    </xdr:from>
    <xdr:ext cx="184731" cy="264560"/>
    <xdr:sp macro="" textlink="">
      <xdr:nvSpPr>
        <xdr:cNvPr id="381" name="380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165</xdr:row>
      <xdr:rowOff>0</xdr:rowOff>
    </xdr:from>
    <xdr:ext cx="184731" cy="264560"/>
    <xdr:sp macro="" textlink="">
      <xdr:nvSpPr>
        <xdr:cNvPr id="382" name="381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167</xdr:row>
      <xdr:rowOff>0</xdr:rowOff>
    </xdr:from>
    <xdr:ext cx="184731" cy="264560"/>
    <xdr:sp macro="" textlink="">
      <xdr:nvSpPr>
        <xdr:cNvPr id="383" name="382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169</xdr:row>
      <xdr:rowOff>0</xdr:rowOff>
    </xdr:from>
    <xdr:ext cx="184731" cy="264560"/>
    <xdr:sp macro="" textlink="">
      <xdr:nvSpPr>
        <xdr:cNvPr id="384" name="383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171</xdr:row>
      <xdr:rowOff>0</xdr:rowOff>
    </xdr:from>
    <xdr:ext cx="184731" cy="264560"/>
    <xdr:sp macro="" textlink="">
      <xdr:nvSpPr>
        <xdr:cNvPr id="385" name="384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173</xdr:row>
      <xdr:rowOff>0</xdr:rowOff>
    </xdr:from>
    <xdr:ext cx="184731" cy="264560"/>
    <xdr:sp macro="" textlink="">
      <xdr:nvSpPr>
        <xdr:cNvPr id="386" name="385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175</xdr:row>
      <xdr:rowOff>0</xdr:rowOff>
    </xdr:from>
    <xdr:ext cx="184731" cy="264560"/>
    <xdr:sp macro="" textlink="">
      <xdr:nvSpPr>
        <xdr:cNvPr id="387" name="386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177</xdr:row>
      <xdr:rowOff>0</xdr:rowOff>
    </xdr:from>
    <xdr:ext cx="184731" cy="264560"/>
    <xdr:sp macro="" textlink="">
      <xdr:nvSpPr>
        <xdr:cNvPr id="388" name="387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179</xdr:row>
      <xdr:rowOff>0</xdr:rowOff>
    </xdr:from>
    <xdr:ext cx="184731" cy="264560"/>
    <xdr:sp macro="" textlink="">
      <xdr:nvSpPr>
        <xdr:cNvPr id="389" name="388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181</xdr:row>
      <xdr:rowOff>0</xdr:rowOff>
    </xdr:from>
    <xdr:ext cx="184731" cy="264560"/>
    <xdr:sp macro="" textlink="">
      <xdr:nvSpPr>
        <xdr:cNvPr id="390" name="389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183</xdr:row>
      <xdr:rowOff>0</xdr:rowOff>
    </xdr:from>
    <xdr:ext cx="184731" cy="264560"/>
    <xdr:sp macro="" textlink="">
      <xdr:nvSpPr>
        <xdr:cNvPr id="391" name="390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185</xdr:row>
      <xdr:rowOff>0</xdr:rowOff>
    </xdr:from>
    <xdr:ext cx="184731" cy="264560"/>
    <xdr:sp macro="" textlink="">
      <xdr:nvSpPr>
        <xdr:cNvPr id="392" name="391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187</xdr:row>
      <xdr:rowOff>0</xdr:rowOff>
    </xdr:from>
    <xdr:ext cx="184731" cy="264560"/>
    <xdr:sp macro="" textlink="">
      <xdr:nvSpPr>
        <xdr:cNvPr id="393" name="392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189</xdr:row>
      <xdr:rowOff>0</xdr:rowOff>
    </xdr:from>
    <xdr:ext cx="184731" cy="264560"/>
    <xdr:sp macro="" textlink="">
      <xdr:nvSpPr>
        <xdr:cNvPr id="394" name="393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191</xdr:row>
      <xdr:rowOff>0</xdr:rowOff>
    </xdr:from>
    <xdr:ext cx="184731" cy="264560"/>
    <xdr:sp macro="" textlink="">
      <xdr:nvSpPr>
        <xdr:cNvPr id="395" name="394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193</xdr:row>
      <xdr:rowOff>0</xdr:rowOff>
    </xdr:from>
    <xdr:ext cx="184731" cy="264560"/>
    <xdr:sp macro="" textlink="">
      <xdr:nvSpPr>
        <xdr:cNvPr id="396" name="395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194</xdr:row>
      <xdr:rowOff>0</xdr:rowOff>
    </xdr:from>
    <xdr:ext cx="184731" cy="264560"/>
    <xdr:sp macro="" textlink="">
      <xdr:nvSpPr>
        <xdr:cNvPr id="397" name="396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196</xdr:row>
      <xdr:rowOff>0</xdr:rowOff>
    </xdr:from>
    <xdr:ext cx="184731" cy="264560"/>
    <xdr:sp macro="" textlink="">
      <xdr:nvSpPr>
        <xdr:cNvPr id="398" name="397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198</xdr:row>
      <xdr:rowOff>0</xdr:rowOff>
    </xdr:from>
    <xdr:ext cx="184731" cy="264560"/>
    <xdr:sp macro="" textlink="">
      <xdr:nvSpPr>
        <xdr:cNvPr id="399" name="398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200</xdr:row>
      <xdr:rowOff>0</xdr:rowOff>
    </xdr:from>
    <xdr:ext cx="184731" cy="264560"/>
    <xdr:sp macro="" textlink="">
      <xdr:nvSpPr>
        <xdr:cNvPr id="400" name="399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202</xdr:row>
      <xdr:rowOff>0</xdr:rowOff>
    </xdr:from>
    <xdr:ext cx="184731" cy="264560"/>
    <xdr:sp macro="" textlink="">
      <xdr:nvSpPr>
        <xdr:cNvPr id="401" name="400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204</xdr:row>
      <xdr:rowOff>0</xdr:rowOff>
    </xdr:from>
    <xdr:ext cx="184731" cy="264560"/>
    <xdr:sp macro="" textlink="">
      <xdr:nvSpPr>
        <xdr:cNvPr id="402" name="401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206</xdr:row>
      <xdr:rowOff>0</xdr:rowOff>
    </xdr:from>
    <xdr:ext cx="184731" cy="264560"/>
    <xdr:sp macro="" textlink="">
      <xdr:nvSpPr>
        <xdr:cNvPr id="403" name="402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208</xdr:row>
      <xdr:rowOff>0</xdr:rowOff>
    </xdr:from>
    <xdr:ext cx="184731" cy="264560"/>
    <xdr:sp macro="" textlink="">
      <xdr:nvSpPr>
        <xdr:cNvPr id="404" name="403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210</xdr:row>
      <xdr:rowOff>0</xdr:rowOff>
    </xdr:from>
    <xdr:ext cx="184731" cy="264560"/>
    <xdr:sp macro="" textlink="">
      <xdr:nvSpPr>
        <xdr:cNvPr id="405" name="404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212</xdr:row>
      <xdr:rowOff>0</xdr:rowOff>
    </xdr:from>
    <xdr:ext cx="184731" cy="264560"/>
    <xdr:sp macro="" textlink="">
      <xdr:nvSpPr>
        <xdr:cNvPr id="406" name="405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214</xdr:row>
      <xdr:rowOff>0</xdr:rowOff>
    </xdr:from>
    <xdr:ext cx="184731" cy="264560"/>
    <xdr:sp macro="" textlink="">
      <xdr:nvSpPr>
        <xdr:cNvPr id="407" name="406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216</xdr:row>
      <xdr:rowOff>0</xdr:rowOff>
    </xdr:from>
    <xdr:ext cx="184731" cy="264560"/>
    <xdr:sp macro="" textlink="">
      <xdr:nvSpPr>
        <xdr:cNvPr id="408" name="407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218</xdr:row>
      <xdr:rowOff>0</xdr:rowOff>
    </xdr:from>
    <xdr:ext cx="184731" cy="264560"/>
    <xdr:sp macro="" textlink="">
      <xdr:nvSpPr>
        <xdr:cNvPr id="409" name="408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220</xdr:row>
      <xdr:rowOff>0</xdr:rowOff>
    </xdr:from>
    <xdr:ext cx="184731" cy="264560"/>
    <xdr:sp macro="" textlink="">
      <xdr:nvSpPr>
        <xdr:cNvPr id="410" name="409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222</xdr:row>
      <xdr:rowOff>0</xdr:rowOff>
    </xdr:from>
    <xdr:ext cx="184731" cy="264560"/>
    <xdr:sp macro="" textlink="">
      <xdr:nvSpPr>
        <xdr:cNvPr id="411" name="410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224</xdr:row>
      <xdr:rowOff>0</xdr:rowOff>
    </xdr:from>
    <xdr:ext cx="184731" cy="264560"/>
    <xdr:sp macro="" textlink="">
      <xdr:nvSpPr>
        <xdr:cNvPr id="412" name="411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226</xdr:row>
      <xdr:rowOff>0</xdr:rowOff>
    </xdr:from>
    <xdr:ext cx="184731" cy="264560"/>
    <xdr:sp macro="" textlink="">
      <xdr:nvSpPr>
        <xdr:cNvPr id="413" name="412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228</xdr:row>
      <xdr:rowOff>0</xdr:rowOff>
    </xdr:from>
    <xdr:ext cx="184731" cy="264560"/>
    <xdr:sp macro="" textlink="">
      <xdr:nvSpPr>
        <xdr:cNvPr id="414" name="413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230</xdr:row>
      <xdr:rowOff>0</xdr:rowOff>
    </xdr:from>
    <xdr:ext cx="184731" cy="264560"/>
    <xdr:sp macro="" textlink="">
      <xdr:nvSpPr>
        <xdr:cNvPr id="415" name="414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232</xdr:row>
      <xdr:rowOff>0</xdr:rowOff>
    </xdr:from>
    <xdr:ext cx="184731" cy="264560"/>
    <xdr:sp macro="" textlink="">
      <xdr:nvSpPr>
        <xdr:cNvPr id="416" name="415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234</xdr:row>
      <xdr:rowOff>0</xdr:rowOff>
    </xdr:from>
    <xdr:ext cx="184731" cy="264560"/>
    <xdr:sp macro="" textlink="">
      <xdr:nvSpPr>
        <xdr:cNvPr id="417" name="416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236</xdr:row>
      <xdr:rowOff>0</xdr:rowOff>
    </xdr:from>
    <xdr:ext cx="184731" cy="264560"/>
    <xdr:sp macro="" textlink="">
      <xdr:nvSpPr>
        <xdr:cNvPr id="418" name="417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238</xdr:row>
      <xdr:rowOff>0</xdr:rowOff>
    </xdr:from>
    <xdr:ext cx="184731" cy="264560"/>
    <xdr:sp macro="" textlink="">
      <xdr:nvSpPr>
        <xdr:cNvPr id="419" name="418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240</xdr:row>
      <xdr:rowOff>0</xdr:rowOff>
    </xdr:from>
    <xdr:ext cx="184731" cy="264560"/>
    <xdr:sp macro="" textlink="">
      <xdr:nvSpPr>
        <xdr:cNvPr id="420" name="419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242</xdr:row>
      <xdr:rowOff>0</xdr:rowOff>
    </xdr:from>
    <xdr:ext cx="184731" cy="264560"/>
    <xdr:sp macro="" textlink="">
      <xdr:nvSpPr>
        <xdr:cNvPr id="421" name="420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244</xdr:row>
      <xdr:rowOff>0</xdr:rowOff>
    </xdr:from>
    <xdr:ext cx="184731" cy="264560"/>
    <xdr:sp macro="" textlink="">
      <xdr:nvSpPr>
        <xdr:cNvPr id="422" name="421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246</xdr:row>
      <xdr:rowOff>0</xdr:rowOff>
    </xdr:from>
    <xdr:ext cx="184731" cy="264560"/>
    <xdr:sp macro="" textlink="">
      <xdr:nvSpPr>
        <xdr:cNvPr id="423" name="422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248</xdr:row>
      <xdr:rowOff>0</xdr:rowOff>
    </xdr:from>
    <xdr:ext cx="184731" cy="264560"/>
    <xdr:sp macro="" textlink="">
      <xdr:nvSpPr>
        <xdr:cNvPr id="424" name="423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249</xdr:row>
      <xdr:rowOff>0</xdr:rowOff>
    </xdr:from>
    <xdr:ext cx="184731" cy="264560"/>
    <xdr:sp macro="" textlink="">
      <xdr:nvSpPr>
        <xdr:cNvPr id="425" name="424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251</xdr:row>
      <xdr:rowOff>0</xdr:rowOff>
    </xdr:from>
    <xdr:ext cx="184731" cy="264560"/>
    <xdr:sp macro="" textlink="">
      <xdr:nvSpPr>
        <xdr:cNvPr id="426" name="425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253</xdr:row>
      <xdr:rowOff>0</xdr:rowOff>
    </xdr:from>
    <xdr:ext cx="184731" cy="264560"/>
    <xdr:sp macro="" textlink="">
      <xdr:nvSpPr>
        <xdr:cNvPr id="427" name="426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255</xdr:row>
      <xdr:rowOff>0</xdr:rowOff>
    </xdr:from>
    <xdr:ext cx="184731" cy="264560"/>
    <xdr:sp macro="" textlink="">
      <xdr:nvSpPr>
        <xdr:cNvPr id="428" name="427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257</xdr:row>
      <xdr:rowOff>0</xdr:rowOff>
    </xdr:from>
    <xdr:ext cx="184731" cy="264560"/>
    <xdr:sp macro="" textlink="">
      <xdr:nvSpPr>
        <xdr:cNvPr id="429" name="428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259</xdr:row>
      <xdr:rowOff>0</xdr:rowOff>
    </xdr:from>
    <xdr:ext cx="184731" cy="264560"/>
    <xdr:sp macro="" textlink="">
      <xdr:nvSpPr>
        <xdr:cNvPr id="430" name="429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261</xdr:row>
      <xdr:rowOff>0</xdr:rowOff>
    </xdr:from>
    <xdr:ext cx="184731" cy="264560"/>
    <xdr:sp macro="" textlink="">
      <xdr:nvSpPr>
        <xdr:cNvPr id="431" name="430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263</xdr:row>
      <xdr:rowOff>0</xdr:rowOff>
    </xdr:from>
    <xdr:ext cx="184731" cy="264560"/>
    <xdr:sp macro="" textlink="">
      <xdr:nvSpPr>
        <xdr:cNvPr id="432" name="431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265</xdr:row>
      <xdr:rowOff>0</xdr:rowOff>
    </xdr:from>
    <xdr:ext cx="184731" cy="264560"/>
    <xdr:sp macro="" textlink="">
      <xdr:nvSpPr>
        <xdr:cNvPr id="433" name="432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267</xdr:row>
      <xdr:rowOff>0</xdr:rowOff>
    </xdr:from>
    <xdr:ext cx="184731" cy="264560"/>
    <xdr:sp macro="" textlink="">
      <xdr:nvSpPr>
        <xdr:cNvPr id="434" name="433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269</xdr:row>
      <xdr:rowOff>0</xdr:rowOff>
    </xdr:from>
    <xdr:ext cx="184731" cy="264560"/>
    <xdr:sp macro="" textlink="">
      <xdr:nvSpPr>
        <xdr:cNvPr id="435" name="434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271</xdr:row>
      <xdr:rowOff>0</xdr:rowOff>
    </xdr:from>
    <xdr:ext cx="184731" cy="264560"/>
    <xdr:sp macro="" textlink="">
      <xdr:nvSpPr>
        <xdr:cNvPr id="436" name="435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273</xdr:row>
      <xdr:rowOff>0</xdr:rowOff>
    </xdr:from>
    <xdr:ext cx="184731" cy="264560"/>
    <xdr:sp macro="" textlink="">
      <xdr:nvSpPr>
        <xdr:cNvPr id="437" name="436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275</xdr:row>
      <xdr:rowOff>0</xdr:rowOff>
    </xdr:from>
    <xdr:ext cx="184731" cy="264560"/>
    <xdr:sp macro="" textlink="">
      <xdr:nvSpPr>
        <xdr:cNvPr id="438" name="437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277</xdr:row>
      <xdr:rowOff>0</xdr:rowOff>
    </xdr:from>
    <xdr:ext cx="184731" cy="264560"/>
    <xdr:sp macro="" textlink="">
      <xdr:nvSpPr>
        <xdr:cNvPr id="439" name="438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279</xdr:row>
      <xdr:rowOff>0</xdr:rowOff>
    </xdr:from>
    <xdr:ext cx="184731" cy="264560"/>
    <xdr:sp macro="" textlink="">
      <xdr:nvSpPr>
        <xdr:cNvPr id="440" name="439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281</xdr:row>
      <xdr:rowOff>0</xdr:rowOff>
    </xdr:from>
    <xdr:ext cx="184731" cy="264560"/>
    <xdr:sp macro="" textlink="">
      <xdr:nvSpPr>
        <xdr:cNvPr id="441" name="440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283</xdr:row>
      <xdr:rowOff>0</xdr:rowOff>
    </xdr:from>
    <xdr:ext cx="184731" cy="264560"/>
    <xdr:sp macro="" textlink="">
      <xdr:nvSpPr>
        <xdr:cNvPr id="442" name="441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285</xdr:row>
      <xdr:rowOff>0</xdr:rowOff>
    </xdr:from>
    <xdr:ext cx="184731" cy="264560"/>
    <xdr:sp macro="" textlink="">
      <xdr:nvSpPr>
        <xdr:cNvPr id="443" name="442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287</xdr:row>
      <xdr:rowOff>0</xdr:rowOff>
    </xdr:from>
    <xdr:ext cx="184731" cy="264560"/>
    <xdr:sp macro="" textlink="">
      <xdr:nvSpPr>
        <xdr:cNvPr id="444" name="443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289</xdr:row>
      <xdr:rowOff>0</xdr:rowOff>
    </xdr:from>
    <xdr:ext cx="184731" cy="264560"/>
    <xdr:sp macro="" textlink="">
      <xdr:nvSpPr>
        <xdr:cNvPr id="445" name="444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291</xdr:row>
      <xdr:rowOff>0</xdr:rowOff>
    </xdr:from>
    <xdr:ext cx="184731" cy="264560"/>
    <xdr:sp macro="" textlink="">
      <xdr:nvSpPr>
        <xdr:cNvPr id="446" name="445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293</xdr:row>
      <xdr:rowOff>0</xdr:rowOff>
    </xdr:from>
    <xdr:ext cx="184731" cy="264560"/>
    <xdr:sp macro="" textlink="">
      <xdr:nvSpPr>
        <xdr:cNvPr id="447" name="446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295</xdr:row>
      <xdr:rowOff>0</xdr:rowOff>
    </xdr:from>
    <xdr:ext cx="184731" cy="264560"/>
    <xdr:sp macro="" textlink="">
      <xdr:nvSpPr>
        <xdr:cNvPr id="448" name="447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297</xdr:row>
      <xdr:rowOff>0</xdr:rowOff>
    </xdr:from>
    <xdr:ext cx="184731" cy="264560"/>
    <xdr:sp macro="" textlink="">
      <xdr:nvSpPr>
        <xdr:cNvPr id="449" name="448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299</xdr:row>
      <xdr:rowOff>0</xdr:rowOff>
    </xdr:from>
    <xdr:ext cx="184731" cy="264560"/>
    <xdr:sp macro="" textlink="">
      <xdr:nvSpPr>
        <xdr:cNvPr id="450" name="449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301</xdr:row>
      <xdr:rowOff>0</xdr:rowOff>
    </xdr:from>
    <xdr:ext cx="184731" cy="264560"/>
    <xdr:sp macro="" textlink="">
      <xdr:nvSpPr>
        <xdr:cNvPr id="451" name="450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303</xdr:row>
      <xdr:rowOff>0</xdr:rowOff>
    </xdr:from>
    <xdr:ext cx="184731" cy="264560"/>
    <xdr:sp macro="" textlink="">
      <xdr:nvSpPr>
        <xdr:cNvPr id="452" name="451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305</xdr:row>
      <xdr:rowOff>0</xdr:rowOff>
    </xdr:from>
    <xdr:ext cx="184731" cy="264560"/>
    <xdr:sp macro="" textlink="">
      <xdr:nvSpPr>
        <xdr:cNvPr id="453" name="452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307</xdr:row>
      <xdr:rowOff>0</xdr:rowOff>
    </xdr:from>
    <xdr:ext cx="184731" cy="264560"/>
    <xdr:sp macro="" textlink="">
      <xdr:nvSpPr>
        <xdr:cNvPr id="454" name="453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309</xdr:row>
      <xdr:rowOff>0</xdr:rowOff>
    </xdr:from>
    <xdr:ext cx="184731" cy="264560"/>
    <xdr:sp macro="" textlink="">
      <xdr:nvSpPr>
        <xdr:cNvPr id="455" name="454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311</xdr:row>
      <xdr:rowOff>0</xdr:rowOff>
    </xdr:from>
    <xdr:ext cx="184731" cy="264560"/>
    <xdr:sp macro="" textlink="">
      <xdr:nvSpPr>
        <xdr:cNvPr id="456" name="455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xdr:row>
      <xdr:rowOff>0</xdr:rowOff>
    </xdr:from>
    <xdr:ext cx="184731" cy="264560"/>
    <xdr:sp macro="" textlink="">
      <xdr:nvSpPr>
        <xdr:cNvPr id="457" name="4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xdr:row>
      <xdr:rowOff>0</xdr:rowOff>
    </xdr:from>
    <xdr:ext cx="184731" cy="264560"/>
    <xdr:sp macro="" textlink="">
      <xdr:nvSpPr>
        <xdr:cNvPr id="458" name="457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xdr:row>
      <xdr:rowOff>0</xdr:rowOff>
    </xdr:from>
    <xdr:ext cx="184731" cy="264560"/>
    <xdr:sp macro="" textlink="">
      <xdr:nvSpPr>
        <xdr:cNvPr id="459" name="458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xdr:row>
      <xdr:rowOff>0</xdr:rowOff>
    </xdr:from>
    <xdr:ext cx="184731" cy="264560"/>
    <xdr:sp macro="" textlink="">
      <xdr:nvSpPr>
        <xdr:cNvPr id="460" name="459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xdr:row>
      <xdr:rowOff>0</xdr:rowOff>
    </xdr:from>
    <xdr:ext cx="184731" cy="264560"/>
    <xdr:sp macro="" textlink="">
      <xdr:nvSpPr>
        <xdr:cNvPr id="461" name="460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xdr:row>
      <xdr:rowOff>0</xdr:rowOff>
    </xdr:from>
    <xdr:ext cx="184731" cy="264560"/>
    <xdr:sp macro="" textlink="">
      <xdr:nvSpPr>
        <xdr:cNvPr id="462" name="461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xdr:row>
      <xdr:rowOff>0</xdr:rowOff>
    </xdr:from>
    <xdr:ext cx="184731" cy="264560"/>
    <xdr:sp macro="" textlink="">
      <xdr:nvSpPr>
        <xdr:cNvPr id="463" name="462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xdr:row>
      <xdr:rowOff>0</xdr:rowOff>
    </xdr:from>
    <xdr:ext cx="184731" cy="264560"/>
    <xdr:sp macro="" textlink="">
      <xdr:nvSpPr>
        <xdr:cNvPr id="464" name="463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32</xdr:row>
      <xdr:rowOff>0</xdr:rowOff>
    </xdr:from>
    <xdr:ext cx="184731" cy="264560"/>
    <xdr:sp macro="" textlink="">
      <xdr:nvSpPr>
        <xdr:cNvPr id="465" name="464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34</xdr:row>
      <xdr:rowOff>0</xdr:rowOff>
    </xdr:from>
    <xdr:ext cx="184731" cy="264560"/>
    <xdr:sp macro="" textlink="">
      <xdr:nvSpPr>
        <xdr:cNvPr id="466" name="465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36</xdr:row>
      <xdr:rowOff>0</xdr:rowOff>
    </xdr:from>
    <xdr:ext cx="184731" cy="264560"/>
    <xdr:sp macro="" textlink="">
      <xdr:nvSpPr>
        <xdr:cNvPr id="467" name="466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38</xdr:row>
      <xdr:rowOff>0</xdr:rowOff>
    </xdr:from>
    <xdr:ext cx="184731" cy="264560"/>
    <xdr:sp macro="" textlink="">
      <xdr:nvSpPr>
        <xdr:cNvPr id="468" name="467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40</xdr:row>
      <xdr:rowOff>0</xdr:rowOff>
    </xdr:from>
    <xdr:ext cx="184731" cy="264560"/>
    <xdr:sp macro="" textlink="">
      <xdr:nvSpPr>
        <xdr:cNvPr id="469" name="468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42</xdr:row>
      <xdr:rowOff>0</xdr:rowOff>
    </xdr:from>
    <xdr:ext cx="184731" cy="264560"/>
    <xdr:sp macro="" textlink="">
      <xdr:nvSpPr>
        <xdr:cNvPr id="470" name="469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44</xdr:row>
      <xdr:rowOff>0</xdr:rowOff>
    </xdr:from>
    <xdr:ext cx="184731" cy="264560"/>
    <xdr:sp macro="" textlink="">
      <xdr:nvSpPr>
        <xdr:cNvPr id="471" name="470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46</xdr:row>
      <xdr:rowOff>0</xdr:rowOff>
    </xdr:from>
    <xdr:ext cx="184731" cy="264560"/>
    <xdr:sp macro="" textlink="">
      <xdr:nvSpPr>
        <xdr:cNvPr id="472" name="471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48</xdr:row>
      <xdr:rowOff>0</xdr:rowOff>
    </xdr:from>
    <xdr:ext cx="184731" cy="264560"/>
    <xdr:sp macro="" textlink="">
      <xdr:nvSpPr>
        <xdr:cNvPr id="473" name="472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50</xdr:row>
      <xdr:rowOff>0</xdr:rowOff>
    </xdr:from>
    <xdr:ext cx="184731" cy="264560"/>
    <xdr:sp macro="" textlink="">
      <xdr:nvSpPr>
        <xdr:cNvPr id="474" name="473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52</xdr:row>
      <xdr:rowOff>0</xdr:rowOff>
    </xdr:from>
    <xdr:ext cx="184731" cy="264560"/>
    <xdr:sp macro="" textlink="">
      <xdr:nvSpPr>
        <xdr:cNvPr id="475" name="474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54</xdr:row>
      <xdr:rowOff>0</xdr:rowOff>
    </xdr:from>
    <xdr:ext cx="184731" cy="264560"/>
    <xdr:sp macro="" textlink="">
      <xdr:nvSpPr>
        <xdr:cNvPr id="476" name="475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56</xdr:row>
      <xdr:rowOff>0</xdr:rowOff>
    </xdr:from>
    <xdr:ext cx="184731" cy="264560"/>
    <xdr:sp macro="" textlink="">
      <xdr:nvSpPr>
        <xdr:cNvPr id="477" name="476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58</xdr:row>
      <xdr:rowOff>0</xdr:rowOff>
    </xdr:from>
    <xdr:ext cx="184731" cy="264560"/>
    <xdr:sp macro="" textlink="">
      <xdr:nvSpPr>
        <xdr:cNvPr id="478" name="477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60</xdr:row>
      <xdr:rowOff>0</xdr:rowOff>
    </xdr:from>
    <xdr:ext cx="184731" cy="264560"/>
    <xdr:sp macro="" textlink="">
      <xdr:nvSpPr>
        <xdr:cNvPr id="479" name="478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62</xdr:row>
      <xdr:rowOff>0</xdr:rowOff>
    </xdr:from>
    <xdr:ext cx="184731" cy="264560"/>
    <xdr:sp macro="" textlink="">
      <xdr:nvSpPr>
        <xdr:cNvPr id="480" name="479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64</xdr:row>
      <xdr:rowOff>0</xdr:rowOff>
    </xdr:from>
    <xdr:ext cx="184731" cy="264560"/>
    <xdr:sp macro="" textlink="">
      <xdr:nvSpPr>
        <xdr:cNvPr id="481" name="480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66</xdr:row>
      <xdr:rowOff>0</xdr:rowOff>
    </xdr:from>
    <xdr:ext cx="184731" cy="264560"/>
    <xdr:sp macro="" textlink="">
      <xdr:nvSpPr>
        <xdr:cNvPr id="482" name="481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68</xdr:row>
      <xdr:rowOff>0</xdr:rowOff>
    </xdr:from>
    <xdr:ext cx="184731" cy="264560"/>
    <xdr:sp macro="" textlink="">
      <xdr:nvSpPr>
        <xdr:cNvPr id="483" name="482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70</xdr:row>
      <xdr:rowOff>0</xdr:rowOff>
    </xdr:from>
    <xdr:ext cx="184731" cy="264560"/>
    <xdr:sp macro="" textlink="">
      <xdr:nvSpPr>
        <xdr:cNvPr id="484" name="483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72</xdr:row>
      <xdr:rowOff>0</xdr:rowOff>
    </xdr:from>
    <xdr:ext cx="184731" cy="264560"/>
    <xdr:sp macro="" textlink="">
      <xdr:nvSpPr>
        <xdr:cNvPr id="485" name="484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74</xdr:row>
      <xdr:rowOff>0</xdr:rowOff>
    </xdr:from>
    <xdr:ext cx="184731" cy="264560"/>
    <xdr:sp macro="" textlink="">
      <xdr:nvSpPr>
        <xdr:cNvPr id="486" name="485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76</xdr:row>
      <xdr:rowOff>0</xdr:rowOff>
    </xdr:from>
    <xdr:ext cx="184731" cy="264560"/>
    <xdr:sp macro="" textlink="">
      <xdr:nvSpPr>
        <xdr:cNvPr id="487" name="486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78</xdr:row>
      <xdr:rowOff>0</xdr:rowOff>
    </xdr:from>
    <xdr:ext cx="184731" cy="264560"/>
    <xdr:sp macro="" textlink="">
      <xdr:nvSpPr>
        <xdr:cNvPr id="488" name="487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80</xdr:row>
      <xdr:rowOff>0</xdr:rowOff>
    </xdr:from>
    <xdr:ext cx="184731" cy="264560"/>
    <xdr:sp macro="" textlink="">
      <xdr:nvSpPr>
        <xdr:cNvPr id="489" name="488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82</xdr:row>
      <xdr:rowOff>0</xdr:rowOff>
    </xdr:from>
    <xdr:ext cx="184731" cy="264560"/>
    <xdr:sp macro="" textlink="">
      <xdr:nvSpPr>
        <xdr:cNvPr id="490" name="489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84</xdr:row>
      <xdr:rowOff>0</xdr:rowOff>
    </xdr:from>
    <xdr:ext cx="184731" cy="264560"/>
    <xdr:sp macro="" textlink="">
      <xdr:nvSpPr>
        <xdr:cNvPr id="491" name="490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86</xdr:row>
      <xdr:rowOff>0</xdr:rowOff>
    </xdr:from>
    <xdr:ext cx="184731" cy="264560"/>
    <xdr:sp macro="" textlink="">
      <xdr:nvSpPr>
        <xdr:cNvPr id="492" name="491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88</xdr:row>
      <xdr:rowOff>0</xdr:rowOff>
    </xdr:from>
    <xdr:ext cx="184731" cy="264560"/>
    <xdr:sp macro="" textlink="">
      <xdr:nvSpPr>
        <xdr:cNvPr id="493" name="492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90</xdr:row>
      <xdr:rowOff>0</xdr:rowOff>
    </xdr:from>
    <xdr:ext cx="184731" cy="264560"/>
    <xdr:sp macro="" textlink="">
      <xdr:nvSpPr>
        <xdr:cNvPr id="494" name="493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92</xdr:row>
      <xdr:rowOff>0</xdr:rowOff>
    </xdr:from>
    <xdr:ext cx="184731" cy="264560"/>
    <xdr:sp macro="" textlink="">
      <xdr:nvSpPr>
        <xdr:cNvPr id="495" name="494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94</xdr:row>
      <xdr:rowOff>0</xdr:rowOff>
    </xdr:from>
    <xdr:ext cx="184731" cy="264560"/>
    <xdr:sp macro="" textlink="">
      <xdr:nvSpPr>
        <xdr:cNvPr id="496" name="495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96</xdr:row>
      <xdr:rowOff>0</xdr:rowOff>
    </xdr:from>
    <xdr:ext cx="184731" cy="264560"/>
    <xdr:sp macro="" textlink="">
      <xdr:nvSpPr>
        <xdr:cNvPr id="497" name="496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98</xdr:row>
      <xdr:rowOff>0</xdr:rowOff>
    </xdr:from>
    <xdr:ext cx="184731" cy="264560"/>
    <xdr:sp macro="" textlink="">
      <xdr:nvSpPr>
        <xdr:cNvPr id="498" name="497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100</xdr:row>
      <xdr:rowOff>0</xdr:rowOff>
    </xdr:from>
    <xdr:ext cx="184731" cy="264560"/>
    <xdr:sp macro="" textlink="">
      <xdr:nvSpPr>
        <xdr:cNvPr id="499" name="498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102</xdr:row>
      <xdr:rowOff>0</xdr:rowOff>
    </xdr:from>
    <xdr:ext cx="184731" cy="264560"/>
    <xdr:sp macro="" textlink="">
      <xdr:nvSpPr>
        <xdr:cNvPr id="500" name="499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104</xdr:row>
      <xdr:rowOff>0</xdr:rowOff>
    </xdr:from>
    <xdr:ext cx="184731" cy="264560"/>
    <xdr:sp macro="" textlink="">
      <xdr:nvSpPr>
        <xdr:cNvPr id="501" name="500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106</xdr:row>
      <xdr:rowOff>0</xdr:rowOff>
    </xdr:from>
    <xdr:ext cx="184731" cy="264560"/>
    <xdr:sp macro="" textlink="">
      <xdr:nvSpPr>
        <xdr:cNvPr id="502" name="501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108</xdr:row>
      <xdr:rowOff>0</xdr:rowOff>
    </xdr:from>
    <xdr:ext cx="184731" cy="264560"/>
    <xdr:sp macro="" textlink="">
      <xdr:nvSpPr>
        <xdr:cNvPr id="503" name="502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110</xdr:row>
      <xdr:rowOff>0</xdr:rowOff>
    </xdr:from>
    <xdr:ext cx="184731" cy="264560"/>
    <xdr:sp macro="" textlink="">
      <xdr:nvSpPr>
        <xdr:cNvPr id="504" name="503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112</xdr:row>
      <xdr:rowOff>0</xdr:rowOff>
    </xdr:from>
    <xdr:ext cx="184731" cy="264560"/>
    <xdr:sp macro="" textlink="">
      <xdr:nvSpPr>
        <xdr:cNvPr id="505" name="504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114</xdr:row>
      <xdr:rowOff>0</xdr:rowOff>
    </xdr:from>
    <xdr:ext cx="184731" cy="264560"/>
    <xdr:sp macro="" textlink="">
      <xdr:nvSpPr>
        <xdr:cNvPr id="506" name="505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116</xdr:row>
      <xdr:rowOff>0</xdr:rowOff>
    </xdr:from>
    <xdr:ext cx="184731" cy="264560"/>
    <xdr:sp macro="" textlink="">
      <xdr:nvSpPr>
        <xdr:cNvPr id="507" name="506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118</xdr:row>
      <xdr:rowOff>0</xdr:rowOff>
    </xdr:from>
    <xdr:ext cx="184731" cy="264560"/>
    <xdr:sp macro="" textlink="">
      <xdr:nvSpPr>
        <xdr:cNvPr id="508" name="507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120</xdr:row>
      <xdr:rowOff>0</xdr:rowOff>
    </xdr:from>
    <xdr:ext cx="184731" cy="264560"/>
    <xdr:sp macro="" textlink="">
      <xdr:nvSpPr>
        <xdr:cNvPr id="509" name="508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122</xdr:row>
      <xdr:rowOff>0</xdr:rowOff>
    </xdr:from>
    <xdr:ext cx="184731" cy="264560"/>
    <xdr:sp macro="" textlink="">
      <xdr:nvSpPr>
        <xdr:cNvPr id="510" name="509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124</xdr:row>
      <xdr:rowOff>0</xdr:rowOff>
    </xdr:from>
    <xdr:ext cx="184731" cy="264560"/>
    <xdr:sp macro="" textlink="">
      <xdr:nvSpPr>
        <xdr:cNvPr id="511" name="510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126</xdr:row>
      <xdr:rowOff>0</xdr:rowOff>
    </xdr:from>
    <xdr:ext cx="184731" cy="264560"/>
    <xdr:sp macro="" textlink="">
      <xdr:nvSpPr>
        <xdr:cNvPr id="512" name="511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128</xdr:row>
      <xdr:rowOff>0</xdr:rowOff>
    </xdr:from>
    <xdr:ext cx="184731" cy="264560"/>
    <xdr:sp macro="" textlink="">
      <xdr:nvSpPr>
        <xdr:cNvPr id="513" name="512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130</xdr:row>
      <xdr:rowOff>0</xdr:rowOff>
    </xdr:from>
    <xdr:ext cx="184731" cy="264560"/>
    <xdr:sp macro="" textlink="">
      <xdr:nvSpPr>
        <xdr:cNvPr id="514" name="513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132</xdr:row>
      <xdr:rowOff>0</xdr:rowOff>
    </xdr:from>
    <xdr:ext cx="184731" cy="264560"/>
    <xdr:sp macro="" textlink="">
      <xdr:nvSpPr>
        <xdr:cNvPr id="515" name="514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134</xdr:row>
      <xdr:rowOff>0</xdr:rowOff>
    </xdr:from>
    <xdr:ext cx="184731" cy="264560"/>
    <xdr:sp macro="" textlink="">
      <xdr:nvSpPr>
        <xdr:cNvPr id="516" name="515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136</xdr:row>
      <xdr:rowOff>0</xdr:rowOff>
    </xdr:from>
    <xdr:ext cx="184731" cy="264560"/>
    <xdr:sp macro="" textlink="">
      <xdr:nvSpPr>
        <xdr:cNvPr id="517" name="516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138</xdr:row>
      <xdr:rowOff>0</xdr:rowOff>
    </xdr:from>
    <xdr:ext cx="184731" cy="264560"/>
    <xdr:sp macro="" textlink="">
      <xdr:nvSpPr>
        <xdr:cNvPr id="518" name="517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140</xdr:row>
      <xdr:rowOff>0</xdr:rowOff>
    </xdr:from>
    <xdr:ext cx="184731" cy="264560"/>
    <xdr:sp macro="" textlink="">
      <xdr:nvSpPr>
        <xdr:cNvPr id="519" name="518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142</xdr:row>
      <xdr:rowOff>0</xdr:rowOff>
    </xdr:from>
    <xdr:ext cx="184731" cy="264560"/>
    <xdr:sp macro="" textlink="">
      <xdr:nvSpPr>
        <xdr:cNvPr id="520" name="519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144</xdr:row>
      <xdr:rowOff>0</xdr:rowOff>
    </xdr:from>
    <xdr:ext cx="184731" cy="264560"/>
    <xdr:sp macro="" textlink="">
      <xdr:nvSpPr>
        <xdr:cNvPr id="521" name="520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146</xdr:row>
      <xdr:rowOff>0</xdr:rowOff>
    </xdr:from>
    <xdr:ext cx="184731" cy="264560"/>
    <xdr:sp macro="" textlink="">
      <xdr:nvSpPr>
        <xdr:cNvPr id="522" name="521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148</xdr:row>
      <xdr:rowOff>0</xdr:rowOff>
    </xdr:from>
    <xdr:ext cx="184731" cy="264560"/>
    <xdr:sp macro="" textlink="">
      <xdr:nvSpPr>
        <xdr:cNvPr id="523" name="522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149</xdr:row>
      <xdr:rowOff>0</xdr:rowOff>
    </xdr:from>
    <xdr:ext cx="184731" cy="264560"/>
    <xdr:sp macro="" textlink="">
      <xdr:nvSpPr>
        <xdr:cNvPr id="524" name="523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151</xdr:row>
      <xdr:rowOff>0</xdr:rowOff>
    </xdr:from>
    <xdr:ext cx="184731" cy="264560"/>
    <xdr:sp macro="" textlink="">
      <xdr:nvSpPr>
        <xdr:cNvPr id="525" name="524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153</xdr:row>
      <xdr:rowOff>0</xdr:rowOff>
    </xdr:from>
    <xdr:ext cx="184731" cy="264560"/>
    <xdr:sp macro="" textlink="">
      <xdr:nvSpPr>
        <xdr:cNvPr id="526" name="525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155</xdr:row>
      <xdr:rowOff>0</xdr:rowOff>
    </xdr:from>
    <xdr:ext cx="184731" cy="264560"/>
    <xdr:sp macro="" textlink="">
      <xdr:nvSpPr>
        <xdr:cNvPr id="527" name="526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156</xdr:row>
      <xdr:rowOff>0</xdr:rowOff>
    </xdr:from>
    <xdr:ext cx="184731" cy="264560"/>
    <xdr:sp macro="" textlink="">
      <xdr:nvSpPr>
        <xdr:cNvPr id="528" name="527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157</xdr:row>
      <xdr:rowOff>0</xdr:rowOff>
    </xdr:from>
    <xdr:ext cx="184731" cy="264560"/>
    <xdr:sp macro="" textlink="">
      <xdr:nvSpPr>
        <xdr:cNvPr id="529" name="528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159</xdr:row>
      <xdr:rowOff>0</xdr:rowOff>
    </xdr:from>
    <xdr:ext cx="184731" cy="264560"/>
    <xdr:sp macro="" textlink="">
      <xdr:nvSpPr>
        <xdr:cNvPr id="530" name="529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161</xdr:row>
      <xdr:rowOff>0</xdr:rowOff>
    </xdr:from>
    <xdr:ext cx="184731" cy="264560"/>
    <xdr:sp macro="" textlink="">
      <xdr:nvSpPr>
        <xdr:cNvPr id="531" name="530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163</xdr:row>
      <xdr:rowOff>0</xdr:rowOff>
    </xdr:from>
    <xdr:ext cx="184731" cy="264560"/>
    <xdr:sp macro="" textlink="">
      <xdr:nvSpPr>
        <xdr:cNvPr id="532" name="531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165</xdr:row>
      <xdr:rowOff>0</xdr:rowOff>
    </xdr:from>
    <xdr:ext cx="184731" cy="264560"/>
    <xdr:sp macro="" textlink="">
      <xdr:nvSpPr>
        <xdr:cNvPr id="533" name="532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167</xdr:row>
      <xdr:rowOff>0</xdr:rowOff>
    </xdr:from>
    <xdr:ext cx="184731" cy="264560"/>
    <xdr:sp macro="" textlink="">
      <xdr:nvSpPr>
        <xdr:cNvPr id="534" name="533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169</xdr:row>
      <xdr:rowOff>0</xdr:rowOff>
    </xdr:from>
    <xdr:ext cx="184731" cy="264560"/>
    <xdr:sp macro="" textlink="">
      <xdr:nvSpPr>
        <xdr:cNvPr id="535" name="534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171</xdr:row>
      <xdr:rowOff>0</xdr:rowOff>
    </xdr:from>
    <xdr:ext cx="184731" cy="264560"/>
    <xdr:sp macro="" textlink="">
      <xdr:nvSpPr>
        <xdr:cNvPr id="536" name="535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173</xdr:row>
      <xdr:rowOff>0</xdr:rowOff>
    </xdr:from>
    <xdr:ext cx="184731" cy="264560"/>
    <xdr:sp macro="" textlink="">
      <xdr:nvSpPr>
        <xdr:cNvPr id="537" name="536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175</xdr:row>
      <xdr:rowOff>0</xdr:rowOff>
    </xdr:from>
    <xdr:ext cx="184731" cy="264560"/>
    <xdr:sp macro="" textlink="">
      <xdr:nvSpPr>
        <xdr:cNvPr id="538" name="537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177</xdr:row>
      <xdr:rowOff>0</xdr:rowOff>
    </xdr:from>
    <xdr:ext cx="184731" cy="264560"/>
    <xdr:sp macro="" textlink="">
      <xdr:nvSpPr>
        <xdr:cNvPr id="539" name="538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179</xdr:row>
      <xdr:rowOff>0</xdr:rowOff>
    </xdr:from>
    <xdr:ext cx="184731" cy="264560"/>
    <xdr:sp macro="" textlink="">
      <xdr:nvSpPr>
        <xdr:cNvPr id="540" name="539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181</xdr:row>
      <xdr:rowOff>0</xdr:rowOff>
    </xdr:from>
    <xdr:ext cx="184731" cy="264560"/>
    <xdr:sp macro="" textlink="">
      <xdr:nvSpPr>
        <xdr:cNvPr id="541" name="540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183</xdr:row>
      <xdr:rowOff>0</xdr:rowOff>
    </xdr:from>
    <xdr:ext cx="184731" cy="264560"/>
    <xdr:sp macro="" textlink="">
      <xdr:nvSpPr>
        <xdr:cNvPr id="542" name="541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185</xdr:row>
      <xdr:rowOff>0</xdr:rowOff>
    </xdr:from>
    <xdr:ext cx="184731" cy="264560"/>
    <xdr:sp macro="" textlink="">
      <xdr:nvSpPr>
        <xdr:cNvPr id="543" name="542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187</xdr:row>
      <xdr:rowOff>0</xdr:rowOff>
    </xdr:from>
    <xdr:ext cx="184731" cy="264560"/>
    <xdr:sp macro="" textlink="">
      <xdr:nvSpPr>
        <xdr:cNvPr id="544" name="543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189</xdr:row>
      <xdr:rowOff>0</xdr:rowOff>
    </xdr:from>
    <xdr:ext cx="184731" cy="264560"/>
    <xdr:sp macro="" textlink="">
      <xdr:nvSpPr>
        <xdr:cNvPr id="545" name="544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191</xdr:row>
      <xdr:rowOff>0</xdr:rowOff>
    </xdr:from>
    <xdr:ext cx="184731" cy="264560"/>
    <xdr:sp macro="" textlink="">
      <xdr:nvSpPr>
        <xdr:cNvPr id="546" name="545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193</xdr:row>
      <xdr:rowOff>0</xdr:rowOff>
    </xdr:from>
    <xdr:ext cx="184731" cy="264560"/>
    <xdr:sp macro="" textlink="">
      <xdr:nvSpPr>
        <xdr:cNvPr id="547" name="546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194</xdr:row>
      <xdr:rowOff>0</xdr:rowOff>
    </xdr:from>
    <xdr:ext cx="184731" cy="264560"/>
    <xdr:sp macro="" textlink="">
      <xdr:nvSpPr>
        <xdr:cNvPr id="548" name="547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196</xdr:row>
      <xdr:rowOff>0</xdr:rowOff>
    </xdr:from>
    <xdr:ext cx="184731" cy="264560"/>
    <xdr:sp macro="" textlink="">
      <xdr:nvSpPr>
        <xdr:cNvPr id="549" name="548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198</xdr:row>
      <xdr:rowOff>0</xdr:rowOff>
    </xdr:from>
    <xdr:ext cx="184731" cy="264560"/>
    <xdr:sp macro="" textlink="">
      <xdr:nvSpPr>
        <xdr:cNvPr id="550" name="549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200</xdr:row>
      <xdr:rowOff>0</xdr:rowOff>
    </xdr:from>
    <xdr:ext cx="184731" cy="264560"/>
    <xdr:sp macro="" textlink="">
      <xdr:nvSpPr>
        <xdr:cNvPr id="551" name="550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202</xdr:row>
      <xdr:rowOff>0</xdr:rowOff>
    </xdr:from>
    <xdr:ext cx="184731" cy="264560"/>
    <xdr:sp macro="" textlink="">
      <xdr:nvSpPr>
        <xdr:cNvPr id="552" name="551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204</xdr:row>
      <xdr:rowOff>0</xdr:rowOff>
    </xdr:from>
    <xdr:ext cx="184731" cy="264560"/>
    <xdr:sp macro="" textlink="">
      <xdr:nvSpPr>
        <xdr:cNvPr id="553" name="552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206</xdr:row>
      <xdr:rowOff>0</xdr:rowOff>
    </xdr:from>
    <xdr:ext cx="184731" cy="264560"/>
    <xdr:sp macro="" textlink="">
      <xdr:nvSpPr>
        <xdr:cNvPr id="554" name="553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208</xdr:row>
      <xdr:rowOff>0</xdr:rowOff>
    </xdr:from>
    <xdr:ext cx="184731" cy="264560"/>
    <xdr:sp macro="" textlink="">
      <xdr:nvSpPr>
        <xdr:cNvPr id="555" name="554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210</xdr:row>
      <xdr:rowOff>0</xdr:rowOff>
    </xdr:from>
    <xdr:ext cx="184731" cy="264560"/>
    <xdr:sp macro="" textlink="">
      <xdr:nvSpPr>
        <xdr:cNvPr id="556" name="555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212</xdr:row>
      <xdr:rowOff>0</xdr:rowOff>
    </xdr:from>
    <xdr:ext cx="184731" cy="264560"/>
    <xdr:sp macro="" textlink="">
      <xdr:nvSpPr>
        <xdr:cNvPr id="557" name="556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214</xdr:row>
      <xdr:rowOff>0</xdr:rowOff>
    </xdr:from>
    <xdr:ext cx="184731" cy="264560"/>
    <xdr:sp macro="" textlink="">
      <xdr:nvSpPr>
        <xdr:cNvPr id="558" name="557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216</xdr:row>
      <xdr:rowOff>0</xdr:rowOff>
    </xdr:from>
    <xdr:ext cx="184731" cy="264560"/>
    <xdr:sp macro="" textlink="">
      <xdr:nvSpPr>
        <xdr:cNvPr id="559" name="558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218</xdr:row>
      <xdr:rowOff>0</xdr:rowOff>
    </xdr:from>
    <xdr:ext cx="184731" cy="264560"/>
    <xdr:sp macro="" textlink="">
      <xdr:nvSpPr>
        <xdr:cNvPr id="560" name="559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220</xdr:row>
      <xdr:rowOff>0</xdr:rowOff>
    </xdr:from>
    <xdr:ext cx="184731" cy="264560"/>
    <xdr:sp macro="" textlink="">
      <xdr:nvSpPr>
        <xdr:cNvPr id="561" name="560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222</xdr:row>
      <xdr:rowOff>0</xdr:rowOff>
    </xdr:from>
    <xdr:ext cx="184731" cy="264560"/>
    <xdr:sp macro="" textlink="">
      <xdr:nvSpPr>
        <xdr:cNvPr id="562" name="561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224</xdr:row>
      <xdr:rowOff>0</xdr:rowOff>
    </xdr:from>
    <xdr:ext cx="184731" cy="264560"/>
    <xdr:sp macro="" textlink="">
      <xdr:nvSpPr>
        <xdr:cNvPr id="563" name="562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226</xdr:row>
      <xdr:rowOff>0</xdr:rowOff>
    </xdr:from>
    <xdr:ext cx="184731" cy="264560"/>
    <xdr:sp macro="" textlink="">
      <xdr:nvSpPr>
        <xdr:cNvPr id="564" name="563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228</xdr:row>
      <xdr:rowOff>0</xdr:rowOff>
    </xdr:from>
    <xdr:ext cx="184731" cy="264560"/>
    <xdr:sp macro="" textlink="">
      <xdr:nvSpPr>
        <xdr:cNvPr id="565" name="564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230</xdr:row>
      <xdr:rowOff>0</xdr:rowOff>
    </xdr:from>
    <xdr:ext cx="184731" cy="264560"/>
    <xdr:sp macro="" textlink="">
      <xdr:nvSpPr>
        <xdr:cNvPr id="566" name="565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232</xdr:row>
      <xdr:rowOff>0</xdr:rowOff>
    </xdr:from>
    <xdr:ext cx="184731" cy="264560"/>
    <xdr:sp macro="" textlink="">
      <xdr:nvSpPr>
        <xdr:cNvPr id="567" name="566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234</xdr:row>
      <xdr:rowOff>0</xdr:rowOff>
    </xdr:from>
    <xdr:ext cx="184731" cy="264560"/>
    <xdr:sp macro="" textlink="">
      <xdr:nvSpPr>
        <xdr:cNvPr id="568" name="567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236</xdr:row>
      <xdr:rowOff>0</xdr:rowOff>
    </xdr:from>
    <xdr:ext cx="184731" cy="264560"/>
    <xdr:sp macro="" textlink="">
      <xdr:nvSpPr>
        <xdr:cNvPr id="569" name="568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238</xdr:row>
      <xdr:rowOff>0</xdr:rowOff>
    </xdr:from>
    <xdr:ext cx="184731" cy="264560"/>
    <xdr:sp macro="" textlink="">
      <xdr:nvSpPr>
        <xdr:cNvPr id="570" name="569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240</xdr:row>
      <xdr:rowOff>0</xdr:rowOff>
    </xdr:from>
    <xdr:ext cx="184731" cy="264560"/>
    <xdr:sp macro="" textlink="">
      <xdr:nvSpPr>
        <xdr:cNvPr id="571" name="570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242</xdr:row>
      <xdr:rowOff>0</xdr:rowOff>
    </xdr:from>
    <xdr:ext cx="184731" cy="264560"/>
    <xdr:sp macro="" textlink="">
      <xdr:nvSpPr>
        <xdr:cNvPr id="572" name="571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244</xdr:row>
      <xdr:rowOff>0</xdr:rowOff>
    </xdr:from>
    <xdr:ext cx="184731" cy="264560"/>
    <xdr:sp macro="" textlink="">
      <xdr:nvSpPr>
        <xdr:cNvPr id="573" name="572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246</xdr:row>
      <xdr:rowOff>0</xdr:rowOff>
    </xdr:from>
    <xdr:ext cx="184731" cy="264560"/>
    <xdr:sp macro="" textlink="">
      <xdr:nvSpPr>
        <xdr:cNvPr id="574" name="573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248</xdr:row>
      <xdr:rowOff>0</xdr:rowOff>
    </xdr:from>
    <xdr:ext cx="184731" cy="264560"/>
    <xdr:sp macro="" textlink="">
      <xdr:nvSpPr>
        <xdr:cNvPr id="575" name="574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249</xdr:row>
      <xdr:rowOff>0</xdr:rowOff>
    </xdr:from>
    <xdr:ext cx="184731" cy="264560"/>
    <xdr:sp macro="" textlink="">
      <xdr:nvSpPr>
        <xdr:cNvPr id="576" name="575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251</xdr:row>
      <xdr:rowOff>0</xdr:rowOff>
    </xdr:from>
    <xdr:ext cx="184731" cy="264560"/>
    <xdr:sp macro="" textlink="">
      <xdr:nvSpPr>
        <xdr:cNvPr id="577" name="576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253</xdr:row>
      <xdr:rowOff>0</xdr:rowOff>
    </xdr:from>
    <xdr:ext cx="184731" cy="264560"/>
    <xdr:sp macro="" textlink="">
      <xdr:nvSpPr>
        <xdr:cNvPr id="578" name="577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255</xdr:row>
      <xdr:rowOff>0</xdr:rowOff>
    </xdr:from>
    <xdr:ext cx="184731" cy="264560"/>
    <xdr:sp macro="" textlink="">
      <xdr:nvSpPr>
        <xdr:cNvPr id="579" name="578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257</xdr:row>
      <xdr:rowOff>0</xdr:rowOff>
    </xdr:from>
    <xdr:ext cx="184731" cy="264560"/>
    <xdr:sp macro="" textlink="">
      <xdr:nvSpPr>
        <xdr:cNvPr id="580" name="579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259</xdr:row>
      <xdr:rowOff>0</xdr:rowOff>
    </xdr:from>
    <xdr:ext cx="184731" cy="264560"/>
    <xdr:sp macro="" textlink="">
      <xdr:nvSpPr>
        <xdr:cNvPr id="581" name="580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261</xdr:row>
      <xdr:rowOff>0</xdr:rowOff>
    </xdr:from>
    <xdr:ext cx="184731" cy="264560"/>
    <xdr:sp macro="" textlink="">
      <xdr:nvSpPr>
        <xdr:cNvPr id="582" name="581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263</xdr:row>
      <xdr:rowOff>0</xdr:rowOff>
    </xdr:from>
    <xdr:ext cx="184731" cy="264560"/>
    <xdr:sp macro="" textlink="">
      <xdr:nvSpPr>
        <xdr:cNvPr id="583" name="582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265</xdr:row>
      <xdr:rowOff>0</xdr:rowOff>
    </xdr:from>
    <xdr:ext cx="184731" cy="264560"/>
    <xdr:sp macro="" textlink="">
      <xdr:nvSpPr>
        <xdr:cNvPr id="584" name="583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267</xdr:row>
      <xdr:rowOff>0</xdr:rowOff>
    </xdr:from>
    <xdr:ext cx="184731" cy="264560"/>
    <xdr:sp macro="" textlink="">
      <xdr:nvSpPr>
        <xdr:cNvPr id="585" name="584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269</xdr:row>
      <xdr:rowOff>0</xdr:rowOff>
    </xdr:from>
    <xdr:ext cx="184731" cy="264560"/>
    <xdr:sp macro="" textlink="">
      <xdr:nvSpPr>
        <xdr:cNvPr id="586" name="585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271</xdr:row>
      <xdr:rowOff>0</xdr:rowOff>
    </xdr:from>
    <xdr:ext cx="184731" cy="264560"/>
    <xdr:sp macro="" textlink="">
      <xdr:nvSpPr>
        <xdr:cNvPr id="587" name="586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273</xdr:row>
      <xdr:rowOff>0</xdr:rowOff>
    </xdr:from>
    <xdr:ext cx="184731" cy="264560"/>
    <xdr:sp macro="" textlink="">
      <xdr:nvSpPr>
        <xdr:cNvPr id="588" name="587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275</xdr:row>
      <xdr:rowOff>0</xdr:rowOff>
    </xdr:from>
    <xdr:ext cx="184731" cy="264560"/>
    <xdr:sp macro="" textlink="">
      <xdr:nvSpPr>
        <xdr:cNvPr id="589" name="588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277</xdr:row>
      <xdr:rowOff>0</xdr:rowOff>
    </xdr:from>
    <xdr:ext cx="184731" cy="264560"/>
    <xdr:sp macro="" textlink="">
      <xdr:nvSpPr>
        <xdr:cNvPr id="590" name="589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279</xdr:row>
      <xdr:rowOff>0</xdr:rowOff>
    </xdr:from>
    <xdr:ext cx="184731" cy="264560"/>
    <xdr:sp macro="" textlink="">
      <xdr:nvSpPr>
        <xdr:cNvPr id="591" name="590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281</xdr:row>
      <xdr:rowOff>0</xdr:rowOff>
    </xdr:from>
    <xdr:ext cx="184731" cy="264560"/>
    <xdr:sp macro="" textlink="">
      <xdr:nvSpPr>
        <xdr:cNvPr id="592" name="591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283</xdr:row>
      <xdr:rowOff>0</xdr:rowOff>
    </xdr:from>
    <xdr:ext cx="184731" cy="264560"/>
    <xdr:sp macro="" textlink="">
      <xdr:nvSpPr>
        <xdr:cNvPr id="593" name="592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285</xdr:row>
      <xdr:rowOff>0</xdr:rowOff>
    </xdr:from>
    <xdr:ext cx="184731" cy="264560"/>
    <xdr:sp macro="" textlink="">
      <xdr:nvSpPr>
        <xdr:cNvPr id="594" name="593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287</xdr:row>
      <xdr:rowOff>0</xdr:rowOff>
    </xdr:from>
    <xdr:ext cx="184731" cy="264560"/>
    <xdr:sp macro="" textlink="">
      <xdr:nvSpPr>
        <xdr:cNvPr id="595" name="594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289</xdr:row>
      <xdr:rowOff>0</xdr:rowOff>
    </xdr:from>
    <xdr:ext cx="184731" cy="264560"/>
    <xdr:sp macro="" textlink="">
      <xdr:nvSpPr>
        <xdr:cNvPr id="596" name="595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291</xdr:row>
      <xdr:rowOff>0</xdr:rowOff>
    </xdr:from>
    <xdr:ext cx="184731" cy="264560"/>
    <xdr:sp macro="" textlink="">
      <xdr:nvSpPr>
        <xdr:cNvPr id="597" name="596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293</xdr:row>
      <xdr:rowOff>0</xdr:rowOff>
    </xdr:from>
    <xdr:ext cx="184731" cy="264560"/>
    <xdr:sp macro="" textlink="">
      <xdr:nvSpPr>
        <xdr:cNvPr id="598" name="597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295</xdr:row>
      <xdr:rowOff>0</xdr:rowOff>
    </xdr:from>
    <xdr:ext cx="184731" cy="264560"/>
    <xdr:sp macro="" textlink="">
      <xdr:nvSpPr>
        <xdr:cNvPr id="599" name="598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297</xdr:row>
      <xdr:rowOff>0</xdr:rowOff>
    </xdr:from>
    <xdr:ext cx="184731" cy="264560"/>
    <xdr:sp macro="" textlink="">
      <xdr:nvSpPr>
        <xdr:cNvPr id="600" name="599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299</xdr:row>
      <xdr:rowOff>0</xdr:rowOff>
    </xdr:from>
    <xdr:ext cx="184731" cy="264560"/>
    <xdr:sp macro="" textlink="">
      <xdr:nvSpPr>
        <xdr:cNvPr id="601" name="600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301</xdr:row>
      <xdr:rowOff>0</xdr:rowOff>
    </xdr:from>
    <xdr:ext cx="184731" cy="264560"/>
    <xdr:sp macro="" textlink="">
      <xdr:nvSpPr>
        <xdr:cNvPr id="602" name="601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303</xdr:row>
      <xdr:rowOff>0</xdr:rowOff>
    </xdr:from>
    <xdr:ext cx="184731" cy="264560"/>
    <xdr:sp macro="" textlink="">
      <xdr:nvSpPr>
        <xdr:cNvPr id="603" name="602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305</xdr:row>
      <xdr:rowOff>0</xdr:rowOff>
    </xdr:from>
    <xdr:ext cx="184731" cy="264560"/>
    <xdr:sp macro="" textlink="">
      <xdr:nvSpPr>
        <xdr:cNvPr id="604" name="603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307</xdr:row>
      <xdr:rowOff>0</xdr:rowOff>
    </xdr:from>
    <xdr:ext cx="184731" cy="264560"/>
    <xdr:sp macro="" textlink="">
      <xdr:nvSpPr>
        <xdr:cNvPr id="605" name="604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309</xdr:row>
      <xdr:rowOff>0</xdr:rowOff>
    </xdr:from>
    <xdr:ext cx="184731" cy="264560"/>
    <xdr:sp macro="" textlink="">
      <xdr:nvSpPr>
        <xdr:cNvPr id="606" name="605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311</xdr:row>
      <xdr:rowOff>0</xdr:rowOff>
    </xdr:from>
    <xdr:ext cx="184731" cy="264560"/>
    <xdr:sp macro="" textlink="">
      <xdr:nvSpPr>
        <xdr:cNvPr id="607" name="606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xdr:row>
      <xdr:rowOff>0</xdr:rowOff>
    </xdr:from>
    <xdr:ext cx="184731" cy="264560"/>
    <xdr:sp macro="" textlink="">
      <xdr:nvSpPr>
        <xdr:cNvPr id="608" name="60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xdr:row>
      <xdr:rowOff>0</xdr:rowOff>
    </xdr:from>
    <xdr:ext cx="184731" cy="264560"/>
    <xdr:sp macro="" textlink="">
      <xdr:nvSpPr>
        <xdr:cNvPr id="609" name="60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20</xdr:row>
      <xdr:rowOff>0</xdr:rowOff>
    </xdr:from>
    <xdr:ext cx="184731" cy="264560"/>
    <xdr:sp macro="" textlink="">
      <xdr:nvSpPr>
        <xdr:cNvPr id="610" name="60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22</xdr:row>
      <xdr:rowOff>0</xdr:rowOff>
    </xdr:from>
    <xdr:ext cx="184731" cy="264560"/>
    <xdr:sp macro="" textlink="">
      <xdr:nvSpPr>
        <xdr:cNvPr id="611" name="610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24</xdr:row>
      <xdr:rowOff>0</xdr:rowOff>
    </xdr:from>
    <xdr:ext cx="184731" cy="264560"/>
    <xdr:sp macro="" textlink="">
      <xdr:nvSpPr>
        <xdr:cNvPr id="612" name="611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26</xdr:row>
      <xdr:rowOff>0</xdr:rowOff>
    </xdr:from>
    <xdr:ext cx="184731" cy="264560"/>
    <xdr:sp macro="" textlink="">
      <xdr:nvSpPr>
        <xdr:cNvPr id="613" name="612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28</xdr:row>
      <xdr:rowOff>0</xdr:rowOff>
    </xdr:from>
    <xdr:ext cx="184731" cy="264560"/>
    <xdr:sp macro="" textlink="">
      <xdr:nvSpPr>
        <xdr:cNvPr id="614" name="613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30</xdr:row>
      <xdr:rowOff>0</xdr:rowOff>
    </xdr:from>
    <xdr:ext cx="184731" cy="264560"/>
    <xdr:sp macro="" textlink="">
      <xdr:nvSpPr>
        <xdr:cNvPr id="615" name="614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32</xdr:row>
      <xdr:rowOff>0</xdr:rowOff>
    </xdr:from>
    <xdr:ext cx="184731" cy="264560"/>
    <xdr:sp macro="" textlink="">
      <xdr:nvSpPr>
        <xdr:cNvPr id="616" name="615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34</xdr:row>
      <xdr:rowOff>0</xdr:rowOff>
    </xdr:from>
    <xdr:ext cx="184731" cy="264560"/>
    <xdr:sp macro="" textlink="">
      <xdr:nvSpPr>
        <xdr:cNvPr id="617" name="616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36</xdr:row>
      <xdr:rowOff>0</xdr:rowOff>
    </xdr:from>
    <xdr:ext cx="184731" cy="264560"/>
    <xdr:sp macro="" textlink="">
      <xdr:nvSpPr>
        <xdr:cNvPr id="618" name="61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38</xdr:row>
      <xdr:rowOff>0</xdr:rowOff>
    </xdr:from>
    <xdr:ext cx="184731" cy="264560"/>
    <xdr:sp macro="" textlink="">
      <xdr:nvSpPr>
        <xdr:cNvPr id="619" name="61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40</xdr:row>
      <xdr:rowOff>0</xdr:rowOff>
    </xdr:from>
    <xdr:ext cx="184731" cy="264560"/>
    <xdr:sp macro="" textlink="">
      <xdr:nvSpPr>
        <xdr:cNvPr id="620" name="61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42</xdr:row>
      <xdr:rowOff>0</xdr:rowOff>
    </xdr:from>
    <xdr:ext cx="184731" cy="264560"/>
    <xdr:sp macro="" textlink="">
      <xdr:nvSpPr>
        <xdr:cNvPr id="621" name="62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44</xdr:row>
      <xdr:rowOff>0</xdr:rowOff>
    </xdr:from>
    <xdr:ext cx="184731" cy="264560"/>
    <xdr:sp macro="" textlink="">
      <xdr:nvSpPr>
        <xdr:cNvPr id="622" name="62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46</xdr:row>
      <xdr:rowOff>0</xdr:rowOff>
    </xdr:from>
    <xdr:ext cx="184731" cy="264560"/>
    <xdr:sp macro="" textlink="">
      <xdr:nvSpPr>
        <xdr:cNvPr id="623" name="62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48</xdr:row>
      <xdr:rowOff>0</xdr:rowOff>
    </xdr:from>
    <xdr:ext cx="184731" cy="264560"/>
    <xdr:sp macro="" textlink="">
      <xdr:nvSpPr>
        <xdr:cNvPr id="624" name="62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50</xdr:row>
      <xdr:rowOff>0</xdr:rowOff>
    </xdr:from>
    <xdr:ext cx="184731" cy="264560"/>
    <xdr:sp macro="" textlink="">
      <xdr:nvSpPr>
        <xdr:cNvPr id="625" name="62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52</xdr:row>
      <xdr:rowOff>0</xdr:rowOff>
    </xdr:from>
    <xdr:ext cx="184731" cy="264560"/>
    <xdr:sp macro="" textlink="">
      <xdr:nvSpPr>
        <xdr:cNvPr id="626" name="62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54</xdr:row>
      <xdr:rowOff>0</xdr:rowOff>
    </xdr:from>
    <xdr:ext cx="184731" cy="264560"/>
    <xdr:sp macro="" textlink="">
      <xdr:nvSpPr>
        <xdr:cNvPr id="627" name="62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56</xdr:row>
      <xdr:rowOff>0</xdr:rowOff>
    </xdr:from>
    <xdr:ext cx="184731" cy="264560"/>
    <xdr:sp macro="" textlink="">
      <xdr:nvSpPr>
        <xdr:cNvPr id="628" name="62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58</xdr:row>
      <xdr:rowOff>0</xdr:rowOff>
    </xdr:from>
    <xdr:ext cx="184731" cy="264560"/>
    <xdr:sp macro="" textlink="">
      <xdr:nvSpPr>
        <xdr:cNvPr id="629" name="62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60</xdr:row>
      <xdr:rowOff>0</xdr:rowOff>
    </xdr:from>
    <xdr:ext cx="184731" cy="264560"/>
    <xdr:sp macro="" textlink="">
      <xdr:nvSpPr>
        <xdr:cNvPr id="630" name="62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62</xdr:row>
      <xdr:rowOff>0</xdr:rowOff>
    </xdr:from>
    <xdr:ext cx="184731" cy="264560"/>
    <xdr:sp macro="" textlink="">
      <xdr:nvSpPr>
        <xdr:cNvPr id="631" name="63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64</xdr:row>
      <xdr:rowOff>0</xdr:rowOff>
    </xdr:from>
    <xdr:ext cx="184731" cy="264560"/>
    <xdr:sp macro="" textlink="">
      <xdr:nvSpPr>
        <xdr:cNvPr id="632" name="63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66</xdr:row>
      <xdr:rowOff>0</xdr:rowOff>
    </xdr:from>
    <xdr:ext cx="184731" cy="264560"/>
    <xdr:sp macro="" textlink="">
      <xdr:nvSpPr>
        <xdr:cNvPr id="633" name="63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68</xdr:row>
      <xdr:rowOff>0</xdr:rowOff>
    </xdr:from>
    <xdr:ext cx="184731" cy="264560"/>
    <xdr:sp macro="" textlink="">
      <xdr:nvSpPr>
        <xdr:cNvPr id="634" name="63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70</xdr:row>
      <xdr:rowOff>0</xdr:rowOff>
    </xdr:from>
    <xdr:ext cx="184731" cy="264560"/>
    <xdr:sp macro="" textlink="">
      <xdr:nvSpPr>
        <xdr:cNvPr id="635" name="63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72</xdr:row>
      <xdr:rowOff>0</xdr:rowOff>
    </xdr:from>
    <xdr:ext cx="184731" cy="264560"/>
    <xdr:sp macro="" textlink="">
      <xdr:nvSpPr>
        <xdr:cNvPr id="636" name="63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74</xdr:row>
      <xdr:rowOff>0</xdr:rowOff>
    </xdr:from>
    <xdr:ext cx="184731" cy="264560"/>
    <xdr:sp macro="" textlink="">
      <xdr:nvSpPr>
        <xdr:cNvPr id="637" name="63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76</xdr:row>
      <xdr:rowOff>0</xdr:rowOff>
    </xdr:from>
    <xdr:ext cx="184731" cy="264560"/>
    <xdr:sp macro="" textlink="">
      <xdr:nvSpPr>
        <xdr:cNvPr id="638" name="63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78</xdr:row>
      <xdr:rowOff>0</xdr:rowOff>
    </xdr:from>
    <xdr:ext cx="184731" cy="264560"/>
    <xdr:sp macro="" textlink="">
      <xdr:nvSpPr>
        <xdr:cNvPr id="639" name="63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80</xdr:row>
      <xdr:rowOff>0</xdr:rowOff>
    </xdr:from>
    <xdr:ext cx="184731" cy="264560"/>
    <xdr:sp macro="" textlink="">
      <xdr:nvSpPr>
        <xdr:cNvPr id="640" name="63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82</xdr:row>
      <xdr:rowOff>0</xdr:rowOff>
    </xdr:from>
    <xdr:ext cx="184731" cy="264560"/>
    <xdr:sp macro="" textlink="">
      <xdr:nvSpPr>
        <xdr:cNvPr id="641" name="64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84</xdr:row>
      <xdr:rowOff>0</xdr:rowOff>
    </xdr:from>
    <xdr:ext cx="184731" cy="264560"/>
    <xdr:sp macro="" textlink="">
      <xdr:nvSpPr>
        <xdr:cNvPr id="642" name="64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86</xdr:row>
      <xdr:rowOff>0</xdr:rowOff>
    </xdr:from>
    <xdr:ext cx="184731" cy="264560"/>
    <xdr:sp macro="" textlink="">
      <xdr:nvSpPr>
        <xdr:cNvPr id="643" name="64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88</xdr:row>
      <xdr:rowOff>0</xdr:rowOff>
    </xdr:from>
    <xdr:ext cx="184731" cy="264560"/>
    <xdr:sp macro="" textlink="">
      <xdr:nvSpPr>
        <xdr:cNvPr id="644" name="64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90</xdr:row>
      <xdr:rowOff>0</xdr:rowOff>
    </xdr:from>
    <xdr:ext cx="184731" cy="264560"/>
    <xdr:sp macro="" textlink="">
      <xdr:nvSpPr>
        <xdr:cNvPr id="645" name="64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92</xdr:row>
      <xdr:rowOff>0</xdr:rowOff>
    </xdr:from>
    <xdr:ext cx="184731" cy="264560"/>
    <xdr:sp macro="" textlink="">
      <xdr:nvSpPr>
        <xdr:cNvPr id="646" name="64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94</xdr:row>
      <xdr:rowOff>0</xdr:rowOff>
    </xdr:from>
    <xdr:ext cx="184731" cy="264560"/>
    <xdr:sp macro="" textlink="">
      <xdr:nvSpPr>
        <xdr:cNvPr id="647" name="64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96</xdr:row>
      <xdr:rowOff>0</xdr:rowOff>
    </xdr:from>
    <xdr:ext cx="184731" cy="264560"/>
    <xdr:sp macro="" textlink="">
      <xdr:nvSpPr>
        <xdr:cNvPr id="648" name="64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98</xdr:row>
      <xdr:rowOff>0</xdr:rowOff>
    </xdr:from>
    <xdr:ext cx="184731" cy="264560"/>
    <xdr:sp macro="" textlink="">
      <xdr:nvSpPr>
        <xdr:cNvPr id="649" name="64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100</xdr:row>
      <xdr:rowOff>0</xdr:rowOff>
    </xdr:from>
    <xdr:ext cx="184731" cy="264560"/>
    <xdr:sp macro="" textlink="">
      <xdr:nvSpPr>
        <xdr:cNvPr id="650" name="64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102</xdr:row>
      <xdr:rowOff>0</xdr:rowOff>
    </xdr:from>
    <xdr:ext cx="184731" cy="264560"/>
    <xdr:sp macro="" textlink="">
      <xdr:nvSpPr>
        <xdr:cNvPr id="651" name="65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104</xdr:row>
      <xdr:rowOff>0</xdr:rowOff>
    </xdr:from>
    <xdr:ext cx="184731" cy="264560"/>
    <xdr:sp macro="" textlink="">
      <xdr:nvSpPr>
        <xdr:cNvPr id="652" name="65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106</xdr:row>
      <xdr:rowOff>0</xdr:rowOff>
    </xdr:from>
    <xdr:ext cx="184731" cy="264560"/>
    <xdr:sp macro="" textlink="">
      <xdr:nvSpPr>
        <xdr:cNvPr id="653" name="65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108</xdr:row>
      <xdr:rowOff>0</xdr:rowOff>
    </xdr:from>
    <xdr:ext cx="184731" cy="264560"/>
    <xdr:sp macro="" textlink="">
      <xdr:nvSpPr>
        <xdr:cNvPr id="654" name="65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110</xdr:row>
      <xdr:rowOff>0</xdr:rowOff>
    </xdr:from>
    <xdr:ext cx="184731" cy="264560"/>
    <xdr:sp macro="" textlink="">
      <xdr:nvSpPr>
        <xdr:cNvPr id="655" name="65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112</xdr:row>
      <xdr:rowOff>0</xdr:rowOff>
    </xdr:from>
    <xdr:ext cx="184731" cy="264560"/>
    <xdr:sp macro="" textlink="">
      <xdr:nvSpPr>
        <xdr:cNvPr id="656" name="65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114</xdr:row>
      <xdr:rowOff>0</xdr:rowOff>
    </xdr:from>
    <xdr:ext cx="184731" cy="264560"/>
    <xdr:sp macro="" textlink="">
      <xdr:nvSpPr>
        <xdr:cNvPr id="657" name="65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116</xdr:row>
      <xdr:rowOff>0</xdr:rowOff>
    </xdr:from>
    <xdr:ext cx="184731" cy="264560"/>
    <xdr:sp macro="" textlink="">
      <xdr:nvSpPr>
        <xdr:cNvPr id="658" name="65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118</xdr:row>
      <xdr:rowOff>0</xdr:rowOff>
    </xdr:from>
    <xdr:ext cx="184731" cy="264560"/>
    <xdr:sp macro="" textlink="">
      <xdr:nvSpPr>
        <xdr:cNvPr id="659" name="65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120</xdr:row>
      <xdr:rowOff>0</xdr:rowOff>
    </xdr:from>
    <xdr:ext cx="184731" cy="264560"/>
    <xdr:sp macro="" textlink="">
      <xdr:nvSpPr>
        <xdr:cNvPr id="660" name="65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122</xdr:row>
      <xdr:rowOff>0</xdr:rowOff>
    </xdr:from>
    <xdr:ext cx="184731" cy="264560"/>
    <xdr:sp macro="" textlink="">
      <xdr:nvSpPr>
        <xdr:cNvPr id="661" name="66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124</xdr:row>
      <xdr:rowOff>0</xdr:rowOff>
    </xdr:from>
    <xdr:ext cx="184731" cy="264560"/>
    <xdr:sp macro="" textlink="">
      <xdr:nvSpPr>
        <xdr:cNvPr id="662" name="66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126</xdr:row>
      <xdr:rowOff>0</xdr:rowOff>
    </xdr:from>
    <xdr:ext cx="184731" cy="264560"/>
    <xdr:sp macro="" textlink="">
      <xdr:nvSpPr>
        <xdr:cNvPr id="663" name="66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128</xdr:row>
      <xdr:rowOff>0</xdr:rowOff>
    </xdr:from>
    <xdr:ext cx="184731" cy="264560"/>
    <xdr:sp macro="" textlink="">
      <xdr:nvSpPr>
        <xdr:cNvPr id="664" name="66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130</xdr:row>
      <xdr:rowOff>0</xdr:rowOff>
    </xdr:from>
    <xdr:ext cx="184731" cy="264560"/>
    <xdr:sp macro="" textlink="">
      <xdr:nvSpPr>
        <xdr:cNvPr id="665" name="66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132</xdr:row>
      <xdr:rowOff>0</xdr:rowOff>
    </xdr:from>
    <xdr:ext cx="184731" cy="264560"/>
    <xdr:sp macro="" textlink="">
      <xdr:nvSpPr>
        <xdr:cNvPr id="666" name="66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134</xdr:row>
      <xdr:rowOff>0</xdr:rowOff>
    </xdr:from>
    <xdr:ext cx="184731" cy="264560"/>
    <xdr:sp macro="" textlink="">
      <xdr:nvSpPr>
        <xdr:cNvPr id="667" name="66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136</xdr:row>
      <xdr:rowOff>0</xdr:rowOff>
    </xdr:from>
    <xdr:ext cx="184731" cy="264560"/>
    <xdr:sp macro="" textlink="">
      <xdr:nvSpPr>
        <xdr:cNvPr id="668" name="66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138</xdr:row>
      <xdr:rowOff>0</xdr:rowOff>
    </xdr:from>
    <xdr:ext cx="184731" cy="264560"/>
    <xdr:sp macro="" textlink="">
      <xdr:nvSpPr>
        <xdr:cNvPr id="669" name="66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140</xdr:row>
      <xdr:rowOff>0</xdr:rowOff>
    </xdr:from>
    <xdr:ext cx="184731" cy="264560"/>
    <xdr:sp macro="" textlink="">
      <xdr:nvSpPr>
        <xdr:cNvPr id="670" name="66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142</xdr:row>
      <xdr:rowOff>0</xdr:rowOff>
    </xdr:from>
    <xdr:ext cx="184731" cy="264560"/>
    <xdr:sp macro="" textlink="">
      <xdr:nvSpPr>
        <xdr:cNvPr id="671" name="67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144</xdr:row>
      <xdr:rowOff>0</xdr:rowOff>
    </xdr:from>
    <xdr:ext cx="184731" cy="264560"/>
    <xdr:sp macro="" textlink="">
      <xdr:nvSpPr>
        <xdr:cNvPr id="672" name="67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146</xdr:row>
      <xdr:rowOff>0</xdr:rowOff>
    </xdr:from>
    <xdr:ext cx="184731" cy="264560"/>
    <xdr:sp macro="" textlink="">
      <xdr:nvSpPr>
        <xdr:cNvPr id="673" name="67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148</xdr:row>
      <xdr:rowOff>0</xdr:rowOff>
    </xdr:from>
    <xdr:ext cx="184731" cy="264560"/>
    <xdr:sp macro="" textlink="">
      <xdr:nvSpPr>
        <xdr:cNvPr id="674" name="67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149</xdr:row>
      <xdr:rowOff>0</xdr:rowOff>
    </xdr:from>
    <xdr:ext cx="184731" cy="264560"/>
    <xdr:sp macro="" textlink="">
      <xdr:nvSpPr>
        <xdr:cNvPr id="675" name="67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151</xdr:row>
      <xdr:rowOff>0</xdr:rowOff>
    </xdr:from>
    <xdr:ext cx="184731" cy="264560"/>
    <xdr:sp macro="" textlink="">
      <xdr:nvSpPr>
        <xdr:cNvPr id="676" name="67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153</xdr:row>
      <xdr:rowOff>0</xdr:rowOff>
    </xdr:from>
    <xdr:ext cx="184731" cy="264560"/>
    <xdr:sp macro="" textlink="">
      <xdr:nvSpPr>
        <xdr:cNvPr id="677" name="67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155</xdr:row>
      <xdr:rowOff>0</xdr:rowOff>
    </xdr:from>
    <xdr:ext cx="184731" cy="264560"/>
    <xdr:sp macro="" textlink="">
      <xdr:nvSpPr>
        <xdr:cNvPr id="678" name="67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156</xdr:row>
      <xdr:rowOff>0</xdr:rowOff>
    </xdr:from>
    <xdr:ext cx="184731" cy="264560"/>
    <xdr:sp macro="" textlink="">
      <xdr:nvSpPr>
        <xdr:cNvPr id="679" name="67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157</xdr:row>
      <xdr:rowOff>0</xdr:rowOff>
    </xdr:from>
    <xdr:ext cx="184731" cy="264560"/>
    <xdr:sp macro="" textlink="">
      <xdr:nvSpPr>
        <xdr:cNvPr id="680" name="67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159</xdr:row>
      <xdr:rowOff>0</xdr:rowOff>
    </xdr:from>
    <xdr:ext cx="184731" cy="264560"/>
    <xdr:sp macro="" textlink="">
      <xdr:nvSpPr>
        <xdr:cNvPr id="681" name="68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161</xdr:row>
      <xdr:rowOff>0</xdr:rowOff>
    </xdr:from>
    <xdr:ext cx="184731" cy="264560"/>
    <xdr:sp macro="" textlink="">
      <xdr:nvSpPr>
        <xdr:cNvPr id="682" name="68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163</xdr:row>
      <xdr:rowOff>0</xdr:rowOff>
    </xdr:from>
    <xdr:ext cx="184731" cy="264560"/>
    <xdr:sp macro="" textlink="">
      <xdr:nvSpPr>
        <xdr:cNvPr id="683" name="68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165</xdr:row>
      <xdr:rowOff>0</xdr:rowOff>
    </xdr:from>
    <xdr:ext cx="184731" cy="264560"/>
    <xdr:sp macro="" textlink="">
      <xdr:nvSpPr>
        <xdr:cNvPr id="684" name="68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167</xdr:row>
      <xdr:rowOff>0</xdr:rowOff>
    </xdr:from>
    <xdr:ext cx="184731" cy="264560"/>
    <xdr:sp macro="" textlink="">
      <xdr:nvSpPr>
        <xdr:cNvPr id="685" name="684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169</xdr:row>
      <xdr:rowOff>0</xdr:rowOff>
    </xdr:from>
    <xdr:ext cx="184731" cy="264560"/>
    <xdr:sp macro="" textlink="">
      <xdr:nvSpPr>
        <xdr:cNvPr id="686" name="685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171</xdr:row>
      <xdr:rowOff>0</xdr:rowOff>
    </xdr:from>
    <xdr:ext cx="184731" cy="264560"/>
    <xdr:sp macro="" textlink="">
      <xdr:nvSpPr>
        <xdr:cNvPr id="687" name="686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173</xdr:row>
      <xdr:rowOff>0</xdr:rowOff>
    </xdr:from>
    <xdr:ext cx="184731" cy="264560"/>
    <xdr:sp macro="" textlink="">
      <xdr:nvSpPr>
        <xdr:cNvPr id="688" name="687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175</xdr:row>
      <xdr:rowOff>0</xdr:rowOff>
    </xdr:from>
    <xdr:ext cx="184731" cy="264560"/>
    <xdr:sp macro="" textlink="">
      <xdr:nvSpPr>
        <xdr:cNvPr id="689" name="688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177</xdr:row>
      <xdr:rowOff>0</xdr:rowOff>
    </xdr:from>
    <xdr:ext cx="184731" cy="264560"/>
    <xdr:sp macro="" textlink="">
      <xdr:nvSpPr>
        <xdr:cNvPr id="690" name="689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179</xdr:row>
      <xdr:rowOff>0</xdr:rowOff>
    </xdr:from>
    <xdr:ext cx="184731" cy="264560"/>
    <xdr:sp macro="" textlink="">
      <xdr:nvSpPr>
        <xdr:cNvPr id="691" name="69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181</xdr:row>
      <xdr:rowOff>0</xdr:rowOff>
    </xdr:from>
    <xdr:ext cx="184731" cy="264560"/>
    <xdr:sp macro="" textlink="">
      <xdr:nvSpPr>
        <xdr:cNvPr id="692" name="69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183</xdr:row>
      <xdr:rowOff>0</xdr:rowOff>
    </xdr:from>
    <xdr:ext cx="184731" cy="264560"/>
    <xdr:sp macro="" textlink="">
      <xdr:nvSpPr>
        <xdr:cNvPr id="693" name="69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185</xdr:row>
      <xdr:rowOff>0</xdr:rowOff>
    </xdr:from>
    <xdr:ext cx="184731" cy="264560"/>
    <xdr:sp macro="" textlink="">
      <xdr:nvSpPr>
        <xdr:cNvPr id="694" name="69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187</xdr:row>
      <xdr:rowOff>0</xdr:rowOff>
    </xdr:from>
    <xdr:ext cx="184731" cy="264560"/>
    <xdr:sp macro="" textlink="">
      <xdr:nvSpPr>
        <xdr:cNvPr id="695" name="694 CuadroTexto"/>
        <xdr:cNvSpPr txBox="1"/>
      </xdr:nvSpPr>
      <xdr:spPr>
        <a:xfrm>
          <a:off x="2003383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xdr:row>
      <xdr:rowOff>0</xdr:rowOff>
    </xdr:from>
    <xdr:ext cx="184731" cy="264560"/>
    <xdr:sp macro="" textlink="">
      <xdr:nvSpPr>
        <xdr:cNvPr id="696" name="69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97" name="69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20</xdr:row>
      <xdr:rowOff>0</xdr:rowOff>
    </xdr:from>
    <xdr:ext cx="184731" cy="264560"/>
    <xdr:sp macro="" textlink="">
      <xdr:nvSpPr>
        <xdr:cNvPr id="698" name="69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22</xdr:row>
      <xdr:rowOff>0</xdr:rowOff>
    </xdr:from>
    <xdr:ext cx="184731" cy="264560"/>
    <xdr:sp macro="" textlink="">
      <xdr:nvSpPr>
        <xdr:cNvPr id="699" name="698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24</xdr:row>
      <xdr:rowOff>0</xdr:rowOff>
    </xdr:from>
    <xdr:ext cx="184731" cy="264560"/>
    <xdr:sp macro="" textlink="">
      <xdr:nvSpPr>
        <xdr:cNvPr id="700" name="699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26</xdr:row>
      <xdr:rowOff>0</xdr:rowOff>
    </xdr:from>
    <xdr:ext cx="184731" cy="264560"/>
    <xdr:sp macro="" textlink="">
      <xdr:nvSpPr>
        <xdr:cNvPr id="701" name="700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28</xdr:row>
      <xdr:rowOff>0</xdr:rowOff>
    </xdr:from>
    <xdr:ext cx="184731" cy="264560"/>
    <xdr:sp macro="" textlink="">
      <xdr:nvSpPr>
        <xdr:cNvPr id="702" name="701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30</xdr:row>
      <xdr:rowOff>0</xdr:rowOff>
    </xdr:from>
    <xdr:ext cx="184731" cy="264560"/>
    <xdr:sp macro="" textlink="">
      <xdr:nvSpPr>
        <xdr:cNvPr id="703" name="702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32</xdr:row>
      <xdr:rowOff>0</xdr:rowOff>
    </xdr:from>
    <xdr:ext cx="184731" cy="264560"/>
    <xdr:sp macro="" textlink="">
      <xdr:nvSpPr>
        <xdr:cNvPr id="704" name="703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34</xdr:row>
      <xdr:rowOff>0</xdr:rowOff>
    </xdr:from>
    <xdr:ext cx="184731" cy="264560"/>
    <xdr:sp macro="" textlink="">
      <xdr:nvSpPr>
        <xdr:cNvPr id="705" name="704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36</xdr:row>
      <xdr:rowOff>0</xdr:rowOff>
    </xdr:from>
    <xdr:ext cx="184731" cy="264560"/>
    <xdr:sp macro="" textlink="">
      <xdr:nvSpPr>
        <xdr:cNvPr id="706" name="70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38</xdr:row>
      <xdr:rowOff>0</xdr:rowOff>
    </xdr:from>
    <xdr:ext cx="184731" cy="264560"/>
    <xdr:sp macro="" textlink="">
      <xdr:nvSpPr>
        <xdr:cNvPr id="707" name="70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40</xdr:row>
      <xdr:rowOff>0</xdr:rowOff>
    </xdr:from>
    <xdr:ext cx="184731" cy="264560"/>
    <xdr:sp macro="" textlink="">
      <xdr:nvSpPr>
        <xdr:cNvPr id="708" name="70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709" name="70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710" name="70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711" name="71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712" name="711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713" name="712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714" name="713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715" name="714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716" name="715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717" name="716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718" name="717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719" name="71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720" name="71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721" name="72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42</xdr:row>
      <xdr:rowOff>0</xdr:rowOff>
    </xdr:from>
    <xdr:ext cx="184731" cy="264560"/>
    <xdr:sp macro="" textlink="">
      <xdr:nvSpPr>
        <xdr:cNvPr id="722" name="72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44</xdr:row>
      <xdr:rowOff>0</xdr:rowOff>
    </xdr:from>
    <xdr:ext cx="184731" cy="264560"/>
    <xdr:sp macro="" textlink="">
      <xdr:nvSpPr>
        <xdr:cNvPr id="723" name="72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46</xdr:row>
      <xdr:rowOff>0</xdr:rowOff>
    </xdr:from>
    <xdr:ext cx="184731" cy="264560"/>
    <xdr:sp macro="" textlink="">
      <xdr:nvSpPr>
        <xdr:cNvPr id="724" name="72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48</xdr:row>
      <xdr:rowOff>0</xdr:rowOff>
    </xdr:from>
    <xdr:ext cx="184731" cy="264560"/>
    <xdr:sp macro="" textlink="">
      <xdr:nvSpPr>
        <xdr:cNvPr id="725" name="72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50</xdr:row>
      <xdr:rowOff>0</xdr:rowOff>
    </xdr:from>
    <xdr:ext cx="184731" cy="264560"/>
    <xdr:sp macro="" textlink="">
      <xdr:nvSpPr>
        <xdr:cNvPr id="726" name="72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52</xdr:row>
      <xdr:rowOff>0</xdr:rowOff>
    </xdr:from>
    <xdr:ext cx="184731" cy="264560"/>
    <xdr:sp macro="" textlink="">
      <xdr:nvSpPr>
        <xdr:cNvPr id="727" name="72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54</xdr:row>
      <xdr:rowOff>0</xdr:rowOff>
    </xdr:from>
    <xdr:ext cx="184731" cy="264560"/>
    <xdr:sp macro="" textlink="">
      <xdr:nvSpPr>
        <xdr:cNvPr id="728" name="72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56</xdr:row>
      <xdr:rowOff>0</xdr:rowOff>
    </xdr:from>
    <xdr:ext cx="184731" cy="264560"/>
    <xdr:sp macro="" textlink="">
      <xdr:nvSpPr>
        <xdr:cNvPr id="729" name="72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58</xdr:row>
      <xdr:rowOff>0</xdr:rowOff>
    </xdr:from>
    <xdr:ext cx="184731" cy="264560"/>
    <xdr:sp macro="" textlink="">
      <xdr:nvSpPr>
        <xdr:cNvPr id="730" name="72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60</xdr:row>
      <xdr:rowOff>0</xdr:rowOff>
    </xdr:from>
    <xdr:ext cx="184731" cy="264560"/>
    <xdr:sp macro="" textlink="">
      <xdr:nvSpPr>
        <xdr:cNvPr id="731" name="73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62</xdr:row>
      <xdr:rowOff>0</xdr:rowOff>
    </xdr:from>
    <xdr:ext cx="184731" cy="264560"/>
    <xdr:sp macro="" textlink="">
      <xdr:nvSpPr>
        <xdr:cNvPr id="732" name="73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64</xdr:row>
      <xdr:rowOff>0</xdr:rowOff>
    </xdr:from>
    <xdr:ext cx="184731" cy="264560"/>
    <xdr:sp macro="" textlink="">
      <xdr:nvSpPr>
        <xdr:cNvPr id="733" name="73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66</xdr:row>
      <xdr:rowOff>0</xdr:rowOff>
    </xdr:from>
    <xdr:ext cx="184731" cy="264560"/>
    <xdr:sp macro="" textlink="">
      <xdr:nvSpPr>
        <xdr:cNvPr id="734" name="73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68</xdr:row>
      <xdr:rowOff>0</xdr:rowOff>
    </xdr:from>
    <xdr:ext cx="184731" cy="264560"/>
    <xdr:sp macro="" textlink="">
      <xdr:nvSpPr>
        <xdr:cNvPr id="735" name="73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70</xdr:row>
      <xdr:rowOff>0</xdr:rowOff>
    </xdr:from>
    <xdr:ext cx="184731" cy="264560"/>
    <xdr:sp macro="" textlink="">
      <xdr:nvSpPr>
        <xdr:cNvPr id="736" name="73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72</xdr:row>
      <xdr:rowOff>0</xdr:rowOff>
    </xdr:from>
    <xdr:ext cx="184731" cy="264560"/>
    <xdr:sp macro="" textlink="">
      <xdr:nvSpPr>
        <xdr:cNvPr id="737" name="73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74</xdr:row>
      <xdr:rowOff>0</xdr:rowOff>
    </xdr:from>
    <xdr:ext cx="184731" cy="264560"/>
    <xdr:sp macro="" textlink="">
      <xdr:nvSpPr>
        <xdr:cNvPr id="738" name="73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76</xdr:row>
      <xdr:rowOff>0</xdr:rowOff>
    </xdr:from>
    <xdr:ext cx="184731" cy="264560"/>
    <xdr:sp macro="" textlink="">
      <xdr:nvSpPr>
        <xdr:cNvPr id="739" name="73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78</xdr:row>
      <xdr:rowOff>0</xdr:rowOff>
    </xdr:from>
    <xdr:ext cx="184731" cy="264560"/>
    <xdr:sp macro="" textlink="">
      <xdr:nvSpPr>
        <xdr:cNvPr id="740" name="73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80</xdr:row>
      <xdr:rowOff>0</xdr:rowOff>
    </xdr:from>
    <xdr:ext cx="184731" cy="264560"/>
    <xdr:sp macro="" textlink="">
      <xdr:nvSpPr>
        <xdr:cNvPr id="741" name="74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82</xdr:row>
      <xdr:rowOff>0</xdr:rowOff>
    </xdr:from>
    <xdr:ext cx="184731" cy="264560"/>
    <xdr:sp macro="" textlink="">
      <xdr:nvSpPr>
        <xdr:cNvPr id="742" name="74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84</xdr:row>
      <xdr:rowOff>0</xdr:rowOff>
    </xdr:from>
    <xdr:ext cx="184731" cy="264560"/>
    <xdr:sp macro="" textlink="">
      <xdr:nvSpPr>
        <xdr:cNvPr id="743" name="74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86</xdr:row>
      <xdr:rowOff>0</xdr:rowOff>
    </xdr:from>
    <xdr:ext cx="184731" cy="264560"/>
    <xdr:sp macro="" textlink="">
      <xdr:nvSpPr>
        <xdr:cNvPr id="744" name="74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88</xdr:row>
      <xdr:rowOff>0</xdr:rowOff>
    </xdr:from>
    <xdr:ext cx="184731" cy="264560"/>
    <xdr:sp macro="" textlink="">
      <xdr:nvSpPr>
        <xdr:cNvPr id="745" name="74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746" name="74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747" name="74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748" name="74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749" name="74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750" name="74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751" name="75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752" name="75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753" name="75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754" name="75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755" name="75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756" name="75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757" name="75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758" name="75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759" name="75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760" name="75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761" name="76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762" name="76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763" name="76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764" name="76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765" name="76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766" name="76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767" name="76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768" name="76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769" name="76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90</xdr:row>
      <xdr:rowOff>0</xdr:rowOff>
    </xdr:from>
    <xdr:ext cx="184731" cy="264560"/>
    <xdr:sp macro="" textlink="">
      <xdr:nvSpPr>
        <xdr:cNvPr id="770" name="76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92</xdr:row>
      <xdr:rowOff>0</xdr:rowOff>
    </xdr:from>
    <xdr:ext cx="184731" cy="264560"/>
    <xdr:sp macro="" textlink="">
      <xdr:nvSpPr>
        <xdr:cNvPr id="771" name="77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94</xdr:row>
      <xdr:rowOff>0</xdr:rowOff>
    </xdr:from>
    <xdr:ext cx="184731" cy="264560"/>
    <xdr:sp macro="" textlink="">
      <xdr:nvSpPr>
        <xdr:cNvPr id="772" name="77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96</xdr:row>
      <xdr:rowOff>0</xdr:rowOff>
    </xdr:from>
    <xdr:ext cx="184731" cy="264560"/>
    <xdr:sp macro="" textlink="">
      <xdr:nvSpPr>
        <xdr:cNvPr id="773" name="77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98</xdr:row>
      <xdr:rowOff>0</xdr:rowOff>
    </xdr:from>
    <xdr:ext cx="184731" cy="264560"/>
    <xdr:sp macro="" textlink="">
      <xdr:nvSpPr>
        <xdr:cNvPr id="774" name="77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100</xdr:row>
      <xdr:rowOff>0</xdr:rowOff>
    </xdr:from>
    <xdr:ext cx="184731" cy="264560"/>
    <xdr:sp macro="" textlink="">
      <xdr:nvSpPr>
        <xdr:cNvPr id="775" name="77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102</xdr:row>
      <xdr:rowOff>0</xdr:rowOff>
    </xdr:from>
    <xdr:ext cx="184731" cy="264560"/>
    <xdr:sp macro="" textlink="">
      <xdr:nvSpPr>
        <xdr:cNvPr id="776" name="77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104</xdr:row>
      <xdr:rowOff>0</xdr:rowOff>
    </xdr:from>
    <xdr:ext cx="184731" cy="264560"/>
    <xdr:sp macro="" textlink="">
      <xdr:nvSpPr>
        <xdr:cNvPr id="777" name="77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106</xdr:row>
      <xdr:rowOff>0</xdr:rowOff>
    </xdr:from>
    <xdr:ext cx="184731" cy="264560"/>
    <xdr:sp macro="" textlink="">
      <xdr:nvSpPr>
        <xdr:cNvPr id="778" name="77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108</xdr:row>
      <xdr:rowOff>0</xdr:rowOff>
    </xdr:from>
    <xdr:ext cx="184731" cy="264560"/>
    <xdr:sp macro="" textlink="">
      <xdr:nvSpPr>
        <xdr:cNvPr id="779" name="77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110</xdr:row>
      <xdr:rowOff>0</xdr:rowOff>
    </xdr:from>
    <xdr:ext cx="184731" cy="264560"/>
    <xdr:sp macro="" textlink="">
      <xdr:nvSpPr>
        <xdr:cNvPr id="780" name="77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112</xdr:row>
      <xdr:rowOff>0</xdr:rowOff>
    </xdr:from>
    <xdr:ext cx="184731" cy="264560"/>
    <xdr:sp macro="" textlink="">
      <xdr:nvSpPr>
        <xdr:cNvPr id="781" name="78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114</xdr:row>
      <xdr:rowOff>0</xdr:rowOff>
    </xdr:from>
    <xdr:ext cx="184731" cy="264560"/>
    <xdr:sp macro="" textlink="">
      <xdr:nvSpPr>
        <xdr:cNvPr id="782" name="78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116</xdr:row>
      <xdr:rowOff>0</xdr:rowOff>
    </xdr:from>
    <xdr:ext cx="184731" cy="264560"/>
    <xdr:sp macro="" textlink="">
      <xdr:nvSpPr>
        <xdr:cNvPr id="783" name="78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118</xdr:row>
      <xdr:rowOff>0</xdr:rowOff>
    </xdr:from>
    <xdr:ext cx="184731" cy="264560"/>
    <xdr:sp macro="" textlink="">
      <xdr:nvSpPr>
        <xdr:cNvPr id="784" name="78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120</xdr:row>
      <xdr:rowOff>0</xdr:rowOff>
    </xdr:from>
    <xdr:ext cx="184731" cy="264560"/>
    <xdr:sp macro="" textlink="">
      <xdr:nvSpPr>
        <xdr:cNvPr id="785" name="78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122</xdr:row>
      <xdr:rowOff>0</xdr:rowOff>
    </xdr:from>
    <xdr:ext cx="184731" cy="264560"/>
    <xdr:sp macro="" textlink="">
      <xdr:nvSpPr>
        <xdr:cNvPr id="786" name="78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124</xdr:row>
      <xdr:rowOff>0</xdr:rowOff>
    </xdr:from>
    <xdr:ext cx="184731" cy="264560"/>
    <xdr:sp macro="" textlink="">
      <xdr:nvSpPr>
        <xdr:cNvPr id="787" name="78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126</xdr:row>
      <xdr:rowOff>0</xdr:rowOff>
    </xdr:from>
    <xdr:ext cx="184731" cy="264560"/>
    <xdr:sp macro="" textlink="">
      <xdr:nvSpPr>
        <xdr:cNvPr id="788" name="78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128</xdr:row>
      <xdr:rowOff>0</xdr:rowOff>
    </xdr:from>
    <xdr:ext cx="184731" cy="264560"/>
    <xdr:sp macro="" textlink="">
      <xdr:nvSpPr>
        <xdr:cNvPr id="789" name="78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130</xdr:row>
      <xdr:rowOff>0</xdr:rowOff>
    </xdr:from>
    <xdr:ext cx="184731" cy="264560"/>
    <xdr:sp macro="" textlink="">
      <xdr:nvSpPr>
        <xdr:cNvPr id="790" name="78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132</xdr:row>
      <xdr:rowOff>0</xdr:rowOff>
    </xdr:from>
    <xdr:ext cx="184731" cy="264560"/>
    <xdr:sp macro="" textlink="">
      <xdr:nvSpPr>
        <xdr:cNvPr id="791" name="79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134</xdr:row>
      <xdr:rowOff>0</xdr:rowOff>
    </xdr:from>
    <xdr:ext cx="184731" cy="264560"/>
    <xdr:sp macro="" textlink="">
      <xdr:nvSpPr>
        <xdr:cNvPr id="792" name="79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136</xdr:row>
      <xdr:rowOff>0</xdr:rowOff>
    </xdr:from>
    <xdr:ext cx="184731" cy="264560"/>
    <xdr:sp macro="" textlink="">
      <xdr:nvSpPr>
        <xdr:cNvPr id="793" name="79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138</xdr:row>
      <xdr:rowOff>0</xdr:rowOff>
    </xdr:from>
    <xdr:ext cx="184731" cy="264560"/>
    <xdr:sp macro="" textlink="">
      <xdr:nvSpPr>
        <xdr:cNvPr id="794" name="79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140</xdr:row>
      <xdr:rowOff>0</xdr:rowOff>
    </xdr:from>
    <xdr:ext cx="184731" cy="264560"/>
    <xdr:sp macro="" textlink="">
      <xdr:nvSpPr>
        <xdr:cNvPr id="795" name="79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142</xdr:row>
      <xdr:rowOff>0</xdr:rowOff>
    </xdr:from>
    <xdr:ext cx="184731" cy="264560"/>
    <xdr:sp macro="" textlink="">
      <xdr:nvSpPr>
        <xdr:cNvPr id="796" name="79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144</xdr:row>
      <xdr:rowOff>0</xdr:rowOff>
    </xdr:from>
    <xdr:ext cx="184731" cy="264560"/>
    <xdr:sp macro="" textlink="">
      <xdr:nvSpPr>
        <xdr:cNvPr id="797" name="79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146</xdr:row>
      <xdr:rowOff>0</xdr:rowOff>
    </xdr:from>
    <xdr:ext cx="184731" cy="264560"/>
    <xdr:sp macro="" textlink="">
      <xdr:nvSpPr>
        <xdr:cNvPr id="798" name="79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148</xdr:row>
      <xdr:rowOff>0</xdr:rowOff>
    </xdr:from>
    <xdr:ext cx="184731" cy="264560"/>
    <xdr:sp macro="" textlink="">
      <xdr:nvSpPr>
        <xdr:cNvPr id="799" name="79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149</xdr:row>
      <xdr:rowOff>0</xdr:rowOff>
    </xdr:from>
    <xdr:ext cx="184731" cy="264560"/>
    <xdr:sp macro="" textlink="">
      <xdr:nvSpPr>
        <xdr:cNvPr id="800" name="79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151</xdr:row>
      <xdr:rowOff>0</xdr:rowOff>
    </xdr:from>
    <xdr:ext cx="184731" cy="264560"/>
    <xdr:sp macro="" textlink="">
      <xdr:nvSpPr>
        <xdr:cNvPr id="801" name="80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153</xdr:row>
      <xdr:rowOff>0</xdr:rowOff>
    </xdr:from>
    <xdr:ext cx="184731" cy="264560"/>
    <xdr:sp macro="" textlink="">
      <xdr:nvSpPr>
        <xdr:cNvPr id="802" name="80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155</xdr:row>
      <xdr:rowOff>0</xdr:rowOff>
    </xdr:from>
    <xdr:ext cx="184731" cy="264560"/>
    <xdr:sp macro="" textlink="">
      <xdr:nvSpPr>
        <xdr:cNvPr id="803" name="80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156</xdr:row>
      <xdr:rowOff>0</xdr:rowOff>
    </xdr:from>
    <xdr:ext cx="184731" cy="264560"/>
    <xdr:sp macro="" textlink="">
      <xdr:nvSpPr>
        <xdr:cNvPr id="804" name="80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157</xdr:row>
      <xdr:rowOff>0</xdr:rowOff>
    </xdr:from>
    <xdr:ext cx="184731" cy="264560"/>
    <xdr:sp macro="" textlink="">
      <xdr:nvSpPr>
        <xdr:cNvPr id="805" name="80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806" name="80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807" name="80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808" name="80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809" name="80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810" name="80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811" name="81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812" name="81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813" name="81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814" name="81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815" name="81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816" name="81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817" name="81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818" name="81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819" name="81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820" name="81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821" name="82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822" name="82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823" name="82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824" name="82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825" name="82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826" name="82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827" name="82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828" name="82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829" name="82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830" name="82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831" name="83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832" name="83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833" name="83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834" name="83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835" name="83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836" name="83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837" name="83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838" name="83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839" name="83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840" name="83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841" name="84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159</xdr:row>
      <xdr:rowOff>0</xdr:rowOff>
    </xdr:from>
    <xdr:ext cx="184731" cy="264560"/>
    <xdr:sp macro="" textlink="">
      <xdr:nvSpPr>
        <xdr:cNvPr id="842" name="84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161</xdr:row>
      <xdr:rowOff>0</xdr:rowOff>
    </xdr:from>
    <xdr:ext cx="184731" cy="264560"/>
    <xdr:sp macro="" textlink="">
      <xdr:nvSpPr>
        <xdr:cNvPr id="843" name="84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163</xdr:row>
      <xdr:rowOff>0</xdr:rowOff>
    </xdr:from>
    <xdr:ext cx="184731" cy="264560"/>
    <xdr:sp macro="" textlink="">
      <xdr:nvSpPr>
        <xdr:cNvPr id="844" name="84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165</xdr:row>
      <xdr:rowOff>0</xdr:rowOff>
    </xdr:from>
    <xdr:ext cx="184731" cy="264560"/>
    <xdr:sp macro="" textlink="">
      <xdr:nvSpPr>
        <xdr:cNvPr id="845" name="84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167</xdr:row>
      <xdr:rowOff>0</xdr:rowOff>
    </xdr:from>
    <xdr:ext cx="184731" cy="264560"/>
    <xdr:sp macro="" textlink="">
      <xdr:nvSpPr>
        <xdr:cNvPr id="846" name="845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169</xdr:row>
      <xdr:rowOff>0</xdr:rowOff>
    </xdr:from>
    <xdr:ext cx="184731" cy="264560"/>
    <xdr:sp macro="" textlink="">
      <xdr:nvSpPr>
        <xdr:cNvPr id="847" name="846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171</xdr:row>
      <xdr:rowOff>0</xdr:rowOff>
    </xdr:from>
    <xdr:ext cx="184731" cy="264560"/>
    <xdr:sp macro="" textlink="">
      <xdr:nvSpPr>
        <xdr:cNvPr id="848" name="847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173</xdr:row>
      <xdr:rowOff>0</xdr:rowOff>
    </xdr:from>
    <xdr:ext cx="184731" cy="264560"/>
    <xdr:sp macro="" textlink="">
      <xdr:nvSpPr>
        <xdr:cNvPr id="849" name="848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175</xdr:row>
      <xdr:rowOff>0</xdr:rowOff>
    </xdr:from>
    <xdr:ext cx="184731" cy="264560"/>
    <xdr:sp macro="" textlink="">
      <xdr:nvSpPr>
        <xdr:cNvPr id="850" name="849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177</xdr:row>
      <xdr:rowOff>0</xdr:rowOff>
    </xdr:from>
    <xdr:ext cx="184731" cy="264560"/>
    <xdr:sp macro="" textlink="">
      <xdr:nvSpPr>
        <xdr:cNvPr id="851" name="850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179</xdr:row>
      <xdr:rowOff>0</xdr:rowOff>
    </xdr:from>
    <xdr:ext cx="184731" cy="264560"/>
    <xdr:sp macro="" textlink="">
      <xdr:nvSpPr>
        <xdr:cNvPr id="852" name="85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181</xdr:row>
      <xdr:rowOff>0</xdr:rowOff>
    </xdr:from>
    <xdr:ext cx="184731" cy="264560"/>
    <xdr:sp macro="" textlink="">
      <xdr:nvSpPr>
        <xdr:cNvPr id="853" name="85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183</xdr:row>
      <xdr:rowOff>0</xdr:rowOff>
    </xdr:from>
    <xdr:ext cx="184731" cy="264560"/>
    <xdr:sp macro="" textlink="">
      <xdr:nvSpPr>
        <xdr:cNvPr id="854" name="85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185</xdr:row>
      <xdr:rowOff>0</xdr:rowOff>
    </xdr:from>
    <xdr:ext cx="184731" cy="264560"/>
    <xdr:sp macro="" textlink="">
      <xdr:nvSpPr>
        <xdr:cNvPr id="855" name="85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856" name="85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857" name="85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858" name="85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859" name="85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860" name="859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861" name="860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862" name="861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863" name="862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864" name="863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865" name="864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866" name="86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867" name="86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868" name="86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869" name="86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187</xdr:row>
      <xdr:rowOff>0</xdr:rowOff>
    </xdr:from>
    <xdr:ext cx="184731" cy="264560"/>
    <xdr:sp macro="" textlink="">
      <xdr:nvSpPr>
        <xdr:cNvPr id="870" name="869 CuadroTexto"/>
        <xdr:cNvSpPr txBox="1"/>
      </xdr:nvSpPr>
      <xdr:spPr>
        <a:xfrm>
          <a:off x="2180548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871" name="870 CuadroTexto"/>
        <xdr:cNvSpPr txBox="1"/>
      </xdr:nvSpPr>
      <xdr:spPr>
        <a:xfrm>
          <a:off x="2101967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2" name="87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3" name="87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4" name="87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xdr:row>
      <xdr:rowOff>0</xdr:rowOff>
    </xdr:from>
    <xdr:ext cx="184731" cy="264560"/>
    <xdr:sp macro="" textlink="">
      <xdr:nvSpPr>
        <xdr:cNvPr id="875" name="87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xdr:row>
      <xdr:rowOff>0</xdr:rowOff>
    </xdr:from>
    <xdr:ext cx="184731" cy="264560"/>
    <xdr:sp macro="" textlink="">
      <xdr:nvSpPr>
        <xdr:cNvPr id="876" name="87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xdr:row>
      <xdr:rowOff>0</xdr:rowOff>
    </xdr:from>
    <xdr:ext cx="184731" cy="264560"/>
    <xdr:sp macro="" textlink="">
      <xdr:nvSpPr>
        <xdr:cNvPr id="877" name="87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xdr:row>
      <xdr:rowOff>0</xdr:rowOff>
    </xdr:from>
    <xdr:ext cx="184731" cy="264560"/>
    <xdr:sp macro="" textlink="">
      <xdr:nvSpPr>
        <xdr:cNvPr id="878" name="87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xdr:row>
      <xdr:rowOff>0</xdr:rowOff>
    </xdr:from>
    <xdr:ext cx="184731" cy="264560"/>
    <xdr:sp macro="" textlink="">
      <xdr:nvSpPr>
        <xdr:cNvPr id="879" name="87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xdr:row>
      <xdr:rowOff>0</xdr:rowOff>
    </xdr:from>
    <xdr:ext cx="184731" cy="264560"/>
    <xdr:sp macro="" textlink="">
      <xdr:nvSpPr>
        <xdr:cNvPr id="880" name="87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xdr:row>
      <xdr:rowOff>0</xdr:rowOff>
    </xdr:from>
    <xdr:ext cx="184731" cy="264560"/>
    <xdr:sp macro="" textlink="">
      <xdr:nvSpPr>
        <xdr:cNvPr id="881" name="88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xdr:row>
      <xdr:rowOff>0</xdr:rowOff>
    </xdr:from>
    <xdr:ext cx="184731" cy="264560"/>
    <xdr:sp macro="" textlink="">
      <xdr:nvSpPr>
        <xdr:cNvPr id="882" name="88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xdr:row>
      <xdr:rowOff>0</xdr:rowOff>
    </xdr:from>
    <xdr:ext cx="184731" cy="264560"/>
    <xdr:sp macro="" textlink="">
      <xdr:nvSpPr>
        <xdr:cNvPr id="883" name="88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19</xdr:row>
      <xdr:rowOff>0</xdr:rowOff>
    </xdr:from>
    <xdr:ext cx="184731" cy="264560"/>
    <xdr:sp macro="" textlink="">
      <xdr:nvSpPr>
        <xdr:cNvPr id="884" name="88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21</xdr:row>
      <xdr:rowOff>0</xdr:rowOff>
    </xdr:from>
    <xdr:ext cx="184731" cy="264560"/>
    <xdr:sp macro="" textlink="">
      <xdr:nvSpPr>
        <xdr:cNvPr id="885" name="88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23</xdr:row>
      <xdr:rowOff>0</xdr:rowOff>
    </xdr:from>
    <xdr:ext cx="184731" cy="264560"/>
    <xdr:sp macro="" textlink="">
      <xdr:nvSpPr>
        <xdr:cNvPr id="886" name="88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25</xdr:row>
      <xdr:rowOff>0</xdr:rowOff>
    </xdr:from>
    <xdr:ext cx="184731" cy="264560"/>
    <xdr:sp macro="" textlink="">
      <xdr:nvSpPr>
        <xdr:cNvPr id="887" name="88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27</xdr:row>
      <xdr:rowOff>0</xdr:rowOff>
    </xdr:from>
    <xdr:ext cx="184731" cy="264560"/>
    <xdr:sp macro="" textlink="">
      <xdr:nvSpPr>
        <xdr:cNvPr id="888" name="88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29</xdr:row>
      <xdr:rowOff>0</xdr:rowOff>
    </xdr:from>
    <xdr:ext cx="184731" cy="264560"/>
    <xdr:sp macro="" textlink="">
      <xdr:nvSpPr>
        <xdr:cNvPr id="889" name="88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31</xdr:row>
      <xdr:rowOff>0</xdr:rowOff>
    </xdr:from>
    <xdr:ext cx="184731" cy="264560"/>
    <xdr:sp macro="" textlink="">
      <xdr:nvSpPr>
        <xdr:cNvPr id="890" name="88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33</xdr:row>
      <xdr:rowOff>0</xdr:rowOff>
    </xdr:from>
    <xdr:ext cx="184731" cy="264560"/>
    <xdr:sp macro="" textlink="">
      <xdr:nvSpPr>
        <xdr:cNvPr id="891" name="89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35</xdr:row>
      <xdr:rowOff>0</xdr:rowOff>
    </xdr:from>
    <xdr:ext cx="184731" cy="264560"/>
    <xdr:sp macro="" textlink="">
      <xdr:nvSpPr>
        <xdr:cNvPr id="892" name="89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37</xdr:row>
      <xdr:rowOff>0</xdr:rowOff>
    </xdr:from>
    <xdr:ext cx="184731" cy="264560"/>
    <xdr:sp macro="" textlink="">
      <xdr:nvSpPr>
        <xdr:cNvPr id="893" name="89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39</xdr:row>
      <xdr:rowOff>0</xdr:rowOff>
    </xdr:from>
    <xdr:ext cx="184731" cy="264560"/>
    <xdr:sp macro="" textlink="">
      <xdr:nvSpPr>
        <xdr:cNvPr id="894" name="89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41</xdr:row>
      <xdr:rowOff>0</xdr:rowOff>
    </xdr:from>
    <xdr:ext cx="184731" cy="264560"/>
    <xdr:sp macro="" textlink="">
      <xdr:nvSpPr>
        <xdr:cNvPr id="895" name="89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42</xdr:row>
      <xdr:rowOff>0</xdr:rowOff>
    </xdr:from>
    <xdr:ext cx="184731" cy="264560"/>
    <xdr:sp macro="" textlink="">
      <xdr:nvSpPr>
        <xdr:cNvPr id="896" name="89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44</xdr:row>
      <xdr:rowOff>0</xdr:rowOff>
    </xdr:from>
    <xdr:ext cx="184731" cy="264560"/>
    <xdr:sp macro="" textlink="">
      <xdr:nvSpPr>
        <xdr:cNvPr id="897" name="89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46</xdr:row>
      <xdr:rowOff>0</xdr:rowOff>
    </xdr:from>
    <xdr:ext cx="184731" cy="264560"/>
    <xdr:sp macro="" textlink="">
      <xdr:nvSpPr>
        <xdr:cNvPr id="898" name="89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48</xdr:row>
      <xdr:rowOff>0</xdr:rowOff>
    </xdr:from>
    <xdr:ext cx="184731" cy="264560"/>
    <xdr:sp macro="" textlink="">
      <xdr:nvSpPr>
        <xdr:cNvPr id="899" name="89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50</xdr:row>
      <xdr:rowOff>0</xdr:rowOff>
    </xdr:from>
    <xdr:ext cx="184731" cy="264560"/>
    <xdr:sp macro="" textlink="">
      <xdr:nvSpPr>
        <xdr:cNvPr id="900" name="89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52</xdr:row>
      <xdr:rowOff>0</xdr:rowOff>
    </xdr:from>
    <xdr:ext cx="184731" cy="264560"/>
    <xdr:sp macro="" textlink="">
      <xdr:nvSpPr>
        <xdr:cNvPr id="901" name="90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54</xdr:row>
      <xdr:rowOff>0</xdr:rowOff>
    </xdr:from>
    <xdr:ext cx="184731" cy="264560"/>
    <xdr:sp macro="" textlink="">
      <xdr:nvSpPr>
        <xdr:cNvPr id="902" name="90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56</xdr:row>
      <xdr:rowOff>0</xdr:rowOff>
    </xdr:from>
    <xdr:ext cx="184731" cy="264560"/>
    <xdr:sp macro="" textlink="">
      <xdr:nvSpPr>
        <xdr:cNvPr id="903" name="90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58</xdr:row>
      <xdr:rowOff>0</xdr:rowOff>
    </xdr:from>
    <xdr:ext cx="184731" cy="264560"/>
    <xdr:sp macro="" textlink="">
      <xdr:nvSpPr>
        <xdr:cNvPr id="904" name="90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60</xdr:row>
      <xdr:rowOff>0</xdr:rowOff>
    </xdr:from>
    <xdr:ext cx="184731" cy="264560"/>
    <xdr:sp macro="" textlink="">
      <xdr:nvSpPr>
        <xdr:cNvPr id="905" name="90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62</xdr:row>
      <xdr:rowOff>0</xdr:rowOff>
    </xdr:from>
    <xdr:ext cx="184731" cy="264560"/>
    <xdr:sp macro="" textlink="">
      <xdr:nvSpPr>
        <xdr:cNvPr id="906" name="90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64</xdr:row>
      <xdr:rowOff>0</xdr:rowOff>
    </xdr:from>
    <xdr:ext cx="184731" cy="264560"/>
    <xdr:sp macro="" textlink="">
      <xdr:nvSpPr>
        <xdr:cNvPr id="907" name="90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66</xdr:row>
      <xdr:rowOff>0</xdr:rowOff>
    </xdr:from>
    <xdr:ext cx="184731" cy="264560"/>
    <xdr:sp macro="" textlink="">
      <xdr:nvSpPr>
        <xdr:cNvPr id="908" name="90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68</xdr:row>
      <xdr:rowOff>0</xdr:rowOff>
    </xdr:from>
    <xdr:ext cx="184731" cy="264560"/>
    <xdr:sp macro="" textlink="">
      <xdr:nvSpPr>
        <xdr:cNvPr id="909" name="90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70</xdr:row>
      <xdr:rowOff>0</xdr:rowOff>
    </xdr:from>
    <xdr:ext cx="184731" cy="264560"/>
    <xdr:sp macro="" textlink="">
      <xdr:nvSpPr>
        <xdr:cNvPr id="910" name="90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72</xdr:row>
      <xdr:rowOff>0</xdr:rowOff>
    </xdr:from>
    <xdr:ext cx="184731" cy="264560"/>
    <xdr:sp macro="" textlink="">
      <xdr:nvSpPr>
        <xdr:cNvPr id="911" name="91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74</xdr:row>
      <xdr:rowOff>0</xdr:rowOff>
    </xdr:from>
    <xdr:ext cx="184731" cy="264560"/>
    <xdr:sp macro="" textlink="">
      <xdr:nvSpPr>
        <xdr:cNvPr id="912" name="91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76</xdr:row>
      <xdr:rowOff>0</xdr:rowOff>
    </xdr:from>
    <xdr:ext cx="184731" cy="264560"/>
    <xdr:sp macro="" textlink="">
      <xdr:nvSpPr>
        <xdr:cNvPr id="913" name="91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78</xdr:row>
      <xdr:rowOff>0</xdr:rowOff>
    </xdr:from>
    <xdr:ext cx="184731" cy="264560"/>
    <xdr:sp macro="" textlink="">
      <xdr:nvSpPr>
        <xdr:cNvPr id="914" name="91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80</xdr:row>
      <xdr:rowOff>0</xdr:rowOff>
    </xdr:from>
    <xdr:ext cx="184731" cy="264560"/>
    <xdr:sp macro="" textlink="">
      <xdr:nvSpPr>
        <xdr:cNvPr id="915" name="91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82</xdr:row>
      <xdr:rowOff>0</xdr:rowOff>
    </xdr:from>
    <xdr:ext cx="184731" cy="264560"/>
    <xdr:sp macro="" textlink="">
      <xdr:nvSpPr>
        <xdr:cNvPr id="916" name="91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84</xdr:row>
      <xdr:rowOff>0</xdr:rowOff>
    </xdr:from>
    <xdr:ext cx="184731" cy="264560"/>
    <xdr:sp macro="" textlink="">
      <xdr:nvSpPr>
        <xdr:cNvPr id="917" name="91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86</xdr:row>
      <xdr:rowOff>0</xdr:rowOff>
    </xdr:from>
    <xdr:ext cx="184731" cy="264560"/>
    <xdr:sp macro="" textlink="">
      <xdr:nvSpPr>
        <xdr:cNvPr id="918" name="91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88</xdr:row>
      <xdr:rowOff>0</xdr:rowOff>
    </xdr:from>
    <xdr:ext cx="184731" cy="264560"/>
    <xdr:sp macro="" textlink="">
      <xdr:nvSpPr>
        <xdr:cNvPr id="919" name="91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90</xdr:row>
      <xdr:rowOff>0</xdr:rowOff>
    </xdr:from>
    <xdr:ext cx="184731" cy="264560"/>
    <xdr:sp macro="" textlink="">
      <xdr:nvSpPr>
        <xdr:cNvPr id="920" name="91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92</xdr:row>
      <xdr:rowOff>0</xdr:rowOff>
    </xdr:from>
    <xdr:ext cx="184731" cy="264560"/>
    <xdr:sp macro="" textlink="">
      <xdr:nvSpPr>
        <xdr:cNvPr id="921" name="92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94</xdr:row>
      <xdr:rowOff>0</xdr:rowOff>
    </xdr:from>
    <xdr:ext cx="184731" cy="264560"/>
    <xdr:sp macro="" textlink="">
      <xdr:nvSpPr>
        <xdr:cNvPr id="922" name="92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96</xdr:row>
      <xdr:rowOff>0</xdr:rowOff>
    </xdr:from>
    <xdr:ext cx="184731" cy="264560"/>
    <xdr:sp macro="" textlink="">
      <xdr:nvSpPr>
        <xdr:cNvPr id="923" name="92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98</xdr:row>
      <xdr:rowOff>0</xdr:rowOff>
    </xdr:from>
    <xdr:ext cx="184731" cy="264560"/>
    <xdr:sp macro="" textlink="">
      <xdr:nvSpPr>
        <xdr:cNvPr id="924" name="92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100</xdr:row>
      <xdr:rowOff>0</xdr:rowOff>
    </xdr:from>
    <xdr:ext cx="184731" cy="264560"/>
    <xdr:sp macro="" textlink="">
      <xdr:nvSpPr>
        <xdr:cNvPr id="925" name="92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102</xdr:row>
      <xdr:rowOff>0</xdr:rowOff>
    </xdr:from>
    <xdr:ext cx="184731" cy="264560"/>
    <xdr:sp macro="" textlink="">
      <xdr:nvSpPr>
        <xdr:cNvPr id="926" name="92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104</xdr:row>
      <xdr:rowOff>0</xdr:rowOff>
    </xdr:from>
    <xdr:ext cx="184731" cy="264560"/>
    <xdr:sp macro="" textlink="">
      <xdr:nvSpPr>
        <xdr:cNvPr id="927" name="92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106</xdr:row>
      <xdr:rowOff>0</xdr:rowOff>
    </xdr:from>
    <xdr:ext cx="184731" cy="264560"/>
    <xdr:sp macro="" textlink="">
      <xdr:nvSpPr>
        <xdr:cNvPr id="928" name="92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108</xdr:row>
      <xdr:rowOff>0</xdr:rowOff>
    </xdr:from>
    <xdr:ext cx="184731" cy="264560"/>
    <xdr:sp macro="" textlink="">
      <xdr:nvSpPr>
        <xdr:cNvPr id="929" name="92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110</xdr:row>
      <xdr:rowOff>0</xdr:rowOff>
    </xdr:from>
    <xdr:ext cx="184731" cy="264560"/>
    <xdr:sp macro="" textlink="">
      <xdr:nvSpPr>
        <xdr:cNvPr id="930" name="92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112</xdr:row>
      <xdr:rowOff>0</xdr:rowOff>
    </xdr:from>
    <xdr:ext cx="184731" cy="264560"/>
    <xdr:sp macro="" textlink="">
      <xdr:nvSpPr>
        <xdr:cNvPr id="931" name="93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114</xdr:row>
      <xdr:rowOff>0</xdr:rowOff>
    </xdr:from>
    <xdr:ext cx="184731" cy="264560"/>
    <xdr:sp macro="" textlink="">
      <xdr:nvSpPr>
        <xdr:cNvPr id="932" name="93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116</xdr:row>
      <xdr:rowOff>0</xdr:rowOff>
    </xdr:from>
    <xdr:ext cx="184731" cy="264560"/>
    <xdr:sp macro="" textlink="">
      <xdr:nvSpPr>
        <xdr:cNvPr id="933" name="93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118</xdr:row>
      <xdr:rowOff>0</xdr:rowOff>
    </xdr:from>
    <xdr:ext cx="184731" cy="264560"/>
    <xdr:sp macro="" textlink="">
      <xdr:nvSpPr>
        <xdr:cNvPr id="934" name="93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120</xdr:row>
      <xdr:rowOff>0</xdr:rowOff>
    </xdr:from>
    <xdr:ext cx="184731" cy="264560"/>
    <xdr:sp macro="" textlink="">
      <xdr:nvSpPr>
        <xdr:cNvPr id="935" name="93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122</xdr:row>
      <xdr:rowOff>0</xdr:rowOff>
    </xdr:from>
    <xdr:ext cx="184731" cy="264560"/>
    <xdr:sp macro="" textlink="">
      <xdr:nvSpPr>
        <xdr:cNvPr id="936" name="93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124</xdr:row>
      <xdr:rowOff>0</xdr:rowOff>
    </xdr:from>
    <xdr:ext cx="184731" cy="264560"/>
    <xdr:sp macro="" textlink="">
      <xdr:nvSpPr>
        <xdr:cNvPr id="937" name="93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126</xdr:row>
      <xdr:rowOff>0</xdr:rowOff>
    </xdr:from>
    <xdr:ext cx="184731" cy="264560"/>
    <xdr:sp macro="" textlink="">
      <xdr:nvSpPr>
        <xdr:cNvPr id="938" name="93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128</xdr:row>
      <xdr:rowOff>0</xdr:rowOff>
    </xdr:from>
    <xdr:ext cx="184731" cy="264560"/>
    <xdr:sp macro="" textlink="">
      <xdr:nvSpPr>
        <xdr:cNvPr id="939" name="93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130</xdr:row>
      <xdr:rowOff>0</xdr:rowOff>
    </xdr:from>
    <xdr:ext cx="184731" cy="264560"/>
    <xdr:sp macro="" textlink="">
      <xdr:nvSpPr>
        <xdr:cNvPr id="940" name="93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132</xdr:row>
      <xdr:rowOff>0</xdr:rowOff>
    </xdr:from>
    <xdr:ext cx="184731" cy="264560"/>
    <xdr:sp macro="" textlink="">
      <xdr:nvSpPr>
        <xdr:cNvPr id="941" name="94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134</xdr:row>
      <xdr:rowOff>0</xdr:rowOff>
    </xdr:from>
    <xdr:ext cx="184731" cy="264560"/>
    <xdr:sp macro="" textlink="">
      <xdr:nvSpPr>
        <xdr:cNvPr id="942" name="94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136</xdr:row>
      <xdr:rowOff>0</xdr:rowOff>
    </xdr:from>
    <xdr:ext cx="184731" cy="264560"/>
    <xdr:sp macro="" textlink="">
      <xdr:nvSpPr>
        <xdr:cNvPr id="943" name="94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138</xdr:row>
      <xdr:rowOff>0</xdr:rowOff>
    </xdr:from>
    <xdr:ext cx="184731" cy="264560"/>
    <xdr:sp macro="" textlink="">
      <xdr:nvSpPr>
        <xdr:cNvPr id="944" name="94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140</xdr:row>
      <xdr:rowOff>0</xdr:rowOff>
    </xdr:from>
    <xdr:ext cx="184731" cy="264560"/>
    <xdr:sp macro="" textlink="">
      <xdr:nvSpPr>
        <xdr:cNvPr id="945" name="94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142</xdr:row>
      <xdr:rowOff>0</xdr:rowOff>
    </xdr:from>
    <xdr:ext cx="184731" cy="264560"/>
    <xdr:sp macro="" textlink="">
      <xdr:nvSpPr>
        <xdr:cNvPr id="946" name="94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144</xdr:row>
      <xdr:rowOff>0</xdr:rowOff>
    </xdr:from>
    <xdr:ext cx="184731" cy="264560"/>
    <xdr:sp macro="" textlink="">
      <xdr:nvSpPr>
        <xdr:cNvPr id="947" name="94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146</xdr:row>
      <xdr:rowOff>0</xdr:rowOff>
    </xdr:from>
    <xdr:ext cx="184731" cy="264560"/>
    <xdr:sp macro="" textlink="">
      <xdr:nvSpPr>
        <xdr:cNvPr id="948" name="94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148</xdr:row>
      <xdr:rowOff>0</xdr:rowOff>
    </xdr:from>
    <xdr:ext cx="184731" cy="264560"/>
    <xdr:sp macro="" textlink="">
      <xdr:nvSpPr>
        <xdr:cNvPr id="949" name="94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149</xdr:row>
      <xdr:rowOff>0</xdr:rowOff>
    </xdr:from>
    <xdr:ext cx="184731" cy="264560"/>
    <xdr:sp macro="" textlink="">
      <xdr:nvSpPr>
        <xdr:cNvPr id="950" name="94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151</xdr:row>
      <xdr:rowOff>0</xdr:rowOff>
    </xdr:from>
    <xdr:ext cx="184731" cy="264560"/>
    <xdr:sp macro="" textlink="">
      <xdr:nvSpPr>
        <xdr:cNvPr id="951" name="95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153</xdr:row>
      <xdr:rowOff>0</xdr:rowOff>
    </xdr:from>
    <xdr:ext cx="184731" cy="264560"/>
    <xdr:sp macro="" textlink="">
      <xdr:nvSpPr>
        <xdr:cNvPr id="952" name="95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155</xdr:row>
      <xdr:rowOff>0</xdr:rowOff>
    </xdr:from>
    <xdr:ext cx="184731" cy="264560"/>
    <xdr:sp macro="" textlink="">
      <xdr:nvSpPr>
        <xdr:cNvPr id="953" name="95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156</xdr:row>
      <xdr:rowOff>0</xdr:rowOff>
    </xdr:from>
    <xdr:ext cx="184731" cy="264560"/>
    <xdr:sp macro="" textlink="">
      <xdr:nvSpPr>
        <xdr:cNvPr id="954" name="95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157</xdr:row>
      <xdr:rowOff>0</xdr:rowOff>
    </xdr:from>
    <xdr:ext cx="184731" cy="264560"/>
    <xdr:sp macro="" textlink="">
      <xdr:nvSpPr>
        <xdr:cNvPr id="955" name="95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159</xdr:row>
      <xdr:rowOff>0</xdr:rowOff>
    </xdr:from>
    <xdr:ext cx="184731" cy="264560"/>
    <xdr:sp macro="" textlink="">
      <xdr:nvSpPr>
        <xdr:cNvPr id="956" name="95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161</xdr:row>
      <xdr:rowOff>0</xdr:rowOff>
    </xdr:from>
    <xdr:ext cx="184731" cy="264560"/>
    <xdr:sp macro="" textlink="">
      <xdr:nvSpPr>
        <xdr:cNvPr id="957" name="95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163</xdr:row>
      <xdr:rowOff>0</xdr:rowOff>
    </xdr:from>
    <xdr:ext cx="184731" cy="264560"/>
    <xdr:sp macro="" textlink="">
      <xdr:nvSpPr>
        <xdr:cNvPr id="958" name="95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165</xdr:row>
      <xdr:rowOff>0</xdr:rowOff>
    </xdr:from>
    <xdr:ext cx="184731" cy="264560"/>
    <xdr:sp macro="" textlink="">
      <xdr:nvSpPr>
        <xdr:cNvPr id="959" name="95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167</xdr:row>
      <xdr:rowOff>0</xdr:rowOff>
    </xdr:from>
    <xdr:ext cx="184731" cy="264560"/>
    <xdr:sp macro="" textlink="">
      <xdr:nvSpPr>
        <xdr:cNvPr id="960" name="959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169</xdr:row>
      <xdr:rowOff>0</xdr:rowOff>
    </xdr:from>
    <xdr:ext cx="184731" cy="264560"/>
    <xdr:sp macro="" textlink="">
      <xdr:nvSpPr>
        <xdr:cNvPr id="961" name="960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171</xdr:row>
      <xdr:rowOff>0</xdr:rowOff>
    </xdr:from>
    <xdr:ext cx="184731" cy="264560"/>
    <xdr:sp macro="" textlink="">
      <xdr:nvSpPr>
        <xdr:cNvPr id="962" name="961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173</xdr:row>
      <xdr:rowOff>0</xdr:rowOff>
    </xdr:from>
    <xdr:ext cx="184731" cy="264560"/>
    <xdr:sp macro="" textlink="">
      <xdr:nvSpPr>
        <xdr:cNvPr id="963" name="962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175</xdr:row>
      <xdr:rowOff>0</xdr:rowOff>
    </xdr:from>
    <xdr:ext cx="184731" cy="264560"/>
    <xdr:sp macro="" textlink="">
      <xdr:nvSpPr>
        <xdr:cNvPr id="964" name="963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177</xdr:row>
      <xdr:rowOff>0</xdr:rowOff>
    </xdr:from>
    <xdr:ext cx="184731" cy="264560"/>
    <xdr:sp macro="" textlink="">
      <xdr:nvSpPr>
        <xdr:cNvPr id="965" name="964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179</xdr:row>
      <xdr:rowOff>0</xdr:rowOff>
    </xdr:from>
    <xdr:ext cx="184731" cy="264560"/>
    <xdr:sp macro="" textlink="">
      <xdr:nvSpPr>
        <xdr:cNvPr id="966" name="96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181</xdr:row>
      <xdr:rowOff>0</xdr:rowOff>
    </xdr:from>
    <xdr:ext cx="184731" cy="264560"/>
    <xdr:sp macro="" textlink="">
      <xdr:nvSpPr>
        <xdr:cNvPr id="967" name="96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183</xdr:row>
      <xdr:rowOff>0</xdr:rowOff>
    </xdr:from>
    <xdr:ext cx="184731" cy="264560"/>
    <xdr:sp macro="" textlink="">
      <xdr:nvSpPr>
        <xdr:cNvPr id="968" name="96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185</xdr:row>
      <xdr:rowOff>0</xdr:rowOff>
    </xdr:from>
    <xdr:ext cx="184731" cy="264560"/>
    <xdr:sp macro="" textlink="">
      <xdr:nvSpPr>
        <xdr:cNvPr id="969" name="96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187</xdr:row>
      <xdr:rowOff>0</xdr:rowOff>
    </xdr:from>
    <xdr:ext cx="184731" cy="264560"/>
    <xdr:sp macro="" textlink="">
      <xdr:nvSpPr>
        <xdr:cNvPr id="970" name="969 CuadroTexto"/>
        <xdr:cNvSpPr txBox="1"/>
      </xdr:nvSpPr>
      <xdr:spPr>
        <a:xfrm>
          <a:off x="2416292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66675</xdr:colOff>
      <xdr:row>12</xdr:row>
      <xdr:rowOff>13607</xdr:rowOff>
    </xdr:to>
    <xdr:pic>
      <xdr:nvPicPr>
        <xdr:cNvPr id="183879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11"/>
        <a:stretch/>
      </xdr:blipFill>
      <xdr:spPr bwMode="auto">
        <a:xfrm>
          <a:off x="9525" y="9525"/>
          <a:ext cx="28214616" cy="1726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378</xdr:row>
      <xdr:rowOff>284915</xdr:rowOff>
    </xdr:from>
    <xdr:ext cx="184731" cy="264560"/>
    <xdr:sp macro="" textlink="">
      <xdr:nvSpPr>
        <xdr:cNvPr id="9" name="8 CuadroTexto"/>
        <xdr:cNvSpPr txBox="1"/>
      </xdr:nvSpPr>
      <xdr:spPr>
        <a:xfrm>
          <a:off x="15533270" y="793186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378</xdr:row>
      <xdr:rowOff>284915</xdr:rowOff>
    </xdr:from>
    <xdr:ext cx="184731" cy="264560"/>
    <xdr:sp macro="" textlink="">
      <xdr:nvSpPr>
        <xdr:cNvPr id="4" name="3 CuadroTexto"/>
        <xdr:cNvSpPr txBox="1"/>
      </xdr:nvSpPr>
      <xdr:spPr>
        <a:xfrm>
          <a:off x="15533270" y="79304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0</xdr:colOff>
      <xdr:row>378</xdr:row>
      <xdr:rowOff>284915</xdr:rowOff>
    </xdr:from>
    <xdr:ext cx="184731" cy="264560"/>
    <xdr:sp macro="" textlink="">
      <xdr:nvSpPr>
        <xdr:cNvPr id="5" name="4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0</xdr:colOff>
      <xdr:row>378</xdr:row>
      <xdr:rowOff>284915</xdr:rowOff>
    </xdr:from>
    <xdr:ext cx="184731" cy="264560"/>
    <xdr:sp macro="" textlink="">
      <xdr:nvSpPr>
        <xdr:cNvPr id="6" name="5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xdr:from>
      <xdr:col>4</xdr:col>
      <xdr:colOff>1104900</xdr:colOff>
      <xdr:row>379</xdr:row>
      <xdr:rowOff>28575</xdr:rowOff>
    </xdr:from>
    <xdr:to>
      <xdr:col>4</xdr:col>
      <xdr:colOff>1285875</xdr:colOff>
      <xdr:row>380</xdr:row>
      <xdr:rowOff>36740</xdr:rowOff>
    </xdr:to>
    <xdr:sp macro="" textlink="">
      <xdr:nvSpPr>
        <xdr:cNvPr id="7" name="Cuadro de texto 2"/>
        <xdr:cNvSpPr txBox="1"/>
      </xdr:nvSpPr>
      <xdr:spPr>
        <a:xfrm>
          <a:off x="2045970" y="1667510"/>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SV"/>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45357</xdr:colOff>
      <xdr:row>7</xdr:row>
      <xdr:rowOff>45357</xdr:rowOff>
    </xdr:to>
    <xdr:pic>
      <xdr:nvPicPr>
        <xdr:cNvPr id="2"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7196"/>
        <a:stretch>
          <a:fillRect/>
        </a:stretch>
      </xdr:blipFill>
      <xdr:spPr bwMode="auto">
        <a:xfrm>
          <a:off x="0" y="0"/>
          <a:ext cx="18743839" cy="155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4446310</xdr:colOff>
      <xdr:row>2</xdr:row>
      <xdr:rowOff>521179</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32925" cy="2138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8</xdr:col>
      <xdr:colOff>0</xdr:colOff>
      <xdr:row>73</xdr:row>
      <xdr:rowOff>178593</xdr:rowOff>
    </xdr:from>
    <xdr:ext cx="184731" cy="264560"/>
    <xdr:sp macro="" textlink="">
      <xdr:nvSpPr>
        <xdr:cNvPr id="3" name="1 CuadroTexto"/>
        <xdr:cNvSpPr txBox="1"/>
      </xdr:nvSpPr>
      <xdr:spPr>
        <a:xfrm>
          <a:off x="11191875" y="5748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0</xdr:colOff>
      <xdr:row>6</xdr:row>
      <xdr:rowOff>164224</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83325" cy="1764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9</xdr:col>
      <xdr:colOff>0</xdr:colOff>
      <xdr:row>56</xdr:row>
      <xdr:rowOff>0</xdr:rowOff>
    </xdr:from>
    <xdr:ext cx="184731" cy="264560"/>
    <xdr:sp macro="" textlink="">
      <xdr:nvSpPr>
        <xdr:cNvPr id="3" name="1 CuadroTexto"/>
        <xdr:cNvSpPr txBox="1"/>
      </xdr:nvSpPr>
      <xdr:spPr>
        <a:xfrm>
          <a:off x="11306175" y="2140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18</xdr:col>
      <xdr:colOff>1502018</xdr:colOff>
      <xdr:row>7</xdr:row>
      <xdr:rowOff>216802</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636153" cy="2097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244</xdr:row>
      <xdr:rowOff>0</xdr:rowOff>
    </xdr:from>
    <xdr:ext cx="184731" cy="264560"/>
    <xdr:sp macro="" textlink="">
      <xdr:nvSpPr>
        <xdr:cNvPr id="3" name="1 CuadroTexto"/>
        <xdr:cNvSpPr txBox="1"/>
      </xdr:nvSpPr>
      <xdr:spPr>
        <a:xfrm>
          <a:off x="16444912" y="782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0</xdr:colOff>
      <xdr:row>238</xdr:row>
      <xdr:rowOff>0</xdr:rowOff>
    </xdr:from>
    <xdr:ext cx="184731" cy="264560"/>
    <xdr:sp macro="" textlink="">
      <xdr:nvSpPr>
        <xdr:cNvPr id="4" name="1 CuadroTexto"/>
        <xdr:cNvSpPr txBox="1"/>
      </xdr:nvSpPr>
      <xdr:spPr>
        <a:xfrm>
          <a:off x="13382625" y="10462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217747</xdr:colOff>
      <xdr:row>7</xdr:row>
      <xdr:rowOff>224118</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58419" cy="2087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172</xdr:row>
      <xdr:rowOff>0</xdr:rowOff>
    </xdr:from>
    <xdr:ext cx="184731" cy="264560"/>
    <xdr:sp macro="" textlink="">
      <xdr:nvSpPr>
        <xdr:cNvPr id="3" name="1 CuadroTexto"/>
        <xdr:cNvSpPr txBox="1"/>
      </xdr:nvSpPr>
      <xdr:spPr>
        <a:xfrm>
          <a:off x="16416337" y="8843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xdr:col>
      <xdr:colOff>0</xdr:colOff>
      <xdr:row>271</xdr:row>
      <xdr:rowOff>0</xdr:rowOff>
    </xdr:from>
    <xdr:ext cx="184731" cy="264560"/>
    <xdr:sp macro="" textlink="">
      <xdr:nvSpPr>
        <xdr:cNvPr id="2" name="1 CuadroTexto"/>
        <xdr:cNvSpPr txBox="1"/>
      </xdr:nvSpPr>
      <xdr:spPr>
        <a:xfrm>
          <a:off x="11725275" y="953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editAs="oneCell">
    <xdr:from>
      <xdr:col>4</xdr:col>
      <xdr:colOff>130479</xdr:colOff>
      <xdr:row>0</xdr:row>
      <xdr:rowOff>143527</xdr:rowOff>
    </xdr:from>
    <xdr:to>
      <xdr:col>9</xdr:col>
      <xdr:colOff>438482</xdr:colOff>
      <xdr:row>6</xdr:row>
      <xdr:rowOff>594551</xdr:rowOff>
    </xdr:to>
    <xdr:pic>
      <xdr:nvPicPr>
        <xdr:cNvPr id="3" name="Imagen 2"/>
        <xdr:cNvPicPr>
          <a:picLocks noChangeAspect="1"/>
        </xdr:cNvPicPr>
      </xdr:nvPicPr>
      <xdr:blipFill>
        <a:blip xmlns:r="http://schemas.openxmlformats.org/officeDocument/2006/relationships" r:embed="rId1"/>
        <a:stretch>
          <a:fillRect/>
        </a:stretch>
      </xdr:blipFill>
      <xdr:spPr>
        <a:xfrm>
          <a:off x="5962911" y="143527"/>
          <a:ext cx="7771428" cy="1390476"/>
        </a:xfrm>
        <a:prstGeom prst="rect">
          <a:avLst/>
        </a:prstGeom>
      </xdr:spPr>
    </xdr:pic>
    <xdr:clientData/>
  </xdr:twoCellAnchor>
  <xdr:oneCellAnchor>
    <xdr:from>
      <xdr:col>10</xdr:col>
      <xdr:colOff>0</xdr:colOff>
      <xdr:row>279</xdr:row>
      <xdr:rowOff>0</xdr:rowOff>
    </xdr:from>
    <xdr:ext cx="184731" cy="264560"/>
    <xdr:sp macro="" textlink="">
      <xdr:nvSpPr>
        <xdr:cNvPr id="4" name="1 CuadroTexto"/>
        <xdr:cNvSpPr txBox="1"/>
      </xdr:nvSpPr>
      <xdr:spPr>
        <a:xfrm>
          <a:off x="14496267" y="1072149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11.%20ORDENES\ORDENES%202020\1372-2020%20ELEVADORES%20DE%20CENTROAMERICA.pdf" TargetMode="External"/><Relationship Id="rId21" Type="http://schemas.openxmlformats.org/officeDocument/2006/relationships/hyperlink" Target="..\11.%20ORDENES\ORDENES%202020\1237-2020%20HENRRY%20HERNZ%2024-02-2020.pdf" TargetMode="External"/><Relationship Id="rId42" Type="http://schemas.openxmlformats.org/officeDocument/2006/relationships/hyperlink" Target="..\11.%20ORDENES\ORDENES%202020\1309-2020%20INGENIERIA%20ELECTRICA%20Y%20CIVIL.pdf" TargetMode="External"/><Relationship Id="rId63" Type="http://schemas.openxmlformats.org/officeDocument/2006/relationships/hyperlink" Target="..\11.%20ORDENES\ORDENES%202020\1275-2020%20TRIPLE%20H%2024-04-2020.pdf" TargetMode="External"/><Relationship Id="rId84" Type="http://schemas.openxmlformats.org/officeDocument/2006/relationships/hyperlink" Target="..\11.%20ORDENES\ORDENES%202020\1294-2020%20GRUPO%20PAILL%2018-05-2020.pdf" TargetMode="External"/><Relationship Id="rId16" Type="http://schemas.openxmlformats.org/officeDocument/2006/relationships/hyperlink" Target="..\11.%20ORDENES\ORDENES%202020\1257-2020%20NOE%20ALBERTO%20GUILLEN%2013-03-2020.pdf" TargetMode="External"/><Relationship Id="rId107" Type="http://schemas.openxmlformats.org/officeDocument/2006/relationships/hyperlink" Target="..\11.%20ORDENES\ORDENES%202020\1355-2020%20CARLOS%20CIENFUEGOS.pdf" TargetMode="External"/><Relationship Id="rId11" Type="http://schemas.openxmlformats.org/officeDocument/2006/relationships/hyperlink" Target="..\11.%20ORDENES\ORDENES%202020\1253-2020%20ACOACEIG%20DE%20R.L%2013-03-2020.pdf" TargetMode="External"/><Relationship Id="rId32" Type="http://schemas.openxmlformats.org/officeDocument/2006/relationships/hyperlink" Target="..\11.%20ORDENES\ORDENES%202020\1246-2020%20ELEVATOR%20GROUP%2009-03-2020.pdf" TargetMode="External"/><Relationship Id="rId37" Type="http://schemas.openxmlformats.org/officeDocument/2006/relationships/hyperlink" Target="..\11.%20ORDENES\ORDENES%202020\1247-2020%20OMAR%20RAMIREZ%2010-03-2020.pdf" TargetMode="External"/><Relationship Id="rId53" Type="http://schemas.openxmlformats.org/officeDocument/2006/relationships/hyperlink" Target="..\11.%20ORDENES\ORDENES%202020\1302-2020%20CANDRAY%2027-05-2020.pdf" TargetMode="External"/><Relationship Id="rId58" Type="http://schemas.openxmlformats.org/officeDocument/2006/relationships/hyperlink" Target="..\11.%20ORDENES\ORDENES%202020\1278-2020%20LIGIA%2024-04-2020.pdf" TargetMode="External"/><Relationship Id="rId74" Type="http://schemas.openxmlformats.org/officeDocument/2006/relationships/hyperlink" Target="..\11.%20ORDENES\ORDENES%202020\1266-2020%20ASOC.%20DE%20RADIOFUNSION%2015-04-2020.pdf" TargetMode="External"/><Relationship Id="rId79" Type="http://schemas.openxmlformats.org/officeDocument/2006/relationships/hyperlink" Target="..\11.%20ORDENES\ORDENES%202020\1292-2020%20INVARIABLE%2018-05-2020.pdf" TargetMode="External"/><Relationship Id="rId102" Type="http://schemas.openxmlformats.org/officeDocument/2006/relationships/hyperlink" Target="..\11.%20ORDENES\ORDENES%202020\1343-2020%20DISTRIBUIDORA%20PAREDES%20VELA.pdf" TargetMode="External"/><Relationship Id="rId123" Type="http://schemas.openxmlformats.org/officeDocument/2006/relationships/hyperlink" Target="..\11.%20ORDENES\ORDENES%202020\1364-2020%20MT2005.pdf" TargetMode="External"/><Relationship Id="rId128" Type="http://schemas.openxmlformats.org/officeDocument/2006/relationships/hyperlink" Target="..\11.%20ORDENES\ORDENES%202020\1382-2020%20PROVEDORES%20INSUMOS.pdf" TargetMode="External"/><Relationship Id="rId5" Type="http://schemas.openxmlformats.org/officeDocument/2006/relationships/hyperlink" Target="..\11.%20ORDENES\ORDENES%202020\1240-2020%20MARIA%20GUILLERMINA%20JOVEL%2027-02-2020.pdf" TargetMode="External"/><Relationship Id="rId90" Type="http://schemas.openxmlformats.org/officeDocument/2006/relationships/hyperlink" Target="..\11.%20ORDENES\ORDENES%202020\1318-2020%20STB%20COMPUTER.pdf" TargetMode="External"/><Relationship Id="rId95" Type="http://schemas.openxmlformats.org/officeDocument/2006/relationships/hyperlink" Target="..\11.%20ORDENES\ORDENES%202020\1314-2020%20PUBLIMOVIL.pdf" TargetMode="External"/><Relationship Id="rId22" Type="http://schemas.openxmlformats.org/officeDocument/2006/relationships/hyperlink" Target="..\11.%20ORDENES\ORDENES%202020\1238-2020%20PROD%20Y%20SERV%20ORTOPEDICOS%2024-02-2020.pdf" TargetMode="External"/><Relationship Id="rId27" Type="http://schemas.openxmlformats.org/officeDocument/2006/relationships/hyperlink" Target="..\11.%20ORDENES\ORDENES%202020\1231-2020%20DUTRIZ%20HERMANOS%2007-02-2020.pdf" TargetMode="External"/><Relationship Id="rId43" Type="http://schemas.openxmlformats.org/officeDocument/2006/relationships/hyperlink" Target="..\11.%20ORDENES\ORDENES%202020\1303-2020%20CANDRAY%2028-05-2020.pdf" TargetMode="External"/><Relationship Id="rId48" Type="http://schemas.openxmlformats.org/officeDocument/2006/relationships/hyperlink" Target="..\2.%20ACUERDOS%202012%20A%20LA%20FECHA\ACUERDOS%202019\656.12.2019%20DE%20FECHA%2018-12-2019%20%20PRORR%20ARREDAMIENTOS.pdf" TargetMode="External"/><Relationship Id="rId64" Type="http://schemas.openxmlformats.org/officeDocument/2006/relationships/hyperlink" Target="..\11.%20ORDENES\ORDENES%202020\1274-2020%20NORMA%20QUIJANO%2024-04-2020.pdf" TargetMode="External"/><Relationship Id="rId69" Type="http://schemas.openxmlformats.org/officeDocument/2006/relationships/hyperlink" Target="..\11.%20ORDENES\ORDENES%202020\1289-2020%20JARET%20MORAN%2029-04-2020.pdf" TargetMode="External"/><Relationship Id="rId113" Type="http://schemas.openxmlformats.org/officeDocument/2006/relationships/hyperlink" Target="..\11.%20ORDENES\ORDENES%202020\1350-2020%20GSQ%20EL%20SALVADOR.pdf" TargetMode="External"/><Relationship Id="rId118" Type="http://schemas.openxmlformats.org/officeDocument/2006/relationships/hyperlink" Target="..\11.%20ORDENES\ORDENES%202020\1368-2020%20COMPA&#209;IA%20SALVADORE&#209;A%20DE%20SEGURIDAD.pdf" TargetMode="External"/><Relationship Id="rId134" Type="http://schemas.openxmlformats.org/officeDocument/2006/relationships/printerSettings" Target="../printerSettings/printerSettings10.bin"/><Relationship Id="rId80" Type="http://schemas.openxmlformats.org/officeDocument/2006/relationships/hyperlink" Target="..\11.%20ORDENES\ORDENES%202020\1273-2020%20CARLOS%20INGLES%2022-04-2020.pdf" TargetMode="External"/><Relationship Id="rId85" Type="http://schemas.openxmlformats.org/officeDocument/2006/relationships/hyperlink" Target="..\11.%20ORDENES\ORDENES%202020\1293-2020%20FARMACIA%20SAN%20NICOLAS%2018-05-2020.pdf" TargetMode="External"/><Relationship Id="rId12" Type="http://schemas.openxmlformats.org/officeDocument/2006/relationships/hyperlink" Target="..\11.%20ORDENES\ORDENES%202020\1254-2020%20MULTIPLES%20NEGOCIOS%2013-03-2020.pdf" TargetMode="External"/><Relationship Id="rId17" Type="http://schemas.openxmlformats.org/officeDocument/2006/relationships/hyperlink" Target="..\11.%20ORDENES\ORDENES%202020\1258-2020%20LIBRERIA%20CERVANTES%2013-03-2020.pdf" TargetMode="External"/><Relationship Id="rId33" Type="http://schemas.openxmlformats.org/officeDocument/2006/relationships/hyperlink" Target="..\11.%20ORDENES\ORDENES%202020\1249-2020%20SISECOR%2010-03-2020.pdf" TargetMode="External"/><Relationship Id="rId38" Type="http://schemas.openxmlformats.org/officeDocument/2006/relationships/hyperlink" Target="..\11.%20ORDENES\ORDENES%202020\1261-2020%20GRUPO%20SISECOR%2016-03-2020.pdf" TargetMode="External"/><Relationship Id="rId59" Type="http://schemas.openxmlformats.org/officeDocument/2006/relationships/hyperlink" Target="..\11.%20ORDENES\ORDENES%202020\1281-2020%20MARIA%20GUILLERMINA%20JOVEL%2024-04-2020.pdf" TargetMode="External"/><Relationship Id="rId103" Type="http://schemas.openxmlformats.org/officeDocument/2006/relationships/hyperlink" Target="..\11.%20ORDENES\ORDENES%202020\1344-2020%20INGENIERIA%20ELECTRICA%20Y%20CIVIL.pdf" TargetMode="External"/><Relationship Id="rId108" Type="http://schemas.openxmlformats.org/officeDocument/2006/relationships/hyperlink" Target="..\11.%20ORDENES\ORDENES%202020\1354-2020%20ELECTROLAB%20MEDIC.pdf" TargetMode="External"/><Relationship Id="rId124" Type="http://schemas.openxmlformats.org/officeDocument/2006/relationships/hyperlink" Target="..\11.%20ORDENES\ORDENES%202020\1363-2020%20CALTEC.pdf" TargetMode="External"/><Relationship Id="rId129" Type="http://schemas.openxmlformats.org/officeDocument/2006/relationships/hyperlink" Target="..\11.%20ORDENES\ORDENES%202020\1381-2020%20FALMAR.pdf" TargetMode="External"/><Relationship Id="rId54" Type="http://schemas.openxmlformats.org/officeDocument/2006/relationships/hyperlink" Target="..\11.%20ORDENES\ORDENES%202020\1304-2020%20VALESOLO%2028-05-2020.pdf" TargetMode="External"/><Relationship Id="rId70" Type="http://schemas.openxmlformats.org/officeDocument/2006/relationships/hyperlink" Target="..\11.%20ORDENES\ORDENES%202020\1288-2020%20COPROSER%2029-04-2020.pdf" TargetMode="External"/><Relationship Id="rId75" Type="http://schemas.openxmlformats.org/officeDocument/2006/relationships/hyperlink" Target="..\11.%20ORDENES\ORDENES%202020\1267-2020%20YSLR%20ROMANTICA%2015-04-2020.pdf" TargetMode="External"/><Relationship Id="rId91" Type="http://schemas.openxmlformats.org/officeDocument/2006/relationships/hyperlink" Target="..\11.%20ORDENES\ORDENES%202020\1317-2020%20EQUITEC.pdf" TargetMode="External"/><Relationship Id="rId96" Type="http://schemas.openxmlformats.org/officeDocument/2006/relationships/hyperlink" Target="..\11.%20ORDENES\ORDENES%202020\1297-2020%20TELEFONICA%20MULTISERVICIOS%2022-05-2020.pdf" TargetMode="External"/><Relationship Id="rId1" Type="http://schemas.openxmlformats.org/officeDocument/2006/relationships/hyperlink" Target="..\11.%20ORDENES\ORDENES%202020\1228-2020%20INNOVACIONES%2013-01-2020.pdf" TargetMode="External"/><Relationship Id="rId6" Type="http://schemas.openxmlformats.org/officeDocument/2006/relationships/hyperlink" Target="..\11.%20ORDENES\ORDENES%202020\1241-2020%20MARIA%20SUSANA%20ARGUETA%2027-02-2020.pdf" TargetMode="External"/><Relationship Id="rId23" Type="http://schemas.openxmlformats.org/officeDocument/2006/relationships/hyperlink" Target="..\11.%20ORDENES\ORDENES%202020\1300-2020%20EL%20SALVADOR%20NETWORK%2027-05-2020.pdf" TargetMode="External"/><Relationship Id="rId28" Type="http://schemas.openxmlformats.org/officeDocument/2006/relationships/hyperlink" Target="..\11.%20ORDENES\ORDENES%202020\1245-2020%20BUSINESS%20TEC%2004-03-2020.pdf" TargetMode="External"/><Relationship Id="rId49" Type="http://schemas.openxmlformats.org/officeDocument/2006/relationships/hyperlink" Target="..\2.%20ACUERDOS%202012%20A%20LA%20FECHA\ACUERDOS%202019\656.12.2019%20DE%20FECHA%2018-12-2019%20%20PRORR%20ARREDAMIENTOS.pdf" TargetMode="External"/><Relationship Id="rId114" Type="http://schemas.openxmlformats.org/officeDocument/2006/relationships/hyperlink" Target="..\11.%20ORDENES\ORDENES%202020\1272-2020%20AGUAPURA%2021-04-2020.pdf" TargetMode="External"/><Relationship Id="rId119" Type="http://schemas.openxmlformats.org/officeDocument/2006/relationships/hyperlink" Target="..\11.%20ORDENES\ORDENES%202020\1367-2020%20QUIMICOS%20Y%20MAQUINAS.pdf" TargetMode="External"/><Relationship Id="rId44" Type="http://schemas.openxmlformats.org/officeDocument/2006/relationships/hyperlink" Target="..\11.%20ORDENES\ORDENES%202020\1306-2020%20JOSE%20LEONEL%20MONTERROSA.pdf" TargetMode="External"/><Relationship Id="rId60" Type="http://schemas.openxmlformats.org/officeDocument/2006/relationships/hyperlink" Target="..\11.%20ORDENES\ORDENES%202020\1279-2020%20IRIS%20YANIRA%2024-04-2020.pdf" TargetMode="External"/><Relationship Id="rId65" Type="http://schemas.openxmlformats.org/officeDocument/2006/relationships/hyperlink" Target="..\11.%20ORDENES\ORDENES%202020\1271-2020%20LINEA%20FRIA%2020-04-2020.pdf" TargetMode="External"/><Relationship Id="rId81" Type="http://schemas.openxmlformats.org/officeDocument/2006/relationships/hyperlink" Target="..\11.%20ORDENES\ORDENES%202020\1265-2020%20RICARDO%20YUDICE%2019-03-2020.pdf" TargetMode="External"/><Relationship Id="rId86" Type="http://schemas.openxmlformats.org/officeDocument/2006/relationships/hyperlink" Target="..\11.%20ORDENES\ORDENES%202020\1322-2020%20ST%20MEDIC.pdf" TargetMode="External"/><Relationship Id="rId130" Type="http://schemas.openxmlformats.org/officeDocument/2006/relationships/hyperlink" Target="..\11.%20ORDENES\ORDENES%202020\1383-2020%20GRUPO%20ASESOR%20DE%20SEGURIDAD%20INTEGRAL.pdf" TargetMode="External"/><Relationship Id="rId135" Type="http://schemas.openxmlformats.org/officeDocument/2006/relationships/drawing" Target="../drawings/drawing10.xml"/><Relationship Id="rId13" Type="http://schemas.openxmlformats.org/officeDocument/2006/relationships/hyperlink" Target="..\11.%20ORDENES\ORDENES%202020\1255-2020%20PAPELCO%2013-03-2020.pdf" TargetMode="External"/><Relationship Id="rId18" Type="http://schemas.openxmlformats.org/officeDocument/2006/relationships/hyperlink" Target="..\11.%20ORDENES\ORDENES%202020\1259-2020%20PAPELERA%20SANREY%2013-03-2020.pdf" TargetMode="External"/><Relationship Id="rId39" Type="http://schemas.openxmlformats.org/officeDocument/2006/relationships/hyperlink" Target="..\11.%20ORDENES\ORDENES%202020\1262-2020%20GROUP%20INDUSTRIAL%20PROMETHEUS%2016-03-2020.pdf" TargetMode="External"/><Relationship Id="rId109" Type="http://schemas.openxmlformats.org/officeDocument/2006/relationships/hyperlink" Target="..\11.%20ORDENES\ORDENES%202020\1353-2020%20EQUITEC.pdf" TargetMode="External"/><Relationship Id="rId34" Type="http://schemas.openxmlformats.org/officeDocument/2006/relationships/hyperlink" Target="..\11.%20ORDENES\ORDENES%202020\1248-2020%20FUMIGADORA%20CAMPOS%2010-03-2020.pdf" TargetMode="External"/><Relationship Id="rId50" Type="http://schemas.openxmlformats.org/officeDocument/2006/relationships/hyperlink" Target="..\11.%20ORDENES\ORDENES%202020\1313-2020%20SEGUROS%20FEDECREDITO.pdf" TargetMode="External"/><Relationship Id="rId55" Type="http://schemas.openxmlformats.org/officeDocument/2006/relationships/hyperlink" Target="..\11.%20ORDENES\ORDENES%202020\1283-2020%20LIBRERIA%20CERVANTE%2024-04-2020.pdf" TargetMode="External"/><Relationship Id="rId76" Type="http://schemas.openxmlformats.org/officeDocument/2006/relationships/hyperlink" Target="..\11.%20ORDENES\ORDENES%202020\1268-2020%20RADIO%20CADENA%20YSKL%2015-04-2020.pdf" TargetMode="External"/><Relationship Id="rId97" Type="http://schemas.openxmlformats.org/officeDocument/2006/relationships/hyperlink" Target="file:///C:\Users\elizabetharias\AppData\Local\11.%20ORDENES\ORDENES%202020\1323-2020%20FREDY%20NOE%20GRANADOS%20RIVERA.pdf" TargetMode="External"/><Relationship Id="rId104" Type="http://schemas.openxmlformats.org/officeDocument/2006/relationships/hyperlink" Target="..\11.%20ORDENES\ORDENES%202020\1337-2020%20ELECTRO%20FERRETERA.pdf" TargetMode="External"/><Relationship Id="rId120" Type="http://schemas.openxmlformats.org/officeDocument/2006/relationships/hyperlink" Target="..\11.%20ORDENES\ORDENES%202020\1366-2020%20MARDIMA.pdf" TargetMode="External"/><Relationship Id="rId125" Type="http://schemas.openxmlformats.org/officeDocument/2006/relationships/hyperlink" Target="..\11.%20ORDENES\ORDENES%202020\1362-2020%20COPROSER.pdf" TargetMode="External"/><Relationship Id="rId7" Type="http://schemas.openxmlformats.org/officeDocument/2006/relationships/hyperlink" Target="..\11.%20ORDENES\ORDENES%202020\1242-2020%20PAPELCO%2004-03-2020.pdf" TargetMode="External"/><Relationship Id="rId71" Type="http://schemas.openxmlformats.org/officeDocument/2006/relationships/hyperlink" Target="..\11.%20ORDENES\ORDENES%202020\1287-2020%20COMPONENTES%20EL%20ORBE%2029-04-2020.pdf" TargetMode="External"/><Relationship Id="rId92" Type="http://schemas.openxmlformats.org/officeDocument/2006/relationships/hyperlink" Target="..\11.%20ORDENES\ORDENES%202020\1324-2020%20COMPONENTES%20EL%20ORBE.pdf" TargetMode="External"/><Relationship Id="rId2" Type="http://schemas.openxmlformats.org/officeDocument/2006/relationships/hyperlink" Target="..\11.%20ORDENES\ORDENES%202020\1229-2020%20NORMA%20QUIJANO%2022-01-2020.pdf" TargetMode="External"/><Relationship Id="rId29" Type="http://schemas.openxmlformats.org/officeDocument/2006/relationships/hyperlink" Target="..\11.%20ORDENES\ORDENES%202020\1243-2020%20BUSINESS%20TEC%2004-03-2020.pdf" TargetMode="External"/><Relationship Id="rId24" Type="http://schemas.openxmlformats.org/officeDocument/2006/relationships/hyperlink" Target="..\11.%20ORDENES\ORDENES%202020\1301-2020%20COMUNICACIONES%20IBW%20EL%20SALVADOR%2027-05-2020.pdf" TargetMode="External"/><Relationship Id="rId40" Type="http://schemas.openxmlformats.org/officeDocument/2006/relationships/hyperlink" Target="..\11.%20ORDENES\ORDENES%202020\1234-2020%20DUTRIZ%20HERMANOS%2018-02-2020.pdf" TargetMode="External"/><Relationship Id="rId45" Type="http://schemas.openxmlformats.org/officeDocument/2006/relationships/hyperlink" Target="..\11.%20ORDENES\ORDENES%202020\1305-2020%20BIOCAM,%20TECNOLOGIA.pdf" TargetMode="External"/><Relationship Id="rId66" Type="http://schemas.openxmlformats.org/officeDocument/2006/relationships/hyperlink" Target="..\11.%20ORDENES\ORDENES%202020\1285-2020%20GRUPO%20RENDEROS%2024-04-2020.pdf" TargetMode="External"/><Relationship Id="rId87" Type="http://schemas.openxmlformats.org/officeDocument/2006/relationships/hyperlink" Target="..\11.%20ORDENES\ORDENES%202020\1321-2020%20PROVEEDORA%20DE%20BIENES%20Y%20SERVICIOS%20GENERALES.pdf" TargetMode="External"/><Relationship Id="rId110" Type="http://schemas.openxmlformats.org/officeDocument/2006/relationships/hyperlink" Target="..\11.%20ORDENES\ORDENES%202020\1352-2020%20B%20BRAUN%20MEDICAL.pdf" TargetMode="External"/><Relationship Id="rId115" Type="http://schemas.openxmlformats.org/officeDocument/2006/relationships/hyperlink" Target="..\11.%20ORDENES\ORDENES%202020\1291-2020%20MARIA%20SUSANA%20MEJIA%2007-05-2020.pdf" TargetMode="External"/><Relationship Id="rId131" Type="http://schemas.openxmlformats.org/officeDocument/2006/relationships/hyperlink" Target="..\11.%20ORDENES\ORDENES%202020\1390-2020%20REMBER%20ANTONIO%20CRUZ%20MENDOZA.pdf" TargetMode="External"/><Relationship Id="rId61" Type="http://schemas.openxmlformats.org/officeDocument/2006/relationships/hyperlink" Target="..\11.%20ORDENES\ORDENES%202020\1277-2020%20MARIA%20CONSUELO%2024-04-2020.pdf" TargetMode="External"/><Relationship Id="rId82" Type="http://schemas.openxmlformats.org/officeDocument/2006/relationships/hyperlink" Target="..\11.%20ORDENES\ORDENES%202020\1296-2020%20EQOS%2022-05-2020.pdf" TargetMode="External"/><Relationship Id="rId19" Type="http://schemas.openxmlformats.org/officeDocument/2006/relationships/hyperlink" Target="..\11.%20ORDENES\ORDENES%202020\1230-2020%20DUTRIZ%20HERMANOS%2031-01-2020.pdf" TargetMode="External"/><Relationship Id="rId14" Type="http://schemas.openxmlformats.org/officeDocument/2006/relationships/hyperlink" Target="..\11.%20ORDENES\ORDENES%202020\1299-2020%20EL%20SALVADOR%20NETWORK%2027-05-2020.pdf" TargetMode="External"/><Relationship Id="rId30" Type="http://schemas.openxmlformats.org/officeDocument/2006/relationships/hyperlink" Target="..\11.%20ORDENES\ORDENES%202020\1244-2020%20SALVAMEDICA%2004-03-2020.pdf" TargetMode="External"/><Relationship Id="rId35" Type="http://schemas.openxmlformats.org/officeDocument/2006/relationships/hyperlink" Target="..\11.%20ORDENES\ORDENES%202020\1262-2020%20GROUP%20INDUSTRIAL%20PROMETHEUS%2016-03-2020.pdf" TargetMode="External"/><Relationship Id="rId56" Type="http://schemas.openxmlformats.org/officeDocument/2006/relationships/hyperlink" Target="..\11.%20ORDENES\ORDENES%202020\1282-2020%20NOE%20ALBERTO%2024-04-2020.pdf" TargetMode="External"/><Relationship Id="rId77" Type="http://schemas.openxmlformats.org/officeDocument/2006/relationships/hyperlink" Target="..\11.%20ORDENES\ORDENES%202020\1269-2020%20YSLN%20MONUMENTAL%2015-04-2020.pdf" TargetMode="External"/><Relationship Id="rId100" Type="http://schemas.openxmlformats.org/officeDocument/2006/relationships/hyperlink" Target="..\11.%20ORDENES\ORDENES%202020\1345-2020%20GRUPO%20QUATTRO.pdf" TargetMode="External"/><Relationship Id="rId105" Type="http://schemas.openxmlformats.org/officeDocument/2006/relationships/hyperlink" Target="..\11.%20ORDENES\ORDENES%202020\1338-2020%20FREDY%20NOE%20GRANADOS.pdf" TargetMode="External"/><Relationship Id="rId126" Type="http://schemas.openxmlformats.org/officeDocument/2006/relationships/hyperlink" Target="..\11.%20ORDENES\ORDENES%202020\1361-2020%20NOE%20GRANADOS.pdf" TargetMode="External"/><Relationship Id="rId8" Type="http://schemas.openxmlformats.org/officeDocument/2006/relationships/hyperlink" Target="..\11.%20ORDENES\ORDENES%202020\1250-2020%20R%20Z%2013-03-2020.pdf" TargetMode="External"/><Relationship Id="rId51" Type="http://schemas.openxmlformats.org/officeDocument/2006/relationships/hyperlink" Target="..\11.%20ORDENES\ORDENES%202020\1312-2020%20FEDECREDITO%20VIDA.pdf" TargetMode="External"/><Relationship Id="rId72" Type="http://schemas.openxmlformats.org/officeDocument/2006/relationships/hyperlink" Target="..\11.%20ORDENES\ORDENES%202020\1286-2020%20BUSINESS%20CENTER%2029-04-2020.pdf" TargetMode="External"/><Relationship Id="rId93" Type="http://schemas.openxmlformats.org/officeDocument/2006/relationships/hyperlink" Target="..\11.%20ORDENES\ORDENES%202020\1316-2020%20STB%20COMPUTER.pdf" TargetMode="External"/><Relationship Id="rId98" Type="http://schemas.openxmlformats.org/officeDocument/2006/relationships/hyperlink" Target="..\11.%20ORDENES\ORDENES%202020\1347-2020%20JARET%20MORAN.pdf" TargetMode="External"/><Relationship Id="rId121" Type="http://schemas.openxmlformats.org/officeDocument/2006/relationships/hyperlink" Target="..\11.%20ORDENES\ORDENES%202020\1365-2020%20ARTEMISA.pdf" TargetMode="External"/><Relationship Id="rId3" Type="http://schemas.openxmlformats.org/officeDocument/2006/relationships/hyperlink" Target="..\11.%20ORDENES\ORDENES%202020\1235-2020%20JOSE%20HERNANDEZ%2024-02-2020.pdf" TargetMode="External"/><Relationship Id="rId25" Type="http://schemas.openxmlformats.org/officeDocument/2006/relationships/hyperlink" Target="..\11.%20ORDENES\ORDENES%202020\1307-2020%20JARET%20NAUN%2027-05-2020.pdf" TargetMode="External"/><Relationship Id="rId46" Type="http://schemas.openxmlformats.org/officeDocument/2006/relationships/hyperlink" Target="..\8.%20ACTAS%20DE%20RESOL.%20ADJUDICATIVA%202017-2020\ACTAS%20DE%20RESOLUCI&#211;N%20%20ADJUDICATIVA%202020\SBG%2030-2020%20LG%2024-2020%2013-03-2020.pdf" TargetMode="External"/><Relationship Id="rId67" Type="http://schemas.openxmlformats.org/officeDocument/2006/relationships/hyperlink" Target="..\11.%20ORDENES\ORDENES%202020\1284-2020%20INTERCOLOR%2024-04-2020.pdf" TargetMode="External"/><Relationship Id="rId116" Type="http://schemas.openxmlformats.org/officeDocument/2006/relationships/hyperlink" Target="..\11.%20ORDENES\ORDENES%202020\1370-2020%20EDITORA%20EL%20MUNDO.pdf" TargetMode="External"/><Relationship Id="rId20" Type="http://schemas.openxmlformats.org/officeDocument/2006/relationships/hyperlink" Target="..\11.%20ORDENES\ORDENES%202020\1298-2020%20GUARDADO%2027-05-2020.pdf" TargetMode="External"/><Relationship Id="rId41" Type="http://schemas.openxmlformats.org/officeDocument/2006/relationships/hyperlink" Target="..\11.%20ORDENES\ORDENES%202020\1264-2020%20JARET%20MORAN%2018-03-2020.pdf" TargetMode="External"/><Relationship Id="rId62" Type="http://schemas.openxmlformats.org/officeDocument/2006/relationships/hyperlink" Target="..\11.%20ORDENES\ORDENES%202020\1276-2020%20JOSE%20HERNANDEZ%2024-04-2020.pdf" TargetMode="External"/><Relationship Id="rId83" Type="http://schemas.openxmlformats.org/officeDocument/2006/relationships/hyperlink" Target="..\11.%20ORDENES\ORDENES%202020\1295-2020%20COPROSER%2018-05-2020.pdf" TargetMode="External"/><Relationship Id="rId88" Type="http://schemas.openxmlformats.org/officeDocument/2006/relationships/hyperlink" Target="..\11.%20ORDENES\ORDENES%202020\1320-2020%20PUBLIMOVIL.pdf" TargetMode="External"/><Relationship Id="rId111" Type="http://schemas.openxmlformats.org/officeDocument/2006/relationships/hyperlink" Target="..\11.%20ORDENES\ORDENES%202020\1348-2020%20SERVICIOS%20TECNICOS%20MEDICOS.pdf" TargetMode="External"/><Relationship Id="rId132" Type="http://schemas.openxmlformats.org/officeDocument/2006/relationships/hyperlink" Target="..\11.%20ORDENES\ORDENES%202020\1374-2020%20PROSERVI.pdf" TargetMode="External"/><Relationship Id="rId15" Type="http://schemas.openxmlformats.org/officeDocument/2006/relationships/hyperlink" Target="..\11.%20ORDENES\ORDENES%202020\1256-2020%20DPG%2013-03-2020.pdf" TargetMode="External"/><Relationship Id="rId36" Type="http://schemas.openxmlformats.org/officeDocument/2006/relationships/hyperlink" Target="..\11.%20ORDENES\ORDENES%202020\1260-2020%20INGENIERIA%20DE%20PLANTAS%20ELECTRICAS%2016-03-2020.pdf" TargetMode="External"/><Relationship Id="rId57" Type="http://schemas.openxmlformats.org/officeDocument/2006/relationships/hyperlink" Target="..\11.%20ORDENES\ORDENES%202020\1280-2020%20FONDO%20DE%20ACTIV%2024-04-2020.pdf" TargetMode="External"/><Relationship Id="rId106" Type="http://schemas.openxmlformats.org/officeDocument/2006/relationships/hyperlink" Target="..\11.%20ORDENES\ORDENES%202020\1339-2020%20EDITORA%20EL%20MUNDO.pdf" TargetMode="External"/><Relationship Id="rId127" Type="http://schemas.openxmlformats.org/officeDocument/2006/relationships/hyperlink" Target="..\11.%20ORDENES\ORDENES%202020\1360-2020%20SUMINISTRO%20y%20FERRETERIA.pdf" TargetMode="External"/><Relationship Id="rId10" Type="http://schemas.openxmlformats.org/officeDocument/2006/relationships/hyperlink" Target="..\11.%20ORDENES\ORDENES%202020\1252-2020%20INDUSTRIAS%20FACELA%2013-03-2020.pdf" TargetMode="External"/><Relationship Id="rId31" Type="http://schemas.openxmlformats.org/officeDocument/2006/relationships/hyperlink" Target="..\11.%20ORDENES\ORDENES%202020\1239-2020%20UNIVERSIDAD%20TECNOLOGICA%2027-02-2020.pdf" TargetMode="External"/><Relationship Id="rId52" Type="http://schemas.openxmlformats.org/officeDocument/2006/relationships/hyperlink" Target="..\11.%20ORDENES\ORDENES%202020\1303-2020%20CANDRAY%2028-05-2020.pdf" TargetMode="External"/><Relationship Id="rId73" Type="http://schemas.openxmlformats.org/officeDocument/2006/relationships/hyperlink" Target="..\8.%20ACTAS%20DE%20RESOL.%20ADJUDICATIVA%202017-2020\ACTAS%20DE%20RESOLUCI&#211;N%20%20ADJUDICATIVA%202020\SBG%2037-2020%20LG%2043-2020%2015-04-2020.pdf" TargetMode="External"/><Relationship Id="rId78" Type="http://schemas.openxmlformats.org/officeDocument/2006/relationships/hyperlink" Target="..\11.%20ORDENES\ORDENES%202020\1290-2020%20ADRINA%20FIGUEROA%2030-04-2020.pdf" TargetMode="External"/><Relationship Id="rId94" Type="http://schemas.openxmlformats.org/officeDocument/2006/relationships/hyperlink" Target="..\11.%20ORDENES\ORDENES%202020\1315-2020%20QUIMICOS%20U%20MAQUINAS.pdf" TargetMode="External"/><Relationship Id="rId99" Type="http://schemas.openxmlformats.org/officeDocument/2006/relationships/hyperlink" Target="..\11.%20ORDENES\ORDENES%202020\1346-2020%20COMPONENTES%20ORBE.pdf" TargetMode="External"/><Relationship Id="rId101" Type="http://schemas.openxmlformats.org/officeDocument/2006/relationships/hyperlink" Target="..\11.%20ORDENES\ORDENES%202020\1342-2020%20CONTINENTAL%20AUTOPARTS.pdf" TargetMode="External"/><Relationship Id="rId122" Type="http://schemas.openxmlformats.org/officeDocument/2006/relationships/hyperlink" Target="..\11.%20ORDENES\ORDENES%202020\1369-2020%20DLC.pdf" TargetMode="External"/><Relationship Id="rId4" Type="http://schemas.openxmlformats.org/officeDocument/2006/relationships/hyperlink" Target="..\11.%20ORDENES\ORDENES%202020\1236-2020%20INVERSIONES%20GEKO%2024-02-2020.pdf" TargetMode="External"/><Relationship Id="rId9" Type="http://schemas.openxmlformats.org/officeDocument/2006/relationships/hyperlink" Target="..\11.%20ORDENES\ORDENES%202020\1251-2020%20LIB%20Y%20PAPELERIA%20EL%20N%20SIGLO%2013-03-2020.pdf" TargetMode="External"/><Relationship Id="rId26" Type="http://schemas.openxmlformats.org/officeDocument/2006/relationships/hyperlink" Target="..\11.%20ORDENES\ORDENES%202020\1232-2020%20CONT%20EMPRESARIALES%2010-02-2020.pdf" TargetMode="External"/><Relationship Id="rId47" Type="http://schemas.openxmlformats.org/officeDocument/2006/relationships/hyperlink" Target="..\2.%20ACUERDOS%202012%20A%20LA%20FECHA\ACUERDOS%202020\111.02.2020%20DE%20FECHA%2027-02-2020%20LG%2009-2019%20INCREMENTO%20AL%2020%25%20AL%20CONTRATO%20VALESOLO%20.pdf" TargetMode="External"/><Relationship Id="rId68" Type="http://schemas.openxmlformats.org/officeDocument/2006/relationships/hyperlink" Target="..\11.%20ORDENES\ORDENES%202020\1270-2020%20CTE%20TELECOM%20PERSONAL%2017-04-2020.pdf" TargetMode="External"/><Relationship Id="rId89" Type="http://schemas.openxmlformats.org/officeDocument/2006/relationships/hyperlink" Target="..\11.%20ORDENES\ORDENES%202020\1319-2020%20INESERMA.pdf" TargetMode="External"/><Relationship Id="rId112" Type="http://schemas.openxmlformats.org/officeDocument/2006/relationships/hyperlink" Target="..\11.%20ORDENES\ORDENES%202020\1349-2020%20ELECTRO%20FERRETERA.pdf" TargetMode="External"/><Relationship Id="rId133" Type="http://schemas.openxmlformats.org/officeDocument/2006/relationships/hyperlink" Target="..\2.%20ACUERDOS%202012%20A%20LA%20FECHA\ACUERDOS%202020\447.12.2020%20DE%20FECHA%2021-12-2020%20INCREMENTO%20A%20LA%20ORDEN%201374%20PROSERVI.pdf"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11.%20ORDENES/ORDENES%202021/1410-2021%20EL%20DIARIO%20NACIONAL.pdf" TargetMode="External"/><Relationship Id="rId21" Type="http://schemas.openxmlformats.org/officeDocument/2006/relationships/hyperlink" Target="../11.%20ORDENES/ORDENES%202021/1416-2021%20JOSE%20EDGARDO%20PINEDA.pdf" TargetMode="External"/><Relationship Id="rId42" Type="http://schemas.openxmlformats.org/officeDocument/2006/relationships/hyperlink" Target="..\11.%20ORDENES\ORDENES%202021\1457-2021%20SANMUR%20S.A.%20DE%20C.V..pdf" TargetMode="External"/><Relationship Id="rId47" Type="http://schemas.openxmlformats.org/officeDocument/2006/relationships/hyperlink" Target="..\11.%20ORDENES\ORDENES%202021\1444-2021%20DIARIO%20EL%20SALVADOR.pdf" TargetMode="External"/><Relationship Id="rId63" Type="http://schemas.openxmlformats.org/officeDocument/2006/relationships/hyperlink" Target="..\11.%20ORDENES\ORDENES%202021\1491-2021%20SAGRIP.pdf" TargetMode="External"/><Relationship Id="rId68" Type="http://schemas.openxmlformats.org/officeDocument/2006/relationships/hyperlink" Target="..\11.%20ORDENES\ORDENES%202021\1494-2021%20IMPORTACIONES%20DIVERSAS%20CONTINENTAL.pdf" TargetMode="External"/><Relationship Id="rId84" Type="http://schemas.openxmlformats.org/officeDocument/2006/relationships/hyperlink" Target="file:///C:\Users\elizabetharias\AppData\Roaming\Microsoft\10.%20CONTRATOS\CONTRATOS%202021\LP%2003-2020%20CONT%20SUM%20N&#176;%2009-2021%20HOSPIMEDIC.pdf" TargetMode="External"/><Relationship Id="rId89" Type="http://schemas.openxmlformats.org/officeDocument/2006/relationships/hyperlink" Target="..\10.%20CONTRATOS\CONTRATOS%202021\PA%2001-2021%20PCA%2001-2012%20OSCAR%20ARMANDO%20SANCHEZ%20ENERO%20A%20JUNIO%202021.pdf" TargetMode="External"/><Relationship Id="rId16" Type="http://schemas.openxmlformats.org/officeDocument/2006/relationships/hyperlink" Target="../11.%20ORDENES/ORDENES%202021/1406-2021%20EL%20DIARIO%20NACIONAL.pdf" TargetMode="External"/><Relationship Id="rId11" Type="http://schemas.openxmlformats.org/officeDocument/2006/relationships/hyperlink" Target="../11.%20ORDENES/ORDENES%202021/1407-2021%20CORINA%20AGUILAR.pdf" TargetMode="External"/><Relationship Id="rId32" Type="http://schemas.openxmlformats.org/officeDocument/2006/relationships/hyperlink" Target="..\11.%20ORDENES\ORDENES%202021\1448-2021%20METZGER%20INDUSTRIAL.pdf" TargetMode="External"/><Relationship Id="rId37" Type="http://schemas.openxmlformats.org/officeDocument/2006/relationships/hyperlink" Target="..\11.%20ORDENES\ORDENES%202021\1464-2021%20TECNASA%20ES.pdf" TargetMode="External"/><Relationship Id="rId53" Type="http://schemas.openxmlformats.org/officeDocument/2006/relationships/hyperlink" Target="..\11.%20ORDENES\ORDENES%202021\1484-2021%20R%20Z.pdf" TargetMode="External"/><Relationship Id="rId58" Type="http://schemas.openxmlformats.org/officeDocument/2006/relationships/hyperlink" Target="..\11.%20ORDENES\ORDENES%202021\1490-2021%20JULIO%20NEFTALI%20CA&#209;AS%20ZELAYA.pdf" TargetMode="External"/><Relationship Id="rId74" Type="http://schemas.openxmlformats.org/officeDocument/2006/relationships/hyperlink" Target="..\11.%20ORDENES\ORDENES%202021\1501-2021%20BUSINESS%20TECHNOLOGIES.pdf" TargetMode="External"/><Relationship Id="rId79" Type="http://schemas.openxmlformats.org/officeDocument/2006/relationships/hyperlink" Target="file:///C:\Users\elizabetharias\AppData\Roaming\Microsoft\10.%20CONTRATOS\CONTRATOS%202021\LP%2002-2020%20CONT%20SUM%20N&#176;%2005-2021%20EVERGRAND%20EL%20SALVADOR.pdf" TargetMode="External"/><Relationship Id="rId5" Type="http://schemas.openxmlformats.org/officeDocument/2006/relationships/hyperlink" Target="..\11.%20ORDENES\ORDENES%202021\1403-2021%20GENERAL%20SECURITY.pdf" TargetMode="External"/><Relationship Id="rId90" Type="http://schemas.openxmlformats.org/officeDocument/2006/relationships/hyperlink" Target="..\10.%20CONTRATOS\CONTRATOS%202021\PA%2002-2021%20PCA%2002-2012%20GUADALUPE%20DEL%20CARMEN%20DIAZ%20ENERO%20A%20JULIO%202021.pdf" TargetMode="External"/><Relationship Id="rId95" Type="http://schemas.openxmlformats.org/officeDocument/2006/relationships/printerSettings" Target="../printerSettings/printerSettings11.bin"/><Relationship Id="rId22" Type="http://schemas.openxmlformats.org/officeDocument/2006/relationships/hyperlink" Target="..\11.%20ORDENES\ORDENES%202021\1417-2021%20ZELVIN%20EDENILSON%20CHACON.pdf" TargetMode="External"/><Relationship Id="rId27" Type="http://schemas.openxmlformats.org/officeDocument/2006/relationships/hyperlink" Target="..\10.%20CONTRATOS\CONTRATOS%202021\LG%2022-2021%20CONT%20SUM%20N&#186;%2021-2021%20DISTRIBUIDORA%20EL%20PALMERAL.pdf" TargetMode="External"/><Relationship Id="rId43" Type="http://schemas.openxmlformats.org/officeDocument/2006/relationships/hyperlink" Target="..\11.%20ORDENES\ORDENES%202021\1458-2021%20COMPONENTES%20EL%20ORBE.pdf" TargetMode="External"/><Relationship Id="rId48" Type="http://schemas.openxmlformats.org/officeDocument/2006/relationships/hyperlink" Target="..\11.%20ORDENES\ORDENES%202021\1461-2021%20COMPONENTES%20EL%20ORBE.pdf" TargetMode="External"/><Relationship Id="rId64" Type="http://schemas.openxmlformats.org/officeDocument/2006/relationships/hyperlink" Target="..\11.%20ORDENES\ORDENES%202021\1497-2021%20JARET%20NAUN%20MORAN.pdf" TargetMode="External"/><Relationship Id="rId69" Type="http://schemas.openxmlformats.org/officeDocument/2006/relationships/hyperlink" Target="..\11.%20ORDENES\ORDENES%202021\1496-2021%20LABORATORIOS%20SUIZOS.pdf" TargetMode="External"/><Relationship Id="rId8" Type="http://schemas.openxmlformats.org/officeDocument/2006/relationships/hyperlink" Target="../10.%20CONTRATOS/CONTRATOS%202021/LG%2010-2021%20CONT%20SUM%20N&#186;%2016-2021%20HENRRY%20HERNANDEZ.pdf" TargetMode="External"/><Relationship Id="rId51" Type="http://schemas.openxmlformats.org/officeDocument/2006/relationships/hyperlink" Target="..\11.%20ORDENES\ORDENES%202021\1482-2021%20LIBRERIA%20NUEVO%20SIGLO.pdf" TargetMode="External"/><Relationship Id="rId72" Type="http://schemas.openxmlformats.org/officeDocument/2006/relationships/hyperlink" Target="..\10.%20CONTRATOS\CONTRATOS%202021\LG%2085-2021%20CONT%20SER%20N&#176;%2043-2021%20EL%20SALVADOR%20NETWORK.pdf" TargetMode="External"/><Relationship Id="rId80" Type="http://schemas.openxmlformats.org/officeDocument/2006/relationships/hyperlink" Target="file:///C:\Users\elizabetharias\AppData\Roaming\Microsoft\10.%20CONTRATOS\CONTRATOS%202021\LP%2002-2020%20CONT%20SUM%20N&#176;%2004-2021%20COPROSER.pdf" TargetMode="External"/><Relationship Id="rId85" Type="http://schemas.openxmlformats.org/officeDocument/2006/relationships/hyperlink" Target="file:///C:\Users\elizabetharias\AppData\Roaming\Microsoft\10.%20CONTRATOS\CONTRATOS%202021\LP%2005-2020%20CONT%20SUM%20N&#186;%2011-2021%20CARLOS%20ELIAS.pdf" TargetMode="External"/><Relationship Id="rId93" Type="http://schemas.openxmlformats.org/officeDocument/2006/relationships/hyperlink" Target="..\10.%20CONTRATOS\CONTRATOS%202021\PA%2005-2012%20PRORROGA%20DE%20ARRENDAMIENTO%20DE%20JOSE%20SIMON%20PACHECO%20DIAZ.pdf" TargetMode="External"/><Relationship Id="rId3" Type="http://schemas.openxmlformats.org/officeDocument/2006/relationships/hyperlink" Target="../8.%20ACTAS%20DE%20RESOL.%20ADJUDICATIVA%202017-2020/ACTAS%20DE%20RESOLUCION%20%20ADJUDICATIVA%202021/SBG%2008-2021%20LG%2004-2021%2015-02-2021.pdf" TargetMode="External"/><Relationship Id="rId12" Type="http://schemas.openxmlformats.org/officeDocument/2006/relationships/hyperlink" Target="../11.%20ORDENES/ORDENES%202021/1409-2021%20INGENIERIA%20ELECTRICA%20Y%20CIVIL.pdf" TargetMode="External"/><Relationship Id="rId17" Type="http://schemas.openxmlformats.org/officeDocument/2006/relationships/hyperlink" Target="..\11.%20ORDENES\ORDENES%202021\1413-2021%20MARIA%20GUILLERMINA%20AGUILAR.pdf" TargetMode="External"/><Relationship Id="rId25" Type="http://schemas.openxmlformats.org/officeDocument/2006/relationships/hyperlink" Target="../8.%20ACTAS%20DE%20RESOL.%20ADJUDICATIVA%202017-2020/ACTAS%20DE%20RESOLUCION%20%20ADJUDICATIVA%202021/SBG%2021-2021%20LG%2025-2021%2008-03-2021.pdf" TargetMode="External"/><Relationship Id="rId33" Type="http://schemas.openxmlformats.org/officeDocument/2006/relationships/hyperlink" Target="..\11.%20ORDENES\ORDENES%202021\1451-2021%20CENTRO%20AUDIOLOGICO%20MEDICO.pdf" TargetMode="External"/><Relationship Id="rId38" Type="http://schemas.openxmlformats.org/officeDocument/2006/relationships/hyperlink" Target="..\8.%20ACTAS%20DE%20RESOL.%20ADJUDICATIVA%202017-2020\ACTAS%20DE%20RESOLUCION%20%20ADJUDICATIVA%202021\SBG%2059-2021%20LG%2051-2021%2019-05-2021.pdf" TargetMode="External"/><Relationship Id="rId46" Type="http://schemas.openxmlformats.org/officeDocument/2006/relationships/hyperlink" Target="..\11.%20ORDENES\ORDENES%202021\1454-2021%20INTERCOLOR.pdf" TargetMode="External"/><Relationship Id="rId59" Type="http://schemas.openxmlformats.org/officeDocument/2006/relationships/hyperlink" Target="..\11.%20ORDENES\ORDENES%202021\1489-2021%20JONATHAN%20CACERES.pdf" TargetMode="External"/><Relationship Id="rId67" Type="http://schemas.openxmlformats.org/officeDocument/2006/relationships/hyperlink" Target="..\8.%20ACTAS%20DE%20RESOL.%20ADJUDICATIVA%202017-2021\ACTAS%20DE%20RESOLUCION%20%20ADJUDICATIVA%202021\SBG%2091-2021%20LG%2094-2021%2030-08-2021.pdf" TargetMode="External"/><Relationship Id="rId20" Type="http://schemas.openxmlformats.org/officeDocument/2006/relationships/hyperlink" Target="../11.%20ORDENES/ORDENES%202021/1415-2021%20MARIA%20SUSANA%20MEJIA.pdf" TargetMode="External"/><Relationship Id="rId41" Type="http://schemas.openxmlformats.org/officeDocument/2006/relationships/hyperlink" Target="..\11.%20ORDENES\ORDENES%202021\1455-2021%20WILFREDO%20ADONAY%20MELENDEZ%20PORTILLO.pdf" TargetMode="External"/><Relationship Id="rId54" Type="http://schemas.openxmlformats.org/officeDocument/2006/relationships/hyperlink" Target="..\11.%20ORDENES\ORDENES%202021\1485-2021%20ELECTRONICA%202001.pdf" TargetMode="External"/><Relationship Id="rId62" Type="http://schemas.openxmlformats.org/officeDocument/2006/relationships/hyperlink" Target="..\11.%20ORDENES\ORDENES%202021\1492-2021%20ENMANUEL.pdf" TargetMode="External"/><Relationship Id="rId70" Type="http://schemas.openxmlformats.org/officeDocument/2006/relationships/hyperlink" Target="..\11.%20ORDENES\ORDENES%202021\1495-2021%20FARMACIAS%20EQUIVALENTES.pdf" TargetMode="External"/><Relationship Id="rId75" Type="http://schemas.openxmlformats.org/officeDocument/2006/relationships/hyperlink" Target="..\11.%20ORDENES\ORDENES%202021\1503-%202021%20VW%20SECURITY.pdf" TargetMode="External"/><Relationship Id="rId83" Type="http://schemas.openxmlformats.org/officeDocument/2006/relationships/hyperlink" Target="file:///C:\Users\elizabetharias\AppData\Roaming\Microsoft\10.%20CONTRATOS\CONTRATOS%202021\LP%2003-2020%20CONT%20SUM%20N&#176;%2008-2021%20ELECTROLAB%20MEDIC.pdf" TargetMode="External"/><Relationship Id="rId88" Type="http://schemas.openxmlformats.org/officeDocument/2006/relationships/hyperlink" Target="file:///C:\Users\elizabetharias\AppData\Roaming\Microsoft\10.%20CONTRATOS\CONTRATOS%202021\CD%2001-2021%20CONT%20SER%20N&#176;%2036-2021%20SERVICIO%20AUTOMOTRIZ%20ESPA&#209;A.pdf" TargetMode="External"/><Relationship Id="rId91" Type="http://schemas.openxmlformats.org/officeDocument/2006/relationships/hyperlink" Target="..\10.%20CONTRATOS\CONTRATOS%202021\PA%2001-2021%20PCA%2001-2012%20OSCAR%20ARMANDO%20SANCHEZ%20JUNIO%20A%20DICIEMBRE%20DE%202021.pdf" TargetMode="External"/><Relationship Id="rId96" Type="http://schemas.openxmlformats.org/officeDocument/2006/relationships/drawing" Target="../drawings/drawing11.xml"/><Relationship Id="rId1" Type="http://schemas.openxmlformats.org/officeDocument/2006/relationships/hyperlink" Target="..\10.%20CONTRATOS\CONTRATOS%202021\LG%2001-2021%20CONT%20SER%20N&#176;%2013-2021%20SEGURO%20DEL%20PACIFICO.pdf" TargetMode="External"/><Relationship Id="rId6" Type="http://schemas.openxmlformats.org/officeDocument/2006/relationships/hyperlink" Target="../11.%20ORDENES/ORDENES%202021/1404-2021%20NORMA%20QUIJANO.pdf" TargetMode="External"/><Relationship Id="rId15" Type="http://schemas.openxmlformats.org/officeDocument/2006/relationships/hyperlink" Target="../11.%20ORDENES/ORDENES%202021/1408-2021%20CONTRATACIONES%20EMPRESARIALES.pdf" TargetMode="External"/><Relationship Id="rId23" Type="http://schemas.openxmlformats.org/officeDocument/2006/relationships/hyperlink" Target="..\10.%20CONTRATOS\CONTRATOS%202021\LG%2021-2021%20CONT%20SUM%20N&#186;%2020-2021%20COMPANIA%20INDUSTRIAL%20%20ALIMENTICIA.pdf" TargetMode="External"/><Relationship Id="rId28" Type="http://schemas.openxmlformats.org/officeDocument/2006/relationships/hyperlink" Target="..\11.%20ORDENES\ORDENES%202021\1421-2021%20ARQYMED.pdf" TargetMode="External"/><Relationship Id="rId36" Type="http://schemas.openxmlformats.org/officeDocument/2006/relationships/hyperlink" Target="..\11.%20ORDENES\ORDENES%202021\1453-2021%20ROSA%20MARIA%20MANCIA.pdf" TargetMode="External"/><Relationship Id="rId49" Type="http://schemas.openxmlformats.org/officeDocument/2006/relationships/hyperlink" Target="..\11.%20ORDENES\ORDENES%202021\1480-2021%20LIGIA%20MARIA%20ALFARO.pdf" TargetMode="External"/><Relationship Id="rId57" Type="http://schemas.openxmlformats.org/officeDocument/2006/relationships/hyperlink" Target="..\11.%20ORDENES\ORDENES%202021\1479-2021%20SERVICIOS%20TECNICOS%20MEDICOS.pdf" TargetMode="External"/><Relationship Id="rId10" Type="http://schemas.openxmlformats.org/officeDocument/2006/relationships/hyperlink" Target="../11.%20ORDENES/ORDENES%202021/1419-2021%20ELEVADORES%20DE%20CENTROAMERICA.pdf" TargetMode="External"/><Relationship Id="rId31" Type="http://schemas.openxmlformats.org/officeDocument/2006/relationships/hyperlink" Target="..\11.%20ORDENES\ORDENES%202021\1450-2021%20JOSE%20ROBERTO%20RETANA.pdf" TargetMode="External"/><Relationship Id="rId44" Type="http://schemas.openxmlformats.org/officeDocument/2006/relationships/hyperlink" Target="..\11.%20ORDENES\ORDENES%202021\1459-2021%20AM%20TECHNOLOGY.pdf" TargetMode="External"/><Relationship Id="rId52" Type="http://schemas.openxmlformats.org/officeDocument/2006/relationships/hyperlink" Target="..\11.%20ORDENES\ORDENES%202021\1483-2021%20ARANDA.pdf" TargetMode="External"/><Relationship Id="rId60" Type="http://schemas.openxmlformats.org/officeDocument/2006/relationships/hyperlink" Target="..\11.%20ORDENES\ORDENES%202021\1488-2021%20CLINICAS%20CANDRAY.pdf" TargetMode="External"/><Relationship Id="rId65" Type="http://schemas.openxmlformats.org/officeDocument/2006/relationships/hyperlink" Target="..\11.%20ORDENES\ORDENES%202021\1493-2021%20TELEVISORES%20ARGUETA.pdf" TargetMode="External"/><Relationship Id="rId73" Type="http://schemas.openxmlformats.org/officeDocument/2006/relationships/hyperlink" Target="..\11.%20ORDENES\ORDENES%202021\1500-2021%20ALEXANDE%20MAJANO.pdf" TargetMode="External"/><Relationship Id="rId78" Type="http://schemas.openxmlformats.org/officeDocument/2006/relationships/hyperlink" Target="file:///C:\Users\elizabetharias\AppData\Roaming\Microsoft\10.%20CONTRATOS\CONTRATOS%202021\LP%2002-2020%20CONT%20SUM%20N&#176;%2003-2021%20DIPROMEQUI.pdf" TargetMode="External"/><Relationship Id="rId81" Type="http://schemas.openxmlformats.org/officeDocument/2006/relationships/hyperlink" Target="file:///C:\Users\elizabetharias\AppData\Roaming\Microsoft\10.%20CONTRATOS\CONTRATOS%202021\LP%2003-2020%20CONT%20SUM%20N&#176;%2006-2021%20COPROSER.pdf" TargetMode="External"/><Relationship Id="rId86" Type="http://schemas.openxmlformats.org/officeDocument/2006/relationships/hyperlink" Target="file:///C:\Users\elizabetharias\AppData\Roaming\Microsoft\10.%20CONTRATOS\CONTRATOS%202021\LP%2005-2020%20CONT%20SUM%20N&#186;%2012-2021%20PRODUCTOS%20Y%20SERVICIOS%20ORTOPEDICOS.pdf" TargetMode="External"/><Relationship Id="rId94" Type="http://schemas.openxmlformats.org/officeDocument/2006/relationships/hyperlink" Target="..\10.%20CONTRATOS\CONTRATOS%202021\PA%2003-2021%20PCA%2005-2012%20JOSE%20SIMON%20PACHECO%20DIAZ%20JULIO%20A%20DICIEMBRE%202021.pdf" TargetMode="External"/><Relationship Id="rId4" Type="http://schemas.openxmlformats.org/officeDocument/2006/relationships/hyperlink" Target="../10.%20CONTRATOS/CONTRATOS%202021/LG%2009-2021%20CONT%20SER%2019-2021%20STARLINE.pdf" TargetMode="External"/><Relationship Id="rId9" Type="http://schemas.openxmlformats.org/officeDocument/2006/relationships/hyperlink" Target="../10.%20CONTRATOS/CONTRATOS%202021/LG%2010-2021%20CONT%20SUM%20N&#186;%2017-2021%20PRODUCTOS%20Y%20SER.pdf" TargetMode="External"/><Relationship Id="rId13" Type="http://schemas.openxmlformats.org/officeDocument/2006/relationships/hyperlink" Target="../11.%20ORDENES/ORDENES%202021/1411-2021%20INGENIERIA%20PLANTAS%20ELECT.pdf" TargetMode="External"/><Relationship Id="rId18" Type="http://schemas.openxmlformats.org/officeDocument/2006/relationships/hyperlink" Target="..\11.%20ORDENES\ORDENES%202021\1414-2021%20FALMAR,%20S.A.%20DE%20C.V..pdf" TargetMode="External"/><Relationship Id="rId39" Type="http://schemas.openxmlformats.org/officeDocument/2006/relationships/hyperlink" Target="..\8.%20ACTAS%20DE%20RESOL.%20ADJUDICATIVA%202017-2020\ACTAS%20DE%20RESOLUCION%20%20ADJUDICATIVA%202021\SBG%2060-2021%20LG%2052-2021%2025-05-2021-1.pdf" TargetMode="External"/><Relationship Id="rId34" Type="http://schemas.openxmlformats.org/officeDocument/2006/relationships/hyperlink" Target="..\11.%20ORDENES\ORDENES%202021\1462-2021%20GBM%20DE%20EL%20SALVADOR.pdf" TargetMode="External"/><Relationship Id="rId50" Type="http://schemas.openxmlformats.org/officeDocument/2006/relationships/hyperlink" Target="..\11.%20ORDENES\ORDENES%202021\1481-2021%20GRUPO%20RENDEROS.pdf" TargetMode="External"/><Relationship Id="rId55" Type="http://schemas.openxmlformats.org/officeDocument/2006/relationships/hyperlink" Target="..\11.%20ORDENES\ORDENES%202021\1476-2021%20EL%20DIARIO%20NACIONAL.pdf" TargetMode="External"/><Relationship Id="rId76" Type="http://schemas.openxmlformats.org/officeDocument/2006/relationships/hyperlink" Target="file:///C:\Users\elizabetharias\AppData\Roaming\Microsoft\10.%20CONTRATOS\CONTRATOS%202021\LP%2001-2020%20CONT%20SUM%20N&#186;%2001-2021%20LTC.pdf" TargetMode="External"/><Relationship Id="rId7" Type="http://schemas.openxmlformats.org/officeDocument/2006/relationships/hyperlink" Target="../10.%20CONTRATOS/CONTRATOS%202021/LG%2010-2021%20CONT%20SUM%20N&#186;%2015-2021%20JOSE%20LEONEL%20MON.pdf" TargetMode="External"/><Relationship Id="rId71" Type="http://schemas.openxmlformats.org/officeDocument/2006/relationships/hyperlink" Target="..\11.%20ORDENES\ORDENES%202021\1498-2021%20ROXANA%20MINIERVINE%20M.pdf" TargetMode="External"/><Relationship Id="rId92" Type="http://schemas.openxmlformats.org/officeDocument/2006/relationships/hyperlink" Target="..\10.%20CONTRATOS\CONTRATOS%202021\PA%2004-2021%20CA%2001-2021%20MARIA%20CRUZ%20SERRANO%20BELTRAN%20DE%20SERRANO%20-%20AGOSTO%20A%20DICIEMBRE%20DE%202021.pdf" TargetMode="External"/><Relationship Id="rId2" Type="http://schemas.openxmlformats.org/officeDocument/2006/relationships/hyperlink" Target="../8.%20ACTAS%20DE%20RESOL.%20ADJUDICATIVA%202017-2020/ACTAS%20DE%20RESOLUCION%20%20ADJUDICATIVA%202021/SBG%2006-2021%20LG%2002-2021%2005-02-2021.pdf" TargetMode="External"/><Relationship Id="rId29" Type="http://schemas.openxmlformats.org/officeDocument/2006/relationships/hyperlink" Target="..\11.%20ORDENES\ORDENES%202021\1429-2021%20SERVICIOS%20DIVERSOS%20CANDRAY.pdf" TargetMode="External"/><Relationship Id="rId24" Type="http://schemas.openxmlformats.org/officeDocument/2006/relationships/hyperlink" Target="../10.%20CONTRATOS/CONTRATOS%202021/LG%2023-2021%20CONT%20SER%20N&#186;%2018-2021%20EL%20SALVADOR%20NETWORK.pdf" TargetMode="External"/><Relationship Id="rId40" Type="http://schemas.openxmlformats.org/officeDocument/2006/relationships/hyperlink" Target="..\11.%20ORDENES\ORDENES%202021\1445-2021%20NORMA%20QUIJANO.pdf" TargetMode="External"/><Relationship Id="rId45" Type="http://schemas.openxmlformats.org/officeDocument/2006/relationships/hyperlink" Target="..\11.%20ORDENES\ORDENES%202021\1460-2021%20AURUM%20SOLUTIONS.pdf" TargetMode="External"/><Relationship Id="rId66" Type="http://schemas.openxmlformats.org/officeDocument/2006/relationships/hyperlink" Target="..\8.%20ACTAS%20DE%20RESOL.%20ADJUDICATIVA%202017-2021\ACTAS%20DE%20RESOLUCION%20%20ADJUDICATIVA%202021\SBG%2092-2021%20LG%2092-2021%2031-08-2021.pdf" TargetMode="External"/><Relationship Id="rId87" Type="http://schemas.openxmlformats.org/officeDocument/2006/relationships/hyperlink" Target="file:///C:\Users\elizabetharias\AppData\Roaming\Microsoft\10.%20CONTRATOS\CONTRATOS%202021\LP%2005-2020%20CONT%20SUM%20N&#186;%2010-2021%20COPROSER.pdf" TargetMode="External"/><Relationship Id="rId61" Type="http://schemas.openxmlformats.org/officeDocument/2006/relationships/hyperlink" Target="..\11.%20ORDENES\ORDENES%202021\1487-2021%20METZGER%20INDUSTRIAL%20SUPPLIES.pdf" TargetMode="External"/><Relationship Id="rId82" Type="http://schemas.openxmlformats.org/officeDocument/2006/relationships/hyperlink" Target="file:///C:\Users\elizabetharias\AppData\Roaming\Microsoft\10.%20CONTRATOS\CONTRATOS%202021\LP%2003-2020%20CONT%20SUM%20N&#176;%2007-2021%20INFRASAL.pdf" TargetMode="External"/><Relationship Id="rId19" Type="http://schemas.openxmlformats.org/officeDocument/2006/relationships/hyperlink" Target="../11.%20ORDENES/ORDENES%202021/1412-2021%20MARIA%20SUSANA%20MEJIA.pdf" TargetMode="External"/><Relationship Id="rId14" Type="http://schemas.openxmlformats.org/officeDocument/2006/relationships/hyperlink" Target="../11.%20ORDENES/ORDENES%202021/1405-2021%20EL%20DIARIO%20NACIONAL.pdf" TargetMode="External"/><Relationship Id="rId30" Type="http://schemas.openxmlformats.org/officeDocument/2006/relationships/hyperlink" Target="..\11.%20ORDENES\ORDENES%202021\1449-2021%20SOCIEDAD%20COOPERATITVA.pdf" TargetMode="External"/><Relationship Id="rId35" Type="http://schemas.openxmlformats.org/officeDocument/2006/relationships/hyperlink" Target="..\11.%20ORDENES\ORDENES%202021\1463-2021%20COMPONENTE%20EL%20ORBE.pdf" TargetMode="External"/><Relationship Id="rId56" Type="http://schemas.openxmlformats.org/officeDocument/2006/relationships/hyperlink" Target="..\11.%20ORDENES\ORDENES%202021\1477-2021%20COMPONENTES%20EL%20ORBE.pdf" TargetMode="External"/><Relationship Id="rId77" Type="http://schemas.openxmlformats.org/officeDocument/2006/relationships/hyperlink" Target="file:///C:\Users\elizabetharias\AppData\Roaming\Microsoft\10.%20CONTRATOS\CONTRATOS%202021\LP%2001-2020%20CONT%20SUM%20N&#186;%2002-2021COPROSER.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file:///\\Elizabethpc\generalidades2012w\ORDENES%20DE%20BIENES%20Y%20SERVCIOS\06410%20VICTOR%20OMAR%20RIVERA%20GUERRERO.PDF" TargetMode="External"/><Relationship Id="rId299" Type="http://schemas.openxmlformats.org/officeDocument/2006/relationships/hyperlink" Target="file:///\\Elizabethpc\generalidades2012w\CONTRATOS%202012\CONTRATO%20DE%20SUMINISTRO%20N&#176;%2014-2012.PDF" TargetMode="External"/><Relationship Id="rId21" Type="http://schemas.openxmlformats.org/officeDocument/2006/relationships/hyperlink" Target="file:///\\Elizabethpc\generalidades2012w\ORDENES%20DE%20BIENES%20Y%20SERVCIOS\06383%20DUTRIZ%20HERMANOS.PDF" TargetMode="External"/><Relationship Id="rId63" Type="http://schemas.openxmlformats.org/officeDocument/2006/relationships/hyperlink" Target="file:///\\Elizabethpc\generalidades2012w\ORDENES%20DE%20BIENES%20Y%20SERVCIOS\06317%20%20WALTER%20LEONARDO%20SALINAS%20FIGUEROA.PDF" TargetMode="External"/><Relationship Id="rId159" Type="http://schemas.openxmlformats.org/officeDocument/2006/relationships/hyperlink" Target="file:///\\Elizabethpc\generalidades2012w\ORDENES%20DE%20BIENES%20Y%20SERVCIOS\06381%20R.R.%20DONNELLEY%20DE%20EL%20SALVADOR,%20S.A.%20DE%20C.V..PDF" TargetMode="External"/><Relationship Id="rId170" Type="http://schemas.openxmlformats.org/officeDocument/2006/relationships/hyperlink" Target="file:///\\Elizabethpc\generalidades2012w\ORDENES%20DE%20BIENES%20Y%20SERVCIOS\06478%20INFRA%20DE%20EL%20SALVADOR,%20S.A.%20DE%20C.V..PDF" TargetMode="External"/><Relationship Id="rId226" Type="http://schemas.openxmlformats.org/officeDocument/2006/relationships/hyperlink" Target="file:///\\Elizabethpc\generalidades2012w\CONTRATOS%202012\CONTRATO%20DE%20ARRENDAMIENTO%20N&#176;%2001-2012.PDF" TargetMode="External"/><Relationship Id="rId268" Type="http://schemas.openxmlformats.org/officeDocument/2006/relationships/hyperlink" Target="file:///\\Elizabethpc\generalidades2012w\ORDENES%20DE%20BIENES%20Y%20SERVCIOS\06566%20RICOH%20EL%20SALVADOR,%20S.A.%20DE%20C.V..PDF" TargetMode="External"/><Relationship Id="rId32" Type="http://schemas.openxmlformats.org/officeDocument/2006/relationships/hyperlink" Target="file:///\\Elizabethpc\generalidades2012w\ORDENES%20DE%20BIENES%20Y%20SERVCIOS\06435%20PODES.PDF" TargetMode="External"/><Relationship Id="rId74" Type="http://schemas.openxmlformats.org/officeDocument/2006/relationships/hyperlink" Target="file:///\\Elizabethpc\generalidades2012w\ORDENES%20DE%20BIENES%20Y%20SERVCIOS\06322%20SCREENCHECK%20EL%20SALVADOR,%20S.A.%20DE%20C.V..PDF" TargetMode="External"/><Relationship Id="rId128" Type="http://schemas.openxmlformats.org/officeDocument/2006/relationships/hyperlink" Target="file:///\\Elizabethpc\generalidades2012w\ORDENES%20DE%20BIENES%20Y%20SERVCIOS\06421%20ANDRES%20ALBERTO%20ZIMMERMANN%20MEJIA.PDF" TargetMode="External"/><Relationship Id="rId5" Type="http://schemas.openxmlformats.org/officeDocument/2006/relationships/hyperlink" Target="file:///\\Elizabethpc\generalidades2012w\ORDENES%20DE%20BIENES%20Y%20SERVCIOS\06464%20NOELIA%20TEJADA%20DE%20REYES.PDF" TargetMode="External"/><Relationship Id="rId181" Type="http://schemas.openxmlformats.org/officeDocument/2006/relationships/hyperlink" Target="file:///\\Elizabethpc\generalidades2012w\ORDENES%20DE%20BIENES%20Y%20SERVCIOS\06493%20BUENA%20VISTA%20TECNOLOGIAS,%20S.A.%20DE%20C.V..PDF" TargetMode="External"/><Relationship Id="rId237" Type="http://schemas.openxmlformats.org/officeDocument/2006/relationships/hyperlink" Target="file:///\\Elizabethpc\generalidades2012w\CONTRATOS%202012\CONTRATO%20DE%20SUMINISTRO%20N&#176;%2013-2012.PDF" TargetMode="External"/><Relationship Id="rId279" Type="http://schemas.openxmlformats.org/officeDocument/2006/relationships/hyperlink" Target="file:///\\Elizabethpc\generalidades2012w\ORDENES%20DE%20BIENES%20Y%20SERVCIOS\06576%20PAPELCO,%20S.A.%20DE%20C.V..PDF" TargetMode="External"/><Relationship Id="rId43" Type="http://schemas.openxmlformats.org/officeDocument/2006/relationships/hyperlink" Target="file:///\\Elizabethpc\generalidades2012w\ORDENES%20DE%20BIENES%20Y%20SERVCIOS\06399%20ANCORA,%20S.A.%20DE%20C.V..PDF" TargetMode="External"/><Relationship Id="rId139" Type="http://schemas.openxmlformats.org/officeDocument/2006/relationships/hyperlink" Target="file:///\\Elizabethpc\generalidades2012w\ORDENES%20DE%20BIENES%20Y%20SERVCIOS\06432%20AMILCAR%20ANTONIO%20BARILLAS%20TORRES.PDF" TargetMode="External"/><Relationship Id="rId290" Type="http://schemas.openxmlformats.org/officeDocument/2006/relationships/hyperlink" Target="file:///\\192.168.0.7\elizabethmail\TODO\AppData\Local\AppData\Local\GENERALIDADES2012W\CONTRATOS%202012\CONTRATO%20DE%20SERVICIO%20N&#176;%2030-2012.PDF" TargetMode="External"/><Relationship Id="rId304" Type="http://schemas.openxmlformats.org/officeDocument/2006/relationships/hyperlink" Target="file:///\\Elizabethpc\generalidades2012w\CONTRATOS%202012\CONTRATO%20DE%20OBRA%20N&#176;%2028-2012%20NELSON%20EDUARDO%20MELGAR%20CARCAMO.PDF" TargetMode="External"/><Relationship Id="rId85" Type="http://schemas.openxmlformats.org/officeDocument/2006/relationships/hyperlink" Target="file:///\\Elizabethpc\generalidades2012w\ORDENES%20DE%20BIENES%20Y%20SERVCIOS\06351%20VICTOR%20MANUEL%20RIVAS%20CASTILLO.PDF" TargetMode="External"/><Relationship Id="rId150" Type="http://schemas.openxmlformats.org/officeDocument/2006/relationships/hyperlink" Target="file:///\\Elizabethpc\generalidades2012w\ORDENES%20DE%20BIENES%20Y%20SERVCIOS\06366%20EMISORA%20UNIDAS,%20S.A.%20DE%20C.V..PDF" TargetMode="External"/><Relationship Id="rId192" Type="http://schemas.openxmlformats.org/officeDocument/2006/relationships/hyperlink" Target="file:///\\Elizabethpc\generalidades2012w\ORDENES%20DE%20BIENES%20Y%20SERVCIOS\06507%20ELECTROLAB%20MEDIC,%20S.A.%20DE%20C.V..PDF" TargetMode="External"/><Relationship Id="rId206" Type="http://schemas.openxmlformats.org/officeDocument/2006/relationships/hyperlink" Target="file:///\\Elizabethpc\generalidades2012w\ORDENES%20DE%20BIENES%20Y%20SERVCIOS\06524%20%20LIZ%20JENNY%20REYES%20VARGAS.PDF" TargetMode="External"/><Relationship Id="rId248" Type="http://schemas.openxmlformats.org/officeDocument/2006/relationships/hyperlink" Target="file:///\\Elizabethpc\generalidades2012w\CONTRATOS%202012\CONTRATO%20DE%20SUMINISTRO%20N&#176;%2026-2012%20RICOH%20DE%20EL%20SALVADOR,%20S.A.%20DE%20C.V..PDF" TargetMode="External"/><Relationship Id="rId12" Type="http://schemas.openxmlformats.org/officeDocument/2006/relationships/hyperlink" Target="file:///\\Elizabethpc\generalidades2012w\ORDENES%20DE%20BIENES%20Y%20SERVCIOS\06441%20CONSUEL%20COTO%20DE%20CORDERO.PDF" TargetMode="External"/><Relationship Id="rId108" Type="http://schemas.openxmlformats.org/officeDocument/2006/relationships/hyperlink" Target="file:///\\Elizabethpc\generalidades2012w\ORDENES%20DE%20BIENES%20Y%20SERVCIOS\06377%20REPUESTOS%20DIDEA,%20S.A.%20DE%20C.V..PDF" TargetMode="External"/><Relationship Id="rId54" Type="http://schemas.openxmlformats.org/officeDocument/2006/relationships/hyperlink" Target="file:///\\Elizabethpc\generalidades2012w\ORDENES%20DE%20BIENES%20Y%20SERVCIOS\06436%20MARINA%20INDUSTRIAL,%20S.A.%20DE%20C.V..PDF" TargetMode="External"/><Relationship Id="rId96" Type="http://schemas.openxmlformats.org/officeDocument/2006/relationships/hyperlink" Target="file:///\\Elizabethpc\generalidades2012w\ORDENES%20DE%20BIENES%20Y%20SERVCIOS\06443%20MARIA%20EUGENIA%20MURGA%20DE%20MORALES.PDF" TargetMode="External"/><Relationship Id="rId161" Type="http://schemas.openxmlformats.org/officeDocument/2006/relationships/hyperlink" Target="file:///\\Elizabethpc\generalidades2012w\ORDENES%20DE%20BIENES%20Y%20SERVCIOS\06476%20VALESOLO,%20S.A.%20DE%20C.V..PDF" TargetMode="External"/><Relationship Id="rId217" Type="http://schemas.openxmlformats.org/officeDocument/2006/relationships/hyperlink" Target="file:///\\Elizabethpc\generalidades2012w\ORDENES%20DE%20BIENES%20Y%20SERVCIOS\06536%20CARLOS%20ERNESTO%20ELIAS%20AVALOS.PDF" TargetMode="External"/><Relationship Id="rId259" Type="http://schemas.openxmlformats.org/officeDocument/2006/relationships/hyperlink" Target="file:///\\Elizabethpc\generalidades2012w\ORDENES%20DE%20BIENES%20Y%20SERVCIOS\06556%20CENTRO%20DE%20CAPACITACION%20Y%20ASISTENCIA%20PSICOLOGICA,%20S.A.%20DE%20C.V..PDF" TargetMode="External"/><Relationship Id="rId23" Type="http://schemas.openxmlformats.org/officeDocument/2006/relationships/hyperlink" Target="file:///\\Elizabethpc\generalidades2012w\ORDENES%20DE%20BIENES%20Y%20SERVCIOS\06385%20ORTESIS%20Y%20PROTESIS%20DE%20EL%20SALVADOR,%20S.A.%20DE%20C.V..PDF" TargetMode="External"/><Relationship Id="rId119" Type="http://schemas.openxmlformats.org/officeDocument/2006/relationships/hyperlink" Target="file:///\\Elizabethpc\generalidades2012w\ORDENES%20DE%20BIENES%20Y%20SERVCIOS\06412%20VICTOR%20JACINTO%20COLOCHO%20PALACIOS.PDF" TargetMode="External"/><Relationship Id="rId270" Type="http://schemas.openxmlformats.org/officeDocument/2006/relationships/hyperlink" Target="file:///\\Elizabethpc\generalidades2012w\ORDENES%20DE%20BIENES%20Y%20SERVCIOS\06568%20MARIA%20GUILERMINA%20AGUILAR%20JOVEL.PDF" TargetMode="External"/><Relationship Id="rId65" Type="http://schemas.openxmlformats.org/officeDocument/2006/relationships/hyperlink" Target="file:///\\Elizabethpc\generalidades2012w\ORDENES%20DE%20BIENES%20Y%20SERVCIOS\06352%20UNIVERSIDAD%20DON%20BOSCO.PDF" TargetMode="External"/><Relationship Id="rId130" Type="http://schemas.openxmlformats.org/officeDocument/2006/relationships/hyperlink" Target="file:///\\Elizabethpc\generalidades2012w\ORDENES%20DE%20BIENES%20Y%20SERVCIOS\06423%20JULIO%20CESAR%20HERNANDEZ%20MAGA&#209;A.PDF" TargetMode="External"/><Relationship Id="rId172" Type="http://schemas.openxmlformats.org/officeDocument/2006/relationships/hyperlink" Target="file:///\\Elizabethpc\generalidades2012w\ORDENES%20DE%20BIENES%20Y%20SERVCIOS\06483%20ELECTROLAB%20MEDIC,%20S.A.%20DE%20C.V..PDF" TargetMode="External"/><Relationship Id="rId193" Type="http://schemas.openxmlformats.org/officeDocument/2006/relationships/hyperlink" Target="file:///\\Elizabethpc\generalidades2012w\ORDENES%20DE%20BIENES%20Y%20SERVCIOS\06508%20HOSPIMEDIC,%20S.A.%20DE%20C.V..PDF" TargetMode="External"/><Relationship Id="rId207" Type="http://schemas.openxmlformats.org/officeDocument/2006/relationships/hyperlink" Target="file:///\\Elizabethpc\generalidades2012w\ORDENES%20DE%20BIENES%20Y%20SERVCIOS\06517%20DUTRIZ%20HERMANOS,%20S.A.%20DE%20C.V..PDF" TargetMode="External"/><Relationship Id="rId228" Type="http://schemas.openxmlformats.org/officeDocument/2006/relationships/hyperlink" Target="file:///\\Elizabethpc\generalidades2012w\CONTRATOS%202012\CONTRATO%20DE%20TELEFONIA.PDF" TargetMode="External"/><Relationship Id="rId249" Type="http://schemas.openxmlformats.org/officeDocument/2006/relationships/hyperlink" Target="file:///\\Elizabethpc\generalidades2012w\ORDENES%20DE%20BIENES%20Y%20SERVCIOS\06542%20SINERGIA%20HUMANA,%20S.A.%20DE%20C.V..PDF" TargetMode="External"/><Relationship Id="rId13" Type="http://schemas.openxmlformats.org/officeDocument/2006/relationships/hyperlink" Target="file:///\\Elizabethpc\generalidades2012w\ORDENES%20DE%20BIENES%20Y%20SERVCIOS\06450%20BUSINESS%20CENTER.PDF" TargetMode="External"/><Relationship Id="rId109" Type="http://schemas.openxmlformats.org/officeDocument/2006/relationships/hyperlink" Target="file:///\\Elizabethpc\generalidades2012w\ORDENES%20DE%20BIENES%20Y%20SERVCIOS\06378%20%20R.NU&#209;EZ.%20S.A.%20DE%20C.V..PDF" TargetMode="External"/><Relationship Id="rId260" Type="http://schemas.openxmlformats.org/officeDocument/2006/relationships/hyperlink" Target="file:///\\Elizabethpc\generalidades2012w\ORDENES%20DE%20BIENES%20Y%20SERVCIOS\06554%20INVERSIONES%20MENDEZ%20FLORES,%20S.A.%20DE%20C.V..PDF" TargetMode="External"/><Relationship Id="rId281" Type="http://schemas.openxmlformats.org/officeDocument/2006/relationships/hyperlink" Target="file:///\\Elizabethpc\generalidades2012w\ORDENES%20DE%20BIENES%20Y%20SERVCIOS\06581%20MJ%20REMODELACIONES,%20S.A.%20DE%20C.V..PDF" TargetMode="External"/><Relationship Id="rId34" Type="http://schemas.openxmlformats.org/officeDocument/2006/relationships/hyperlink" Target="file:///\\Elizabethpc\generalidades2012w\ORDENES%20DE%20BIENES%20Y%20SERVCIOS\06405%20DISTRIBUIDORA%20DE%20INSUMOS%20PARA%20LA%20SALUD.PDF" TargetMode="External"/><Relationship Id="rId55" Type="http://schemas.openxmlformats.org/officeDocument/2006/relationships/hyperlink" Target="file:///\\Elizabethpc\generalidades2012w\ORDENES%20DE%20BIENES%20Y%20SERVCIOS\06437%20GLOBAL%20MOTORS,%20S.A.%20DE%20C.V..PDF" TargetMode="External"/><Relationship Id="rId76" Type="http://schemas.openxmlformats.org/officeDocument/2006/relationships/hyperlink" Target="file:///\\Elizabethpc\generalidades2012w\ORDENES%20DE%20BIENES%20Y%20SERVCIOS\06470%20EDITORIAL%20ALTAMIRANO%20MADRIZ,%20S.A.%20DE%20C.V..PDF" TargetMode="External"/><Relationship Id="rId97" Type="http://schemas.openxmlformats.org/officeDocument/2006/relationships/hyperlink" Target="file:///\\Elizabethpc\generalidades2012w\ORDENES%20DE%20BIENES%20Y%20SERVCIOS\06345%20JULIAN%20PINEDA.PDF" TargetMode="External"/><Relationship Id="rId120" Type="http://schemas.openxmlformats.org/officeDocument/2006/relationships/hyperlink" Target="file:///\\Elizabethpc\generalidades2012w\ORDENES%20DE%20BIENES%20Y%20SERVCIOS\06413%20MARITZA%20GUADALUPE%20MELGAR%20DE%20GUARDADO.PDF" TargetMode="External"/><Relationship Id="rId141" Type="http://schemas.openxmlformats.org/officeDocument/2006/relationships/hyperlink" Target="file:///\\Elizabethpc\generalidades2012w\ORDENES%20DE%20BIENES%20Y%20SERVCIOS\06362%20SERGIO%20ARNULFO%20VENTURA.PDF" TargetMode="External"/><Relationship Id="rId7" Type="http://schemas.openxmlformats.org/officeDocument/2006/relationships/hyperlink" Target="file:///\\Elizabethpc\generalidades2012w\ORDENES%20DE%20BIENES%20Y%20SERVCIOS\06466%20DISTRIBUIDORA%20ZABLAH.PDF" TargetMode="External"/><Relationship Id="rId162" Type="http://schemas.openxmlformats.org/officeDocument/2006/relationships/hyperlink" Target="file:///\\Elizabethpc\generalidades2012w\ORDENES%20DE%20BIENES%20Y%20SERVCIOS\06471%20LIDIA%20MARTINEZ%20DE%20MARROQUIN.PDF" TargetMode="External"/><Relationship Id="rId183" Type="http://schemas.openxmlformats.org/officeDocument/2006/relationships/hyperlink" Target="file:///\\Elizabethpc\generalidades2012w\ORDENES%20DE%20BIENES%20Y%20SERVCIOS\06502%20LA%20CASA%20DEL%20ACCESORIO,%20S.A.%20DE%20C.V..PDF" TargetMode="External"/><Relationship Id="rId218" Type="http://schemas.openxmlformats.org/officeDocument/2006/relationships/hyperlink" Target="file:///\\Elizabethpc\generalidades2012w\ORDENES%20DE%20BIENES%20Y%20SERVCIOS\06537%20SCRRENCHECK%20EL%20SALVADOR,%20S.A.%20DE%20C.V..PDF" TargetMode="External"/><Relationship Id="rId239" Type="http://schemas.openxmlformats.org/officeDocument/2006/relationships/hyperlink" Target="file:///\\Elizabethpc\generalidades2012w\CONTRATOS%202012\CONTRATO%20DE%20SERVICIO%20N&#176;%2021-2012%20LEYDI%20CRISTINA%20AMAYA%20RAMOS.PDF" TargetMode="External"/><Relationship Id="rId250" Type="http://schemas.openxmlformats.org/officeDocument/2006/relationships/hyperlink" Target="file:///\\Elizabethpc\generalidades2012w\ORDENES%20DE%20BIENES%20Y%20SERVCIOS\06543%20MERCEDES%20VARELA%20CHAVARIA.PDF" TargetMode="External"/><Relationship Id="rId271" Type="http://schemas.openxmlformats.org/officeDocument/2006/relationships/hyperlink" Target="file:///\\Elizabethpc\generalidades2012w\ORDENES%20DE%20BIENES%20Y%20SERVCIOS\06567%20DISTRIBUIDORA%20AXBEN,%20S.A.%20DE%20C.V..PDF" TargetMode="External"/><Relationship Id="rId292" Type="http://schemas.openxmlformats.org/officeDocument/2006/relationships/hyperlink" Target="file:///\\192.168.0.7\elizabethmail\TODO\AppData\Local\AppData\Local\GENERALIDADES2012W\ORDENES%20DE%20BIENES%20Y%20SERVCIOS\06592%20CASTELLA%20SAGARRA,%20S.A.%20DE%20C.V..PDF" TargetMode="External"/><Relationship Id="rId306" Type="http://schemas.openxmlformats.org/officeDocument/2006/relationships/hyperlink" Target="file:///\\Elizabethpc\generalidades2012w\ORDENES%20DE%20BIENES%20Y%20SERVCIOS\06481%20COPRODEPO,%20S.A.%20DE%20C.V..PDF" TargetMode="External"/><Relationship Id="rId24" Type="http://schemas.openxmlformats.org/officeDocument/2006/relationships/hyperlink" Target="file:///\\Elizabethpc\generalidades2012w\ORDENES%20DE%20BIENES%20Y%20SERVCIOS\06393%20INNOVACION%20DIGITAL,%20S.A.%20DE%20C.V..PDF" TargetMode="External"/><Relationship Id="rId45" Type="http://schemas.openxmlformats.org/officeDocument/2006/relationships/hyperlink" Target="file:///\\Elizabethpc\generalidades2012w\ORDENES%20DE%20BIENES%20Y%20SERVCIOS\06458%20INMUEBLES%20Y%20VALORES%20REYES,%20S.A.%20DE%20C.V..PDF" TargetMode="External"/><Relationship Id="rId66" Type="http://schemas.openxmlformats.org/officeDocument/2006/relationships/hyperlink" Target="file:///\\Elizabethpc\generalidades2012w\ORDENES%20DE%20BIENES%20Y%20SERVCIOS\06353%20CARLOS%20ERNESTO%20ELIAS%20AVALOS.PDF" TargetMode="External"/><Relationship Id="rId87" Type="http://schemas.openxmlformats.org/officeDocument/2006/relationships/hyperlink" Target="file:///\\Elizabethpc\generalidades2012w\ORDENES%20DE%20BIENES%20Y%20SERVCIOS\06342%20MARTO%20ABELIO%20VASQUEZ%20ARGUETA.PDF" TargetMode="External"/><Relationship Id="rId110" Type="http://schemas.openxmlformats.org/officeDocument/2006/relationships/hyperlink" Target="file:///\\Elizabethpc\generalidades2012w\ORDENES%20DE%20BIENES%20Y%20SERVCIOS\06379%20CENTRO%20DE%20SERVICIO%20DO&#209;O,%20S.A.%20DE%20C.V..PDF" TargetMode="External"/><Relationship Id="rId131" Type="http://schemas.openxmlformats.org/officeDocument/2006/relationships/hyperlink" Target="file:///\\Elizabethpc\generalidades2012w\ORDENES%20DE%20BIENES%20Y%20SERVCIOS\06424%20OSCAR%20MANUEL%20PALACIOS%20MURILLO.PDF" TargetMode="External"/><Relationship Id="rId152" Type="http://schemas.openxmlformats.org/officeDocument/2006/relationships/hyperlink" Target="file:///\\Elizabethpc\generalidades2012w\ORDENES%20DE%20BIENES%20Y%20SERVCIOS\06369%20RADIO%20CHALATENANGO,%20S.A.%20DE%20C.V..PDF" TargetMode="External"/><Relationship Id="rId173" Type="http://schemas.openxmlformats.org/officeDocument/2006/relationships/hyperlink" Target="file:///\\Elizabethpc\generalidades2012w\ORDENES%20DE%20BIENES%20Y%20SERVCIOS\06482%20INNOVACION%20DIGITAL,%20S.A.%20DE%20C.V..PDF" TargetMode="External"/><Relationship Id="rId194" Type="http://schemas.openxmlformats.org/officeDocument/2006/relationships/hyperlink" Target="file:///\\Elizabethpc\generalidades2012w\ORDENES%20DE%20BIENES%20Y%20SERVCIOS\06509%20SERVICIOS%20DIVERSOS%20CANDRAY,%20S.A.%20DE%20C.V..PDF" TargetMode="External"/><Relationship Id="rId208" Type="http://schemas.openxmlformats.org/officeDocument/2006/relationships/hyperlink" Target="file:///\\Elizabethpc\generalidades2012w\ORDENES%20DE%20BIENES%20Y%20SERVCIOS\06523%20DUTRIZ%20HERMANOS,%20S.A.%20DE%20C.V..PDF" TargetMode="External"/><Relationship Id="rId229" Type="http://schemas.openxmlformats.org/officeDocument/2006/relationships/hyperlink" Target="file:///\\Elizabethpc\generalidades2012w\CONTRATOS%202012\CONTRATO%20DE%20SUMINISTRO%20N&#176;%2008-2012.PDF" TargetMode="External"/><Relationship Id="rId240" Type="http://schemas.openxmlformats.org/officeDocument/2006/relationships/hyperlink" Target="file:///\\Elizabethpc\generalidades2012w\CONTRATOS%202012\CONTRATO%20DE%20SERVICIO%20N&#176;%2022-2012%20SALVADOR%20ARMANDO%20VILLALTA%20MURGA.PDF" TargetMode="External"/><Relationship Id="rId261" Type="http://schemas.openxmlformats.org/officeDocument/2006/relationships/hyperlink" Target="file:///\\Elizabethpc\generalidades2012w\ORDENES%20DE%20BIENES%20Y%20SERVCIOS\06559%20PROVEEDORES%20DE%20INSUMOS%20DIVERSOS,%20S.A.%20DE%20C.V..PDF" TargetMode="External"/><Relationship Id="rId14" Type="http://schemas.openxmlformats.org/officeDocument/2006/relationships/hyperlink" Target="file:///\\Elizabethpc\generalidades2012w\ORDENES%20DE%20BIENES%20Y%20SERVCIOS\06449%20INDUSTRIAS%20FACELA.PDF" TargetMode="External"/><Relationship Id="rId35" Type="http://schemas.openxmlformats.org/officeDocument/2006/relationships/hyperlink" Target="file:///\\Elizabethpc\generalidades2012w\ORDENES%20DE%20BIENES%20Y%20SERVCIOS\06451%20VARIEDADES%20GENESIS.PDF" TargetMode="External"/><Relationship Id="rId56" Type="http://schemas.openxmlformats.org/officeDocument/2006/relationships/hyperlink" Target="file:///\\Elizabethpc\generalidades2012w\ORDENES%20DE%20BIENES%20Y%20SERVCIOS\06438%20TECNICO%20MERCANTIL,%20S.A.%20DE%20C.V..PDF" TargetMode="External"/><Relationship Id="rId77" Type="http://schemas.openxmlformats.org/officeDocument/2006/relationships/hyperlink" Target="file:///\\Elizabethpc\generalidades2012w\ORDENES%20DE%20BIENES%20Y%20SERVCIOS\06469%20DUTRIZ%20HERMANOS,%20S.A.%20DE%20C.V..PDF" TargetMode="External"/><Relationship Id="rId100" Type="http://schemas.openxmlformats.org/officeDocument/2006/relationships/hyperlink" Target="file:///\\Elizabethpc\generalidades2012w\ORDENES%20DE%20BIENES%20Y%20SERVCIOS\06332%20DUTRIZ%20HERMANOS,%20S.A.%20DE%20C.V..PDF" TargetMode="External"/><Relationship Id="rId282" Type="http://schemas.openxmlformats.org/officeDocument/2006/relationships/hyperlink" Target="file:///\\192.168.0.7\elizabethmail\TODO\AppData\Local\AppData\Local\GENERALIDADES2012W\CONTRATOS%202012\CONTRATO%20DE%20CONSULTORIA%20N&#176;%2029-2012%20CARLOS%20PASTRANA%20PALOMO.PDF" TargetMode="External"/><Relationship Id="rId8" Type="http://schemas.openxmlformats.org/officeDocument/2006/relationships/hyperlink" Target="file:///\\Elizabethpc\generalidades2012w\ORDENES%20DE%20BIENES%20Y%20SERVCIOS\06452%20HOTELES%20Y%20DESARROLLOS.PDF" TargetMode="External"/><Relationship Id="rId98" Type="http://schemas.openxmlformats.org/officeDocument/2006/relationships/hyperlink" Target="file:///\\Elizabethpc\generalidades2012w\ORDENES%20DE%20BIENES%20Y%20SERVCIOS\06355%20NEUROLAB,%20S.A.%20DE%20C.V..PDF" TargetMode="External"/><Relationship Id="rId121" Type="http://schemas.openxmlformats.org/officeDocument/2006/relationships/hyperlink" Target="file:///\\Elizabethpc\generalidades2012w\ORDENES%20DE%20BIENES%20Y%20SERVCIOS\06414%20CONSUELO%20DE%20JESUS%20OSORIO%20DE%20MORA.PDF" TargetMode="External"/><Relationship Id="rId142" Type="http://schemas.openxmlformats.org/officeDocument/2006/relationships/hyperlink" Target="file:///\\Elizabethpc\generalidades2012w\ORDENES%20DE%20BIENES%20Y%20SERVCIOS\06361%20JOSE%20OMAR%20ALVARENGA%20GUEVARA.PDF" TargetMode="External"/><Relationship Id="rId163" Type="http://schemas.openxmlformats.org/officeDocument/2006/relationships/hyperlink" Target="file:///\\Elizabethpc\generalidades2012w\ORDENES%20DE%20BIENES%20Y%20SERVCIOS\06472%20OXIGENO%20Y%20GASES%20DE%20EL%20SALVADOR,%20S.A.%20DE%20C.V..PDF" TargetMode="External"/><Relationship Id="rId184" Type="http://schemas.openxmlformats.org/officeDocument/2006/relationships/hyperlink" Target="file:///\\Elizabethpc\generalidades2012w\ORDENES%20DE%20BIENES%20Y%20SERVCIOS\06495%20FUMIGADORA%20Y%20FORMULADORA%20CAMPOS,%20S.A.%20DE%20C.V..PDF" TargetMode="External"/><Relationship Id="rId219" Type="http://schemas.openxmlformats.org/officeDocument/2006/relationships/hyperlink" Target="file:///\\Elizabethpc\generalidades2012w\ORDENES%20DE%20BIENES%20Y%20SERVCIOS\06538%20OD%20EL%20SALVADOR%20LIMITADA%20DE%20CAPITAL%20VARIABLE,.PDF" TargetMode="External"/><Relationship Id="rId230" Type="http://schemas.openxmlformats.org/officeDocument/2006/relationships/hyperlink" Target="file:///\\Elizabethpc\generalidades2012w\CONTRATOS%202012\ESCRITURA%20P&#218;BLICA%20DE%20CONTRATO%20DE%20SERVICIO%20LIBRO%20N&#176;%205,%20NUMERO%2026.PDF" TargetMode="External"/><Relationship Id="rId251" Type="http://schemas.openxmlformats.org/officeDocument/2006/relationships/hyperlink" Target="file:///\\Elizabethpc\generalidades2012w\ORDENES%20DE%20BIENES%20Y%20SERVCIOS\06545%20PODES..PDF" TargetMode="External"/><Relationship Id="rId25" Type="http://schemas.openxmlformats.org/officeDocument/2006/relationships/hyperlink" Target="file:///\\Elizabethpc\generalidades2012w\ORDENES%20DE%20BIENES%20Y%20SERVCIOS\06395%20STB%20COMPUTER,%20S.A.%20DE%20C.V..PDF" TargetMode="External"/><Relationship Id="rId46" Type="http://schemas.openxmlformats.org/officeDocument/2006/relationships/hyperlink" Target="file:///\\Elizabethpc\generalidades2012w\ORDENES%20DE%20BIENES%20Y%20SERVCIOS\06468%20ALMACENES%20VIDRI,%20S.A.%20DE%20C.V..PDF" TargetMode="External"/><Relationship Id="rId67" Type="http://schemas.openxmlformats.org/officeDocument/2006/relationships/hyperlink" Target="file:///\\Elizabethpc\generalidades2012w\ORDENES%20DE%20BIENES%20Y%20SERVCIOS\06325%20MARIA%20GUILLERMINA%20AGUILAR%20JOVEL.PDF" TargetMode="External"/><Relationship Id="rId272" Type="http://schemas.openxmlformats.org/officeDocument/2006/relationships/hyperlink" Target="file:///\\Elizabethpc\generalidades2012w\CONTRATOS%202012\CONTRATO%20DE%20CONSULTORIA%20N&#176;%2027-2012%20GRUPO%20SATELITE,%20S.A.%20DE%20C.V..PDF" TargetMode="External"/><Relationship Id="rId293" Type="http://schemas.openxmlformats.org/officeDocument/2006/relationships/hyperlink" Target="file:///\\192.168.0.7\elizabethmail\TODO\AppData\Local\AppData\Local\GENERALIDADES2012W\ORDENES%20DE%20BIENES%20Y%20SERVCIOS\06593%20ANCORA,%20S.A.%20DE%20C.V..PDF" TargetMode="External"/><Relationship Id="rId307" Type="http://schemas.openxmlformats.org/officeDocument/2006/relationships/hyperlink" Target="file:///\\Elizabethpc\generalidades2012w\CONTRATOS%202013\CONTRATO%20DE%20SUMINISTRO%20E%20INSTALACI&#211;N%20N&#176;%2005-2013%20PROTEOR.PDF" TargetMode="External"/><Relationship Id="rId88" Type="http://schemas.openxmlformats.org/officeDocument/2006/relationships/hyperlink" Target="file:///\\Elizabethpc\generalidades2012w\ORDENES%20DE%20BIENES%20Y%20SERVCIOS\06340%20SANTOS%20BALERIO%20RAMIREZ%20SANTOS.PDF" TargetMode="External"/><Relationship Id="rId111" Type="http://schemas.openxmlformats.org/officeDocument/2006/relationships/hyperlink" Target="file:///\\192.168.0.7\elizabethmail\TODO\AppData\Local\AppData\Local\GENERALIDADES2012W\ORDENES%20DE%20BIENES%20Y%20SERVCIOS\06380%20GRUPO%20ENTU-SIASMO,%20S.A.%20DE%20C.V..PDF" TargetMode="External"/><Relationship Id="rId132" Type="http://schemas.openxmlformats.org/officeDocument/2006/relationships/hyperlink" Target="file:///\\Elizabethpc\generalidades2012w\ORDENES%20DE%20BIENES%20Y%20SERVCIOS\06425%20DUNCAN%20BENJAMIN%20CUNZA%20ALFARO.PDF" TargetMode="External"/><Relationship Id="rId153" Type="http://schemas.openxmlformats.org/officeDocument/2006/relationships/hyperlink" Target="file:///\\Elizabethpc\generalidades2012w\ORDENES%20DE%20BIENES%20Y%20SERVCIOS\06359%20DUTRIZ%20HERMANOS,%20S.A.%20DE%20C.V..PDF" TargetMode="External"/><Relationship Id="rId174" Type="http://schemas.openxmlformats.org/officeDocument/2006/relationships/hyperlink" Target="file:///\\Elizabethpc\generalidades2012w\ORDENES%20DE%20BIENES%20Y%20SERVCIOS\06484%20GRUPO%20RENDEROS,%20S.A.%20DE%20C.V..PDF" TargetMode="External"/><Relationship Id="rId195" Type="http://schemas.openxmlformats.org/officeDocument/2006/relationships/hyperlink" Target="file:///\\Elizabethpc\generalidades2012w\ORDENES%20DE%20BIENES%20Y%20SERVCIOS\06511%20ENMANUEL,%20S.A.%20DE%20C.V..PDF" TargetMode="External"/><Relationship Id="rId209" Type="http://schemas.openxmlformats.org/officeDocument/2006/relationships/hyperlink" Target="file:///\\Elizabethpc\generalidades2012w\ORDENES%20DE%20BIENES%20Y%20SERVCIOS\06527%20GLOBAL%20MOTORS,%20S.A.%20DE%20C.V..PDF" TargetMode="External"/><Relationship Id="rId220" Type="http://schemas.openxmlformats.org/officeDocument/2006/relationships/hyperlink" Target="file:///\\Elizabethpc\generalidades2012w\ORDENES%20DE%20BIENES%20Y%20SERVCIOS\06532%20RAF,%20S.A.%20DE%20C.V..pdf" TargetMode="External"/><Relationship Id="rId241" Type="http://schemas.openxmlformats.org/officeDocument/2006/relationships/hyperlink" Target="file:///\\Elizabethpc\generalidades2012w\CONTRATOS%202012\CONTRATO%20DE%20SERVICIO%20N&#176;%2023-2012%20PABLO%20CESAR%20AREVALO%20CASTELLANOS.PDF" TargetMode="External"/><Relationship Id="rId15" Type="http://schemas.openxmlformats.org/officeDocument/2006/relationships/hyperlink" Target="file:///\\Elizabethpc\generalidades2012w\ORDENES%20DE%20BIENES%20Y%20SERVCIOS\06448%20DISTRIBUIDORA%20AGELSA.PDF" TargetMode="External"/><Relationship Id="rId36" Type="http://schemas.openxmlformats.org/officeDocument/2006/relationships/hyperlink" Target="file:///\\Elizabethpc\generalidades2012w\ORDENES%20DE%20BIENES%20Y%20SERVCIOS\06387%20JOSE%20ALBERTO%20GUERRERO%20RENGOA.PDF" TargetMode="External"/><Relationship Id="rId57" Type="http://schemas.openxmlformats.org/officeDocument/2006/relationships/hyperlink" Target="file:///\\Elizabethpc\generalidades2012w\ORDENES%20DE%20BIENES%20Y%20SERVCIOS\06303%20DUTRIZ%20HERMANOS,%20S.A.%20DE%20C.V..PDF" TargetMode="External"/><Relationship Id="rId262" Type="http://schemas.openxmlformats.org/officeDocument/2006/relationships/hyperlink" Target="file:///\\Elizabethpc\generalidades2012w\ORDENES%20DE%20BIENES%20Y%20SERVCIOS\06558%20%20SERVICIOS%20TECNOLOGICOS%20MULTIPLES,%20S.A.%20DE%20C.V..PDF" TargetMode="External"/><Relationship Id="rId283" Type="http://schemas.openxmlformats.org/officeDocument/2006/relationships/hyperlink" Target="file:///\\192.168.0.7\elizabethmail\TODO\AppData\Local\AppData\Local\GENERALIDADES2012W\ORDENES%20DE%20BIENES%20Y%20SERVCIOS\06574%20SISECOR,%20S.A.%20DE%20C.V..PDF" TargetMode="External"/><Relationship Id="rId78" Type="http://schemas.openxmlformats.org/officeDocument/2006/relationships/hyperlink" Target="file:///\\Elizabethpc\generalidades2012w\ORDENES%20DE%20BIENES%20Y%20SERVCIOS\06329%20DISTRIBUIDORA%20ZABLAH,%20S.A.%20DE%20C.V..PDF" TargetMode="External"/><Relationship Id="rId99" Type="http://schemas.openxmlformats.org/officeDocument/2006/relationships/hyperlink" Target="file:///\\Elizabethpc\generalidades2012w\ORDENES%20DE%20BIENES%20Y%20SERVCIOS\06335%20INNOVACIONES%20MEDICAS,%20S.A.%20DE%20C.V..PDF" TargetMode="External"/><Relationship Id="rId101" Type="http://schemas.openxmlformats.org/officeDocument/2006/relationships/hyperlink" Target="file:///\\Elizabethpc\generalidades2012w\ORDENES%20DE%20BIENES%20Y%20SERVCIOS\06333%20COLATINO%20DE%20R.L..PDF" TargetMode="External"/><Relationship Id="rId122" Type="http://schemas.openxmlformats.org/officeDocument/2006/relationships/hyperlink" Target="file:///\\Elizabethpc\generalidades2012w\ORDENES%20DE%20BIENES%20Y%20SERVCIOS\06415%20MAURICIO%20FRANCISCO%20ALONZO%20MELENDEZ.PDF" TargetMode="External"/><Relationship Id="rId143" Type="http://schemas.openxmlformats.org/officeDocument/2006/relationships/hyperlink" Target="file:///\\Elizabethpc\generalidades2012w\ORDENES%20DE%20BIENES%20Y%20SERVCIOS\06372%20FONDO%20DE%20ACTIVIDADES%20ESP.%20DE%20LA%20RADIO%20CADENA%20CUSCATLAN.PDF" TargetMode="External"/><Relationship Id="rId164" Type="http://schemas.openxmlformats.org/officeDocument/2006/relationships/hyperlink" Target="file:///\\Elizabethpc\generalidades2012w\ORDENES%20DE%20BIENES%20Y%20SERVCIOS\06473%20SERVICIOS%20TECNICOS%20MEDICOS,%20S.A.%20DE%20C.V..PDF" TargetMode="External"/><Relationship Id="rId185" Type="http://schemas.openxmlformats.org/officeDocument/2006/relationships/hyperlink" Target="file:///\\Elizabethpc\generalidades2012w\ORDENES%20DE%20BIENES%20Y%20SERVCIOS\06500%20CARLOS%20ERNESTO%20ELIAS%20AVALOS.PDF" TargetMode="External"/><Relationship Id="rId9" Type="http://schemas.openxmlformats.org/officeDocument/2006/relationships/hyperlink" Target="file:///\\Elizabethpc\generalidades2012w\ORDENES%20DE%20BIENES%20Y%20SERVCIOS\06455%20COLATINO%20DE%20RL.PDF" TargetMode="External"/><Relationship Id="rId210" Type="http://schemas.openxmlformats.org/officeDocument/2006/relationships/hyperlink" Target="file:///\\Elizabethpc\generalidades2012w\ORDENES%20DE%20BIENES%20Y%20SERVCIOS\06526%20DIVERSIFICACION%20DE%20SERVICIOS,%20S.A.%20DE%20C.V..PDF" TargetMode="External"/><Relationship Id="rId26" Type="http://schemas.openxmlformats.org/officeDocument/2006/relationships/hyperlink" Target="file:///\\Elizabethpc\generalidades2012w\ORDENES%20DE%20BIENES%20Y%20SERVCIOS\06397%20DUTRIZ%20HERMANOS.PDF" TargetMode="External"/><Relationship Id="rId231" Type="http://schemas.openxmlformats.org/officeDocument/2006/relationships/hyperlink" Target="file:///\\Elizabethpc\generalidades2012w\CONTRATOS%202012\CONTRATO%20DE%20SUMINISTRO%20N&#176;%2004-2012.PDF" TargetMode="External"/><Relationship Id="rId252" Type="http://schemas.openxmlformats.org/officeDocument/2006/relationships/hyperlink" Target="file:///\\Elizabethpc\generalidades2012w\ORDENES%20DE%20BIENES%20Y%20SERVCIOS\06548%20INNOVACIONES%20MEDICAS,%20S.A.%20DE%20C.V..PDF" TargetMode="External"/><Relationship Id="rId273" Type="http://schemas.openxmlformats.org/officeDocument/2006/relationships/hyperlink" Target="file:///\\Elizabethpc\generalidades2012w\ORDENES%20DE%20BIENES%20Y%20SERVCIOS\06570%20MARIA%20GUILERMINA%20AGUILAR%20JOVEL.PDF" TargetMode="External"/><Relationship Id="rId294" Type="http://schemas.openxmlformats.org/officeDocument/2006/relationships/hyperlink" Target="file:///\\192.168.0.7\elizabethmail\TODO\AppData\Local\AppData\Local\GENERALIDADES2012W\ORDENES%20DE%20BIENES%20Y%20SERVCIOS\06594%20HOME%20CENTER,%20S.A.%20DE%20C.V..PDF" TargetMode="External"/><Relationship Id="rId308" Type="http://schemas.openxmlformats.org/officeDocument/2006/relationships/hyperlink" Target="file:///\\Elizabethpc\generalidades2012w\ORDENES%20DE%20BIENES%20Y%20SERVCIOS\06583%20-%2006584%20OXIGENOS%20Y%20GASES%20DE%20EL%20SALVADOR,%20S.A.%20DE%20C.V..PDF" TargetMode="External"/><Relationship Id="rId47" Type="http://schemas.openxmlformats.org/officeDocument/2006/relationships/hyperlink" Target="file:///\\Elizabethpc\generalidades2012w\ORDENES%20DE%20BIENES%20Y%20SERVCIOS\06304%20EDITORIAL%20ALTAMIRANO%20MADRIZ,%20S.A.%20DE%20C.V..PDF" TargetMode="External"/><Relationship Id="rId68" Type="http://schemas.openxmlformats.org/officeDocument/2006/relationships/hyperlink" Target="file:///\\Elizabethpc\generalidades2012w\ORDENES%20DE%20BIENES%20Y%20SERVCIOS\06328%20MARIA%20GUILLERMINA%20AGUILAR%20JOVEL.PDF" TargetMode="External"/><Relationship Id="rId89" Type="http://schemas.openxmlformats.org/officeDocument/2006/relationships/hyperlink" Target="file:///\\Elizabethpc\generalidades2012w\ORDENES%20DE%20BIENES%20Y%20SERVCIOS\06341%20ISAIAS%20ARANDA%20GOMEZ.PDF" TargetMode="External"/><Relationship Id="rId112" Type="http://schemas.openxmlformats.org/officeDocument/2006/relationships/hyperlink" Target="file:///\\Elizabethpc\generalidades2012w\ORDENES%20DE%20BIENES%20Y%20SERVCIOS\06392%20PAN%20EDUVIGES,%20S.A.%20DE%20C.V..PDF" TargetMode="External"/><Relationship Id="rId133" Type="http://schemas.openxmlformats.org/officeDocument/2006/relationships/hyperlink" Target="file:///\\Elizabethpc\generalidades2012w\ORDENES%20DE%20BIENES%20Y%20SERVCIOS\06426%20OSCAR%20ANIBAL%20IBA&#209;EZ%20ANGULO.PDF" TargetMode="External"/><Relationship Id="rId154" Type="http://schemas.openxmlformats.org/officeDocument/2006/relationships/hyperlink" Target="file:///\\Elizabethpc\generalidades2012w\ORDENES%20DE%20BIENES%20Y%20SERVCIOS\06360%20EDITORIAL%20ALTAMIRANO%20MADRIZ,%20S.A.%20DE%20C.V..PDF" TargetMode="External"/><Relationship Id="rId175" Type="http://schemas.openxmlformats.org/officeDocument/2006/relationships/hyperlink" Target="file:///\\Elizabethpc\generalidades2012w\ORDENES%20DE%20BIENES%20Y%20SERVCIOS\06486%20EL%20AVE%20FENIX,%20S.A.%20DE%20C.V..PDF" TargetMode="External"/><Relationship Id="rId196" Type="http://schemas.openxmlformats.org/officeDocument/2006/relationships/hyperlink" Target="file:///\\Elizabethpc\generalidades2012w\ORDENES%20DE%20BIENES%20Y%20SERVCIOS\06512%20JOSE%20AMADEO%20ALFARO.PDF" TargetMode="External"/><Relationship Id="rId200" Type="http://schemas.openxmlformats.org/officeDocument/2006/relationships/hyperlink" Target="file:///\\Elizabethpc\generalidades2012w\ORDENES%20DE%20BIENES%20Y%20SERVCIOS\06516%20COLATINO%20DE%20R.L.PDF" TargetMode="External"/><Relationship Id="rId16" Type="http://schemas.openxmlformats.org/officeDocument/2006/relationships/hyperlink" Target="file:///\\Elizabethpc\generalidades2012w\ORDENES%20DE%20BIENES%20Y%20SERVCIOS\06447%20NOE%20ALBERTO%20GUILLEN.PDF" TargetMode="External"/><Relationship Id="rId221" Type="http://schemas.openxmlformats.org/officeDocument/2006/relationships/hyperlink" Target="file:///\\Elizabethpc\generalidades2012w\ORDENES%20DE%20BIENES%20Y%20SERVCIOS\06533%20SISTEMA%20C&amp;c,%20S.A.%20DE%20C.V..PDF" TargetMode="External"/><Relationship Id="rId242" Type="http://schemas.openxmlformats.org/officeDocument/2006/relationships/hyperlink" Target="file:///\\Elizabethpc\generalidades2012w\CONTRATOS%202012\CONTRATO%20DE%20SERVICIO%20N&#176;%2024-2012%20MARIA%20ESTER%20AVILES%20ZALDIVAR.PDF" TargetMode="External"/><Relationship Id="rId263" Type="http://schemas.openxmlformats.org/officeDocument/2006/relationships/hyperlink" Target="file:///\\Elizabethpc\generalidades2012w\ORDENES%20DE%20BIENES%20Y%20SERVCIOS\06560%20JO0SE%20GIL%20MAJANO.PDF" TargetMode="External"/><Relationship Id="rId284" Type="http://schemas.openxmlformats.org/officeDocument/2006/relationships/hyperlink" Target="file:///\\Elizabethpc\generalidades2012w\ORDENES%20DE%20BIENES%20Y%20SERVCIOS\06585%20LIDIA%20MARTINEZ%20DE%20MARROQUIN.PDF" TargetMode="External"/><Relationship Id="rId37" Type="http://schemas.openxmlformats.org/officeDocument/2006/relationships/hyperlink" Target="file:///\\Elizabethpc\generalidades2012w\ORDENES%20DE%20BIENES%20Y%20SERVCIOS\06388%20JOSE%20ERNESTO%20LOZANO%20RIVERA.PDF" TargetMode="External"/><Relationship Id="rId58" Type="http://schemas.openxmlformats.org/officeDocument/2006/relationships/hyperlink" Target="file:///\\Elizabethpc\generalidades2012w\ORDENES%20DE%20BIENES%20Y%20SERVCIOS\06313%20DERIVADOS%20DE%20PAPEL%20Y%20CARTON%20DE%20CENTROAMERIC,%20S.A.%20DE%20C.V..PDF" TargetMode="External"/><Relationship Id="rId79" Type="http://schemas.openxmlformats.org/officeDocument/2006/relationships/hyperlink" Target="file:///\\Elizabethpc\generalidades2012w\ORDENES%20DE%20BIENES%20Y%20SERVCIOS\06343%20JOSE%20DIMAS%20SANDOVAL.PDF" TargetMode="External"/><Relationship Id="rId102" Type="http://schemas.openxmlformats.org/officeDocument/2006/relationships/hyperlink" Target="file:///\\Elizabethpc\generalidades2012w\ORDENES%20DE%20BIENES%20Y%20SERVCIOS\06386%20COMERCIALIZADORA%20INTERAMERICANA,%20S.A.%20DE%20C.V..PDF" TargetMode="External"/><Relationship Id="rId123" Type="http://schemas.openxmlformats.org/officeDocument/2006/relationships/hyperlink" Target="file:///\\Elizabethpc\generalidades2012w\ORDENES%20DE%20BIENES%20Y%20SERVCIOS\06416%20MARIO%20ALEXANDER%20BERMUDEZ%20RODRIGUEZ.PDF" TargetMode="External"/><Relationship Id="rId144" Type="http://schemas.openxmlformats.org/officeDocument/2006/relationships/hyperlink" Target="file:///\\Elizabethpc\generalidades2012w\ORDENES%20DE%20BIENES%20Y%20SERVCIOS\06371%20CHAMAGUA%20MORATAYA,%20S.A.%20DE%20C.V..PDF" TargetMode="External"/><Relationship Id="rId90" Type="http://schemas.openxmlformats.org/officeDocument/2006/relationships/hyperlink" Target="file:///\\Elizabethpc\generalidades2012w\ORDENES%20DE%20BIENES%20Y%20SERVCIOS\06354%20MULTILINE,%20S.A.%20DE%20C.V..PDF" TargetMode="External"/><Relationship Id="rId165" Type="http://schemas.openxmlformats.org/officeDocument/2006/relationships/hyperlink" Target="file:///\\Elizabethpc\generalidades2012w\ORDENES%20DE%20BIENES%20Y%20SERVCIOS\06475%20EDITORIAL%20ALTAMIRANO%20MADRIZ,%20S.A.%20DE%20C.V..PDF" TargetMode="External"/><Relationship Id="rId186" Type="http://schemas.openxmlformats.org/officeDocument/2006/relationships/hyperlink" Target="file:///\\Elizabethpc\generalidades2012w\ORDENES%20DE%20BIENES%20Y%20SERVCIOS\06494%20DUTRIZ%20HERMANOS,%20S.A.%20DE%20C.V..PDF" TargetMode="External"/><Relationship Id="rId211" Type="http://schemas.openxmlformats.org/officeDocument/2006/relationships/hyperlink" Target="file:///\\Elizabethpc\generalidades2012w\ORDENES%20DE%20BIENES%20Y%20SERVCIOS\06528%20CONSTRUMARKET,%20S.A.%20DE%20C.V..PDF" TargetMode="External"/><Relationship Id="rId232" Type="http://schemas.openxmlformats.org/officeDocument/2006/relationships/hyperlink" Target="file:///\\Elizabethpc\generalidades2012w\CONTRATOS%202012\CONTRATO%20DE%20SERVICIO%20N&#176;%2006-2012.PDF" TargetMode="External"/><Relationship Id="rId253" Type="http://schemas.openxmlformats.org/officeDocument/2006/relationships/hyperlink" Target="file:///\\Elizabethpc\generalidades2012w\ORDENES%20DE%20BIENES%20Y%20SERVCIOS\06547%20DISTRIBUIDORA%20DE%20INSUMOS%20PARA%20LA%20SALUD,%20S.A.%20DE%20C.V..PDF" TargetMode="External"/><Relationship Id="rId274" Type="http://schemas.openxmlformats.org/officeDocument/2006/relationships/hyperlink" Target="file:///\\Elizabethpc\generalidades2012w\ORDENES%20DE%20BIENES%20Y%20SERVCIOS\06569%20%20EDITORA%20EL%20MUNDO,%20S.A..PDF" TargetMode="External"/><Relationship Id="rId295" Type="http://schemas.openxmlformats.org/officeDocument/2006/relationships/hyperlink" Target="file:///\\192.168.0.7\elizabethmail\TODO\AppData\Local\AppData\Local\GENERALIDADES2012W\ORDENES%20DE%20BIENES%20Y%20SERVCIOS\06595%20MARIO%20FRANCISCO%20SOSA%20AMBROGI.PDF" TargetMode="External"/><Relationship Id="rId309" Type="http://schemas.openxmlformats.org/officeDocument/2006/relationships/hyperlink" Target="file:///\\Elizabethpc\generalidades2012w\ORDENES%20DE%20BIENES%20Y%20SERVCIOS\06582%20VIDUC,%20S.A.%20DE%20C.V..PDF" TargetMode="External"/><Relationship Id="rId27" Type="http://schemas.openxmlformats.org/officeDocument/2006/relationships/hyperlink" Target="file:///\\Elizabethpc\generalidades2012w\ORDENES%20DE%20BIENES%20Y%20SERVCIOS\06398%20EDITORIAL%20ALTAMIRANO%20MADRIZ.PDF" TargetMode="External"/><Relationship Id="rId48" Type="http://schemas.openxmlformats.org/officeDocument/2006/relationships/hyperlink" Target="file:///\\Elizabethpc\generalidades2012w\ORDENES%20DE%20BIENES%20Y%20SERVCIOS\06306%20EDITORA%20EL%20MUNDO,%20S.A.%20DE%20C.V..PDF" TargetMode="External"/><Relationship Id="rId69" Type="http://schemas.openxmlformats.org/officeDocument/2006/relationships/hyperlink" Target="file:///\\Elizabethpc\generalidades2012w\ORDENES%20DE%20BIENES%20Y%20SERVCIOS\06330%20DISTRIBUIDORA%20AXBEN,%20S.A.%20DE%20C.V..PDF" TargetMode="External"/><Relationship Id="rId113" Type="http://schemas.openxmlformats.org/officeDocument/2006/relationships/hyperlink" Target="file:///\\Elizabethpc\generalidades2012w\ORDENES%20DE%20BIENES%20Y%20SERVCIOS\06394%20VILLALOBOS,%20S.A.%20DE%20C.V..PDF" TargetMode="External"/><Relationship Id="rId134" Type="http://schemas.openxmlformats.org/officeDocument/2006/relationships/hyperlink" Target="file:///\\Elizabethpc\generalidades2012w\ORDENES%20DE%20BIENES%20Y%20SERVCIOS\06427%20ROBERTO%20LOPEZ%20AGUILAR.PDF" TargetMode="External"/><Relationship Id="rId80" Type="http://schemas.openxmlformats.org/officeDocument/2006/relationships/hyperlink" Target="file:///\\Elizabethpc\generalidades2012w\ORDENES%20DE%20BIENES%20Y%20SERVCIOS\06344%20GERMAN%20EMILIO%20NIETO.PDF" TargetMode="External"/><Relationship Id="rId155" Type="http://schemas.openxmlformats.org/officeDocument/2006/relationships/hyperlink" Target="file:///\\Elizabethpc\generalidades2012w\ORDENES%20DE%20BIENES%20Y%20SERVCIOS\06358%20COLATINO%20DE%20R.L..PDF" TargetMode="External"/><Relationship Id="rId176" Type="http://schemas.openxmlformats.org/officeDocument/2006/relationships/hyperlink" Target="file:///\\Elizabethpc\generalidades2012w\ORDENES%20DE%20BIENES%20Y%20SERVCIOS\06489%20PRODUCTOS%20INDUSTRIALES,%20S.A.%20DE%20C.V..PDF" TargetMode="External"/><Relationship Id="rId197" Type="http://schemas.openxmlformats.org/officeDocument/2006/relationships/hyperlink" Target="file:///\\Elizabethpc\generalidades2012w\ORDENES%20DE%20BIENES%20Y%20SERVCIOS\06513%20MAQUIBORDARBBA,%20S.A.%20DE%20C.V..PDF" TargetMode="External"/><Relationship Id="rId201" Type="http://schemas.openxmlformats.org/officeDocument/2006/relationships/hyperlink" Target="file:///\\Elizabethpc\generalidades2012w\ORDENES%20DE%20BIENES%20Y%20SERVCIOS\06521%20TELESIS,%20S.A.%20DE%20C.V..PDF" TargetMode="External"/><Relationship Id="rId222" Type="http://schemas.openxmlformats.org/officeDocument/2006/relationships/hyperlink" Target="file:///\\Elizabethpc\generalidades2012w\ORDENES%20DE%20BIENES%20Y%20SERVCIOS\06539%20PBS,%20S.A.%20DE%20C.V..PDF" TargetMode="External"/><Relationship Id="rId243" Type="http://schemas.openxmlformats.org/officeDocument/2006/relationships/hyperlink" Target="file:///\\Elizabethpc\generalidades2012w\CONTRATOS%202012\CONTRATO%20DE%20SERVICIO%20N&#176;%2019-2012%20%20SERVICIOS%20TECNOLOGICOS%20MULTIPLES,%20S.A.%20DE%20C.V..PDF" TargetMode="External"/><Relationship Id="rId264" Type="http://schemas.openxmlformats.org/officeDocument/2006/relationships/hyperlink" Target="file:///\\Elizabethpc\generalidades2012w\ORDENES%20DE%20BIENES%20Y%20SERVCIOS\06564%20SOCIEDAD%20DE%20EMPRESARIOS%20DEL%20TRANSPORTE.PDF" TargetMode="External"/><Relationship Id="rId285" Type="http://schemas.openxmlformats.org/officeDocument/2006/relationships/hyperlink" Target="file:///\\Elizabethpc\generalidades2012w\ORDENES%20DE%20BIENES%20Y%20SERVCIOS\06589%20FALMAR,%20S.A.%20DE%20C.V..PDF" TargetMode="External"/><Relationship Id="rId17" Type="http://schemas.openxmlformats.org/officeDocument/2006/relationships/hyperlink" Target="file:///\\Elizabethpc\generalidades2012w\ORDENES%20DE%20BIENES%20Y%20SERVCIOS\06446%20LIBRERIA%20CERVANTES.PDF" TargetMode="External"/><Relationship Id="rId38" Type="http://schemas.openxmlformats.org/officeDocument/2006/relationships/hyperlink" Target="file:///\\Elizabethpc\generalidades2012w\ORDENES%20DE%20BIENES%20Y%20SERVCIOS\06389%20SINERGIA%20HUMANA,%20S.A.%20DE%20C.V..PDF" TargetMode="External"/><Relationship Id="rId59" Type="http://schemas.openxmlformats.org/officeDocument/2006/relationships/hyperlink" Target="file:///\\Elizabethpc\generalidades2012w\ORDENES%20DE%20BIENES%20Y%20SERVCIOS\06314%20NEUROLAB,%20S.A.%20DE%20C.V..PDF" TargetMode="External"/><Relationship Id="rId103" Type="http://schemas.openxmlformats.org/officeDocument/2006/relationships/hyperlink" Target="file:///\\Elizabethpc\generalidades2012w\ORDENES%20DE%20BIENES%20Y%20SERVCIOS\06356%20HECTOR%20RAFAEL%20RAMIREZ%20CORDOVA.PDF" TargetMode="External"/><Relationship Id="rId124" Type="http://schemas.openxmlformats.org/officeDocument/2006/relationships/hyperlink" Target="file:///\\Elizabethpc\generalidades2012w\ORDENES%20DE%20BIENES%20Y%20SERVCIOS\06417%20JESUS%20OSWALDO%20GUTIERREZ%20HENRIQUEZ.PDF" TargetMode="External"/><Relationship Id="rId310" Type="http://schemas.openxmlformats.org/officeDocument/2006/relationships/hyperlink" Target="file:///\\Elizabethpc\2013\generalidades2013w\CONTRATOS%202013\CONTRATO%20DE%20SUMINISTRO%20E%20INSTALACI&#211;N%20N&#176;%2003-2013%20MARIO%20EUGENIO%20GUEVARA%20MARTINEZ..PDF" TargetMode="External"/><Relationship Id="rId70" Type="http://schemas.openxmlformats.org/officeDocument/2006/relationships/hyperlink" Target="file:///\\Elizabethpc\generalidades2012w\ORDENES%20DE%20BIENES%20Y%20SERVCIOS\06331%20VICTOR%20MANUEL%20CAMPOS%20RAMIREZ.PDF" TargetMode="External"/><Relationship Id="rId91" Type="http://schemas.openxmlformats.org/officeDocument/2006/relationships/hyperlink" Target="file:///\\Elizabethpc\generalidades2012w\ORDENES%20DE%20BIENES%20Y%20SERVCIOS\06326%20EDITORIAL%20ALTAMIRANO%20MADRIZ,%20S.A.%20DE%20C.V..PDF" TargetMode="External"/><Relationship Id="rId145" Type="http://schemas.openxmlformats.org/officeDocument/2006/relationships/hyperlink" Target="file:///\\Elizabethpc\generalidades2012w\ORDENES%20DE%20BIENES%20Y%20SERVCIOS\06370%20ASOC.%20DE%20RADIOS%20Y%20PROGRAMAS%20PARTICIPATIVOS%20DE%20EL%20SALVADOR.PDF" TargetMode="External"/><Relationship Id="rId166" Type="http://schemas.openxmlformats.org/officeDocument/2006/relationships/hyperlink" Target="file:///\\Elizabethpc\generalidades2012w\ORDENES%20DE%20BIENES%20Y%20SERVCIOS\06477%20SISTEMAS%20BIOMEDICOS,%20S.A.%20DE%20C.V..PDF" TargetMode="External"/><Relationship Id="rId187" Type="http://schemas.openxmlformats.org/officeDocument/2006/relationships/hyperlink" Target="file:///\\Elizabethpc\generalidades2012w\ORDENES%20DE%20BIENES%20Y%20SERVCIOS\06497%20ROXANA%20MINERVINI%20MELARA.PDF" TargetMode="External"/><Relationship Id="rId1" Type="http://schemas.openxmlformats.org/officeDocument/2006/relationships/hyperlink" Target="file:///\\192.168.0.7\elizabethmail\TODO\AppData\Local\AppData\Local\GENERALIDADES2012W\CONTRATOS%202012\ORDEN%2006307%20-%2006308.PDF" TargetMode="External"/><Relationship Id="rId212" Type="http://schemas.openxmlformats.org/officeDocument/2006/relationships/hyperlink" Target="file:///\\Elizabethpc\generalidades2012w\ORDENES%20DE%20BIENES%20Y%20SERVCIOS\06529%20JULIO%20NEFTALI%20CA&#209;AS%20ZELAYA.PDF" TargetMode="External"/><Relationship Id="rId233" Type="http://schemas.openxmlformats.org/officeDocument/2006/relationships/hyperlink" Target="file:///\\Elizabethpc\generalidades2012w\CONTRATOS%202012\CONTRATO%20DE%20SUMINISTRO%20N&#176;%2007-2012.PDF" TargetMode="External"/><Relationship Id="rId254" Type="http://schemas.openxmlformats.org/officeDocument/2006/relationships/hyperlink" Target="file:///\\Elizabethpc\generalidades2012w\ORDENES%20DE%20BIENES%20Y%20SERVCIOS\06549%20ELECTROLAB%20MEDIC,%20S.A.%20DE%20C.V..PDF" TargetMode="External"/><Relationship Id="rId28" Type="http://schemas.openxmlformats.org/officeDocument/2006/relationships/hyperlink" Target="file:///\\Elizabethpc\generalidades2012w\ORDENES%20DE%20BIENES%20Y%20SERVCIOS\06433%20EDITORA%20EL%20MUNDO.PDF" TargetMode="External"/><Relationship Id="rId49" Type="http://schemas.openxmlformats.org/officeDocument/2006/relationships/hyperlink" Target="file:///\\Elizabethpc\generalidades2012w\ORDENES%20DE%20BIENES%20Y%20SERVCIOS\06305%20COLATINO%20DE%20R.L..PDF" TargetMode="External"/><Relationship Id="rId114" Type="http://schemas.openxmlformats.org/officeDocument/2006/relationships/hyperlink" Target="file:///\\Elizabethpc\generalidades2012w\ORDENES%20DE%20BIENES%20Y%20SERVCIOS\06407%20MARIO%20JOSE%20FONSECA%20CASTILLO.PDF" TargetMode="External"/><Relationship Id="rId275" Type="http://schemas.openxmlformats.org/officeDocument/2006/relationships/hyperlink" Target="file:///\\Elizabethpc\generalidades2012w\ORDENES%20DE%20BIENES%20Y%20SERVCIOS\06580%20JOSE%20JULIO%20ESCOBAR%20MANCIA.PDF" TargetMode="External"/><Relationship Id="rId296" Type="http://schemas.openxmlformats.org/officeDocument/2006/relationships/hyperlink" Target="file:///\\Elizabethpc\generalidades2012w\CONTRATOS%202012\CONTRATO%20DE%20SERVICIO%20N&#176;%2001-2012.PDF" TargetMode="External"/><Relationship Id="rId300" Type="http://schemas.openxmlformats.org/officeDocument/2006/relationships/hyperlink" Target="file:///\\Elizabethpc\generalidades2012w\CONTRATOS%202012\CONTRATO%20DE%20SUMINISTRO%20N&#176;%2015-2012%20GBM%20DE%20EL%20SALVADOR,%20S.A.%20DE%20C.V..PDF" TargetMode="External"/><Relationship Id="rId60" Type="http://schemas.openxmlformats.org/officeDocument/2006/relationships/hyperlink" Target="file:///\\Elizabethpc\generalidades2012w\ORDENES%20DE%20BIENES%20Y%20SERVCIOS\06334%20FUNDACION%20PADRE%20ARRUPE%20DE%20EL%20SALVADOR.PDF" TargetMode="External"/><Relationship Id="rId81" Type="http://schemas.openxmlformats.org/officeDocument/2006/relationships/hyperlink" Target="file:///\\Elizabethpc\generalidades2012w\ORDENES%20DE%20BIENES%20Y%20SERVCIOS\06350%20VICENTE%20RAFAEL.PDF" TargetMode="External"/><Relationship Id="rId135" Type="http://schemas.openxmlformats.org/officeDocument/2006/relationships/hyperlink" Target="file:///\\Elizabethpc\generalidades2012w\ORDENES%20DE%20BIENES%20Y%20SERVCIOS\06428%20REINA%20GUADALUPE%20ERICKA%20LOPEZ%20TORRES.PDF" TargetMode="External"/><Relationship Id="rId156" Type="http://schemas.openxmlformats.org/officeDocument/2006/relationships/hyperlink" Target="file:///\\Elizabethpc\generalidades2012w\ORDENES%20DE%20BIENES%20Y%20SERVCIOS\06357%20DUTRIZ%20HERMANOS,%20S.A.%20DE%20C.V..PDF" TargetMode="External"/><Relationship Id="rId177" Type="http://schemas.openxmlformats.org/officeDocument/2006/relationships/hyperlink" Target="file:///\\Elizabethpc\generalidades2012w\ORDENES%20DE%20BIENES%20Y%20SERVCIOS\06491%20TOROGOZ,%20S.A.%20DE%20C.V..PDF" TargetMode="External"/><Relationship Id="rId198" Type="http://schemas.openxmlformats.org/officeDocument/2006/relationships/hyperlink" Target="file:///\\Elizabethpc\generalidades2012w\ORDENES%20DE%20BIENES%20Y%20SERVCIOS\06514%20UNIFORMES%20DE%20EL%20SALVADOR,%20S.A.%20DE%20C.V..PDF" TargetMode="External"/><Relationship Id="rId202" Type="http://schemas.openxmlformats.org/officeDocument/2006/relationships/hyperlink" Target="file:///\\Elizabethpc\generalidades2012w\ORDENES%20DE%20BIENES%20Y%20SERVCIOS\06522%20COMERCIAL%20INDUSTRIAL%20OLINS,%20S.A.%20DE%20C.V..PDF" TargetMode="External"/><Relationship Id="rId223" Type="http://schemas.openxmlformats.org/officeDocument/2006/relationships/hyperlink" Target="file:///\\Elizabethpc\generalidades2012w\ORDENES%20DE%20BIENES%20Y%20SERVCIOS\06540%20DPG,%20S.A.%20DE%20C.V..PDF" TargetMode="External"/><Relationship Id="rId244" Type="http://schemas.openxmlformats.org/officeDocument/2006/relationships/hyperlink" Target="file:///\\Elizabethpc\generalidades2012w\CONTRATOS%202012\CONTRATO%20DE%20SERVICIO%20N&#176;%2020-2012%20PODES.PDF" TargetMode="External"/><Relationship Id="rId18" Type="http://schemas.openxmlformats.org/officeDocument/2006/relationships/hyperlink" Target="file:///\\Elizabethpc\generalidades2012w\ORDENES%20DE%20BIENES%20Y%20SERVCIOS\06445%20MULTIPLES%20NEGOCIOS,%20S.A.%20DE%20C.V..PDF" TargetMode="External"/><Relationship Id="rId39" Type="http://schemas.openxmlformats.org/officeDocument/2006/relationships/hyperlink" Target="file:///\\Elizabethpc\generalidades2012w\ORDENES%20DE%20BIENES%20Y%20SERVCIOS\06404%20INFRA%20DE%20EL%20SALVADOR,%20S.A.%20DE%20C.V..PDF" TargetMode="External"/><Relationship Id="rId265" Type="http://schemas.openxmlformats.org/officeDocument/2006/relationships/hyperlink" Target="file:///\\Elizabethpc\generalidades2012w\ORDENES%20DE%20BIENES%20Y%20SERVCIOS\06561%20CALCULADORAS%20Y%20TECLADOS,%20S.A%20.DE%20C.V..PDF" TargetMode="External"/><Relationship Id="rId286" Type="http://schemas.openxmlformats.org/officeDocument/2006/relationships/hyperlink" Target="file:///\\Elizabethpc\generalidades2012w\ORDENES%20DE%20BIENES%20Y%20SERVCIOS\06586%20FARMACIA%20SAN%20NICOLAS,%20S.A.%20DE%20C.V..PDF" TargetMode="External"/><Relationship Id="rId50" Type="http://schemas.openxmlformats.org/officeDocument/2006/relationships/hyperlink" Target="file:///\\Elizabethpc\generalidades2012w\ORDENES%20DE%20BIENES%20Y%20SERVCIOS\06307%20EDITORIAL%20ALTAMIRANO%20MADRIZ,%20S.A.%20DE%20C.V..PDF" TargetMode="External"/><Relationship Id="rId104" Type="http://schemas.openxmlformats.org/officeDocument/2006/relationships/hyperlink" Target="file:///\\Elizabethpc\generalidades2012w\ORDENES%20DE%20BIENES%20Y%20SERVCIOS\06382%20HECTOR%20RAFAEL%20RAMIREZ%20CORDOVA.PDF" TargetMode="External"/><Relationship Id="rId125" Type="http://schemas.openxmlformats.org/officeDocument/2006/relationships/hyperlink" Target="file:///\\Elizabethpc\generalidades2012w\ORDENES%20DE%20BIENES%20Y%20SERVCIOS\06418%20OTTO%20JAIME%20MONTOYA%20TOBAR.PDF" TargetMode="External"/><Relationship Id="rId146" Type="http://schemas.openxmlformats.org/officeDocument/2006/relationships/hyperlink" Target="file:///\\Elizabethpc\generalidades2012w\ORDENES%20DE%20BIENES%20Y%20SERVCIOS\06363%20ASOCIACION%20AGAPE%20DE%20EL%20SALVADOR.PDF" TargetMode="External"/><Relationship Id="rId167" Type="http://schemas.openxmlformats.org/officeDocument/2006/relationships/hyperlink" Target="file:///\\Elizabethpc\generalidades2012w\ORDENES%20DE%20BIENES%20Y%20SERVCIOS\06474%20COLATINO%20DE%20RL.PDF" TargetMode="External"/><Relationship Id="rId188" Type="http://schemas.openxmlformats.org/officeDocument/2006/relationships/hyperlink" Target="file:///\\Elizabethpc\generalidades2012w\ORDENES%20DE%20BIENES%20Y%20SERVCIOS\06498%20MARIA%20EUGENIA%20MURGA%20DE%20MORALES.PDF" TargetMode="External"/><Relationship Id="rId311" Type="http://schemas.openxmlformats.org/officeDocument/2006/relationships/hyperlink" Target="file:///\\Elizabethpc\2013\generalidades2013w\CONTRATOS%202013\CONTRATO%20DE%20SUMINISTRO%20E%20INSTALACI&#211;N%20N&#176;%2004-2013%20CARLOS%20ERNESTO%20ELIAS%20AVALOS..PDF" TargetMode="External"/><Relationship Id="rId71" Type="http://schemas.openxmlformats.org/officeDocument/2006/relationships/hyperlink" Target="file:///\\Elizabethpc\generalidades2012w\ORDENES%20DE%20BIENES%20Y%20SERVCIOS\06319%20DPG,%20S.A.%20DE%20C.V..PDF" TargetMode="External"/><Relationship Id="rId92" Type="http://schemas.openxmlformats.org/officeDocument/2006/relationships/hyperlink" Target="file:///\\Elizabethpc\generalidades2012w\ORDENES%20DE%20BIENES%20Y%20SERVCIOS\06327%20EDITORIAL%20EL%20MUNDO,%20S.A.%20DE%20C.V..PDF" TargetMode="External"/><Relationship Id="rId213" Type="http://schemas.openxmlformats.org/officeDocument/2006/relationships/hyperlink" Target="file:///\\Elizabethpc\generalidades2012w\ORDENES%20DE%20BIENES%20Y%20SERVCIOS\06530%20EDITORIAL%20ALTAMIRANO%20MADRIZ,%20S.A.%20DE%20C.V..PDF" TargetMode="External"/><Relationship Id="rId234" Type="http://schemas.openxmlformats.org/officeDocument/2006/relationships/hyperlink" Target="file:///\\192.168.0.7\elizabethmail\TODO\AppData\Local\AppData\Local\GENERALIDADES2012W\CONTRATOS%202012\CONTRATO%20DE%20SUMINISTRO%20N&#176;%2007-2012.PDF" TargetMode="External"/><Relationship Id="rId2" Type="http://schemas.openxmlformats.org/officeDocument/2006/relationships/hyperlink" Target="file:///\\Elizabethpc\generalidades2012w\ORDENES%20DE%20BIENES%20Y%20SERVCIOS\06463%20OXIGENO%20Y%20GASES.PDF" TargetMode="External"/><Relationship Id="rId29" Type="http://schemas.openxmlformats.org/officeDocument/2006/relationships/hyperlink" Target="file:///\\Elizabethpc\generalidades2012w\ORDENES%20DE%20BIENES%20Y%20SERVCIOS\06456%20HOSPIMEDIC,%20S.A.%20DE%20C.V..PDF" TargetMode="External"/><Relationship Id="rId255" Type="http://schemas.openxmlformats.org/officeDocument/2006/relationships/hyperlink" Target="file:///\\Elizabethpc\generalidades2012w\ORDENES%20DE%20BIENES%20Y%20SERVCIOS\06550%20INNOVACIONES%20MEDICAS,%20S.A.%20DE%20C.V..PDF" TargetMode="External"/><Relationship Id="rId276" Type="http://schemas.openxmlformats.org/officeDocument/2006/relationships/hyperlink" Target="file:///\\Elizabethpc\generalidades2012w\ORDENES%20DE%20BIENES%20Y%20SERVCIOS\06579%20NOE%20ALBERTO%20GUILLEN.PDF" TargetMode="External"/><Relationship Id="rId297" Type="http://schemas.openxmlformats.org/officeDocument/2006/relationships/hyperlink" Target="file:///\\Elizabethpc\generalidades2012w\CONTRATOS%202012\CONTRATO%20DE%20SERVICIO%20N&#176;%2002-2012.PDF" TargetMode="External"/><Relationship Id="rId40" Type="http://schemas.openxmlformats.org/officeDocument/2006/relationships/hyperlink" Target="file:///\\Elizabethpc\generalidades2012w\ORDENES%20DE%20BIENES%20Y%20SERVCIOS\06403%20INFRA%20DE%20EL%20SALVADOR,%20S.A.%20DE%20C.V..PDF" TargetMode="External"/><Relationship Id="rId115" Type="http://schemas.openxmlformats.org/officeDocument/2006/relationships/hyperlink" Target="file:///\\Elizabethpc\generalidades2012w\ORDENES%20DE%20BIENES%20Y%20SERVCIOS\06408%20LUIS%20ERNESTO%20QUI&#209;ONEZ%20MAGA&#209;A.PDF" TargetMode="External"/><Relationship Id="rId136" Type="http://schemas.openxmlformats.org/officeDocument/2006/relationships/hyperlink" Target="file:///\\Elizabethpc\generalidades2012w\ORDENES%20DE%20BIENES%20Y%20SERVCIOS\06429%20HECTOR%20ARISTIDES%20%20ORREGO%20CASTELLANOS.PDF" TargetMode="External"/><Relationship Id="rId157" Type="http://schemas.openxmlformats.org/officeDocument/2006/relationships/hyperlink" Target="file:///\\Elizabethpc\generalidades2012w\ORDENES%20DE%20BIENES%20Y%20SERVCIOS\06391%20LA%20CASA%20DEL%20ACCESORIO,%20S.A.%20DE%20C.V..PDF" TargetMode="External"/><Relationship Id="rId178" Type="http://schemas.openxmlformats.org/officeDocument/2006/relationships/hyperlink" Target="file:///\\Elizabethpc\generalidades2012w\ORDENES%20DE%20BIENES%20Y%20SERVCIOS\06488%20LIZ%20JENNY%20REYES%20VARGAS.PDF" TargetMode="External"/><Relationship Id="rId301" Type="http://schemas.openxmlformats.org/officeDocument/2006/relationships/hyperlink" Target="file:///\\Elizabethpc\generalidades2012w\CONTRATOS%202012\CONTRATO%20DE%20SUMINISTRO%20N&#176;%2016-2012%20%20SISTEMAS%20C&amp;C,%20S.A.%20DE%20C.V..PDF" TargetMode="External"/><Relationship Id="rId61" Type="http://schemas.openxmlformats.org/officeDocument/2006/relationships/hyperlink" Target="file:///\\Elizabethpc\generalidades2012w\ORDENES%20DE%20BIENES%20Y%20SERVCIOS\06324%20IVAN%20DIMITRY%20MENA.PDF" TargetMode="External"/><Relationship Id="rId82" Type="http://schemas.openxmlformats.org/officeDocument/2006/relationships/hyperlink" Target="file:///\\Elizabethpc\generalidades2012w\ORDENES%20DE%20BIENES%20Y%20SERVCIOS\06349%20FRANCISCO%20MAURICIO%20HENRIQUEZ%20MIRA.PDF" TargetMode="External"/><Relationship Id="rId199" Type="http://schemas.openxmlformats.org/officeDocument/2006/relationships/hyperlink" Target="file:///\\Elizabethpc\generalidades2012w\ORDENES%20DE%20BIENES%20Y%20SERVCIOS\06515%20HERMELINDA%20DEL%20CARMEN%20VALDIVIESO%20OCHOA.PDF" TargetMode="External"/><Relationship Id="rId203" Type="http://schemas.openxmlformats.org/officeDocument/2006/relationships/hyperlink" Target="file:///\\Elizabethpc\generalidades2012w\ORDENES%20DE%20BIENES%20Y%20SERVCIOS\06518%20SUPER%20MUEBLES,%20S.A.%20DE%20C.V..PDF" TargetMode="External"/><Relationship Id="rId19" Type="http://schemas.openxmlformats.org/officeDocument/2006/relationships/hyperlink" Target="file:///\\Elizabethpc\generalidades2012w\ORDENES%20DE%20BIENES%20Y%20SERVCIOS\06444%20LIBRERIA%20Y%20PAPELERIA%20EL%20NUEVO%20SIGLO,%20S.A.%20DE%20C.V..PDF" TargetMode="External"/><Relationship Id="rId224" Type="http://schemas.openxmlformats.org/officeDocument/2006/relationships/hyperlink" Target="file:///\\Elizabethpc\generalidades2012w\CONTRATOS%202012\PRORROGA%20DE%20CONTRATO%20DE%20ARRENDAMIENTO%20N&#176;%2001-2011.PDF" TargetMode="External"/><Relationship Id="rId245" Type="http://schemas.openxmlformats.org/officeDocument/2006/relationships/hyperlink" Target="file:///\\192.168.0.7\elizabethmail\TODO\AppData\Local\AppData\Local\GENERALIDADES2012W\CONTRATOS%202012\CONTRATO%20DE%20SERVICIOS%20CORPORATIVOS%20DE%20UN%20TUNEL%20DE%20DATOS.PDF" TargetMode="External"/><Relationship Id="rId266" Type="http://schemas.openxmlformats.org/officeDocument/2006/relationships/hyperlink" Target="file:///\\Elizabethpc\generalidades2012w\ORDENES%20DE%20BIENES%20Y%20SERVCIOS\06562%20LIZ%20REYES%20VARGAS.PDF" TargetMode="External"/><Relationship Id="rId287" Type="http://schemas.openxmlformats.org/officeDocument/2006/relationships/hyperlink" Target="file:///\\Elizabethpc\generalidades2012w\ORDENES%20DE%20BIENES%20Y%20SERVCIOS\06587%20LIDIA%20MARTINEZ%20DE%20MARROQUIN.PDF" TargetMode="External"/><Relationship Id="rId30" Type="http://schemas.openxmlformats.org/officeDocument/2006/relationships/hyperlink" Target="file:///\\Elizabethpc\generalidades2012w\ORDENES%20DE%20BIENES%20Y%20SERVCIOS\06454%20LIDIA%20MARTINEZ%20DE%20MARROQUIN.PDF" TargetMode="External"/><Relationship Id="rId105" Type="http://schemas.openxmlformats.org/officeDocument/2006/relationships/hyperlink" Target="file:///\\Elizabethpc\generalidades2012w\ORDENES%20DE%20BIENES%20Y%20SERVCIOS\06337%20DUTRIZ%20HERMANOS,%20S.A.%20DE%20C.V..PDF" TargetMode="External"/><Relationship Id="rId126" Type="http://schemas.openxmlformats.org/officeDocument/2006/relationships/hyperlink" Target="file:///\\Elizabethpc\generalidades2012w\ORDENES%20DE%20BIENES%20Y%20SERVCIOS\06419%20MARTA%20EVELYN%20MENA%20MARQUEZ.PDF" TargetMode="External"/><Relationship Id="rId147" Type="http://schemas.openxmlformats.org/officeDocument/2006/relationships/hyperlink" Target="file:///\\Elizabethpc\generalidades2012w\ORDENES%20DE%20BIENES%20Y%20SERVCIOS\06364%20PROMOTORA%20DE%20COMUNICACIONES,%20S.A.%20DE%20C.V..PDF" TargetMode="External"/><Relationship Id="rId168" Type="http://schemas.openxmlformats.org/officeDocument/2006/relationships/hyperlink" Target="file:///\\Elizabethpc\generalidades2012w\ORDENES%20DE%20BIENES%20Y%20SERVCIOS\06308%20DUTRIZ%20HERMANOS,%20S.A.%20DE%20C.V..PDF" TargetMode="External"/><Relationship Id="rId312" Type="http://schemas.openxmlformats.org/officeDocument/2006/relationships/printerSettings" Target="../printerSettings/printerSettings2.bin"/><Relationship Id="rId51" Type="http://schemas.openxmlformats.org/officeDocument/2006/relationships/hyperlink" Target="file:///\\Elizabethpc\generalidades2012w\ORDENES%20DE%20BIENES%20Y%20SERVCIOS\06311%20EDITORIAL%20ALTAMIRANO%20MADRIZ,%20S.A.%20DE%20C.V..PDF" TargetMode="External"/><Relationship Id="rId72" Type="http://schemas.openxmlformats.org/officeDocument/2006/relationships/hyperlink" Target="file:///\\Elizabethpc\generalidades2012w\ORDENES%20DE%20BIENES%20Y%20SERVCIOS\06320%20CLAUDIA%20ARELY%20MEJIA%20PEREZ.PDF" TargetMode="External"/><Relationship Id="rId93" Type="http://schemas.openxmlformats.org/officeDocument/2006/relationships/hyperlink" Target="file:///\\Elizabethpc\generalidades2012w\ORDENES%20DE%20BIENES%20Y%20SERVCIOS\06336%20GRUPO%20RENDEROS,%20S.A.%20DE%20C.V..PDF" TargetMode="External"/><Relationship Id="rId189" Type="http://schemas.openxmlformats.org/officeDocument/2006/relationships/hyperlink" Target="file:///\\Elizabethpc\generalidades2012w\ORDENES%20DE%20BIENES%20Y%20SERVCIOS06499%20CONSUELO%20COTO%20DE%20CORDERO.PDF" TargetMode="External"/><Relationship Id="rId3" Type="http://schemas.openxmlformats.org/officeDocument/2006/relationships/hyperlink" Target="file:///\\Elizabethpc\generalidades2012w\ORDENES%20DE%20BIENES%20Y%20SERVCIOS\06459%20DELIBANQUETES.PDF" TargetMode="External"/><Relationship Id="rId214" Type="http://schemas.openxmlformats.org/officeDocument/2006/relationships/hyperlink" Target="file:///\\Elizabethpc\generalidades2012w\ORDENES%20DE%20BIENES%20Y%20SERVCIOS\06531%20AYALA%20QUINTANILLA,%20S.A.%20DE%20C.V..PDF" TargetMode="External"/><Relationship Id="rId235" Type="http://schemas.openxmlformats.org/officeDocument/2006/relationships/hyperlink" Target="file:///\\Elizabethpc\generalidades2012w\CONTRATOS%202012\CONTRATO%20DE%20ARRENDAMIENTO%20N&#176;%2005-2012.PDF" TargetMode="External"/><Relationship Id="rId256" Type="http://schemas.openxmlformats.org/officeDocument/2006/relationships/hyperlink" Target="file:///\\Elizabethpc\generalidades2012w\ORDENES%20DE%20BIENES%20Y%20SERVCIOS\06551%20LIDIA%20MARTINEZ%20DE%20MARROQUIN.PDF" TargetMode="External"/><Relationship Id="rId277" Type="http://schemas.openxmlformats.org/officeDocument/2006/relationships/hyperlink" Target="file:///\\Elizabethpc\generalidades2012w\ORDENES%20DE%20BIENES%20Y%20SERVCIOS\06578%20LIBRERIA%20CERVANTES,%20S.A.%20DE%20C.V..PDF" TargetMode="External"/><Relationship Id="rId298" Type="http://schemas.openxmlformats.org/officeDocument/2006/relationships/hyperlink" Target="file:///\\Elizabethpc\generalidades2012w\CONTRATOS%202012\CONTRATO%20DE%20SERVICIO%20N&#176;%2003-2012.PDF" TargetMode="External"/><Relationship Id="rId116" Type="http://schemas.openxmlformats.org/officeDocument/2006/relationships/hyperlink" Target="file:///\\Elizabethpc\generalidades2012w\ORDENES%20DE%20BIENES%20Y%20SERVCIOS\06409%20RAFAEL%20ANTONIO%20OLIVARES%20ACOSTA.PDF" TargetMode="External"/><Relationship Id="rId137" Type="http://schemas.openxmlformats.org/officeDocument/2006/relationships/hyperlink" Target="file:///\\Elizabethpc\generalidades2012w\ORDENES%20DE%20BIENES%20Y%20SERVCIOS\06430%20JOSE%20NEMESIA%20PORTILLO.PDF" TargetMode="External"/><Relationship Id="rId158" Type="http://schemas.openxmlformats.org/officeDocument/2006/relationships/hyperlink" Target="file:///\\Elizabethpc\generalidades2012w\ORDENES%20DE%20BIENES%20Y%20SERVCIOS\06375%20ROSALES-CASTANEDA%20INGENIEROS,%20S.A.%20DE%20C.V..PDF" TargetMode="External"/><Relationship Id="rId302" Type="http://schemas.openxmlformats.org/officeDocument/2006/relationships/hyperlink" Target="file:///\\Elizabethpc\generalidades2012w\CONTRATOS%202012\CONTRATO%20DE%20SUMINISTRO%20N&#176;%2017-2012%20%20D&#180;QUISA,%20S.A.%20DE%20C.V..PDF" TargetMode="External"/><Relationship Id="rId20" Type="http://schemas.openxmlformats.org/officeDocument/2006/relationships/hyperlink" Target="file:///\\Elizabethpc\generalidades2012w\ORDENES%20DE%20BIENES%20Y%20SERVCIOS\06376%20EDITORIAL%20EL%20MUNDO,%20S.A..PDF" TargetMode="External"/><Relationship Id="rId41" Type="http://schemas.openxmlformats.org/officeDocument/2006/relationships/hyperlink" Target="file:///\\Elizabethpc\generalidades2012w\ORDENES%20DE%20BIENES%20Y%20SERVCIOS\06402%20MARIO%20FRANCISCO%20SOSA%20AMBRAGI.PDF" TargetMode="External"/><Relationship Id="rId62" Type="http://schemas.openxmlformats.org/officeDocument/2006/relationships/hyperlink" Target="file:///\\Elizabethpc\generalidades2012w\ORDENES%20DE%20BIENES%20Y%20SERVCIOS\06323%20PASTRANA,%20S.A.%20DE%20C.V..PDF" TargetMode="External"/><Relationship Id="rId83" Type="http://schemas.openxmlformats.org/officeDocument/2006/relationships/hyperlink" Target="file:///\\Elizabethpc\generalidades2012w\ORDENES%20DE%20BIENES%20Y%20SERVCIOS\06347%20CARLOS%20JIMENEZ%20CARRANZA.PDF" TargetMode="External"/><Relationship Id="rId179" Type="http://schemas.openxmlformats.org/officeDocument/2006/relationships/hyperlink" Target="file:///\\Elizabethpc\generalidades2012w\ORDENES%20DE%20BIENES%20Y%20SERVCIOS\06490%20CARLOS%20EDUARDO%20SANDOVAL%20CHAVEZ.PDF" TargetMode="External"/><Relationship Id="rId190" Type="http://schemas.openxmlformats.org/officeDocument/2006/relationships/hyperlink" Target="file:///\\Elizabethpc\generalidades2012w\ORDENES%20DE%20BIENES%20Y%20SERVCIOS\06505%20ALMACENES%20VIDRI,%20S.A.%20DE%20C.V..PDF" TargetMode="External"/><Relationship Id="rId204" Type="http://schemas.openxmlformats.org/officeDocument/2006/relationships/hyperlink" Target="file:///\\Elizabethpc\generalidades2012w\ORDENES%20DE%20BIENES%20Y%20SERVCIOS\06520%20MULTILINE,%20S.A.%20DE%20C.V..PDF" TargetMode="External"/><Relationship Id="rId225" Type="http://schemas.openxmlformats.org/officeDocument/2006/relationships/hyperlink" Target="file:///\\Elizabethpc\generalidades2012w\CONTRATOS%202012\CONTRATO%20DE%20ARRENDAMIENTO%20N&#176;%2002-2012.PDF" TargetMode="External"/><Relationship Id="rId246" Type="http://schemas.openxmlformats.org/officeDocument/2006/relationships/hyperlink" Target="file:///\\Elizabethpc\generalidades2012w\CONTRATOS%202012\CONTRATO%20DE%20SUMINISTRO%20N&#176;%2025-2012%20DATA%20&amp;%20GRAPHIC,%20S.A.%20DE%20C.V..PDF" TargetMode="External"/><Relationship Id="rId267" Type="http://schemas.openxmlformats.org/officeDocument/2006/relationships/hyperlink" Target="file:///\\Elizabethpc\generalidades2012w\ORDENES%20DE%20BIENES%20Y%20SERVCIOS\06563%20KUA%20HUA,%20S.A.%20DE%20C.V..PDF" TargetMode="External"/><Relationship Id="rId288" Type="http://schemas.openxmlformats.org/officeDocument/2006/relationships/hyperlink" Target="file:///\\Elizabethpc\generalidades2012w\ORDENES%20DE%20BIENES%20Y%20SERVCIOS\06588%20CENTRO%20FARMACEUTICO%20DE%20LA%20FUERZA%20ARMADA.PDF" TargetMode="External"/><Relationship Id="rId106" Type="http://schemas.openxmlformats.org/officeDocument/2006/relationships/hyperlink" Target="file:///\\Elizabethpc\generalidades2012w\ORDENES%20DE%20BIENES%20Y%20SERVCIOS\06390%20TARGET%20SPORTS,%20S.A.%20DE%20C.V..PDF" TargetMode="External"/><Relationship Id="rId127" Type="http://schemas.openxmlformats.org/officeDocument/2006/relationships/hyperlink" Target="file:///\\Elizabethpc\generalidades2012w\ORDENES%20DE%20BIENES%20Y%20SERVCIOS\06420%20ANA%20BELLY%20GUERRA%20DEL%20CID.PDF" TargetMode="External"/><Relationship Id="rId313" Type="http://schemas.openxmlformats.org/officeDocument/2006/relationships/drawing" Target="../drawings/drawing2.xml"/><Relationship Id="rId10" Type="http://schemas.openxmlformats.org/officeDocument/2006/relationships/hyperlink" Target="file:///\\Elizabethpc\generalidades2012w\ORDENES%20DE%20BIENES%20Y%20SERVCIOS\06439%20ROXANA%20MINERVINI%20MELARA.PDF" TargetMode="External"/><Relationship Id="rId31" Type="http://schemas.openxmlformats.org/officeDocument/2006/relationships/hyperlink" Target="file:///\\Elizabethpc\generalidades2012w\ORDENES%20DE%20BIENES%20Y%20SERVCIOS\06434%20OXIGENO%20Y%20GASES%20DE%20EL%20SALVADOR.PDF" TargetMode="External"/><Relationship Id="rId52" Type="http://schemas.openxmlformats.org/officeDocument/2006/relationships/hyperlink" Target="file:///\\Elizabethpc\generalidades2012w\ORDENES%20DE%20BIENES%20Y%20SERVCIOS\06310%20COLATINO%20DE%20R.L..PDF" TargetMode="External"/><Relationship Id="rId73" Type="http://schemas.openxmlformats.org/officeDocument/2006/relationships/hyperlink" Target="file:///\\Elizabethpc\generalidades2012w\ORDENES%20DE%20BIENES%20Y%20SERVCIOS\06321%20DATAPRINT%20DE%20EL%20SALVADOR,%20S.A.%20DE%20C.V..PDF" TargetMode="External"/><Relationship Id="rId94" Type="http://schemas.openxmlformats.org/officeDocument/2006/relationships/hyperlink" Target="file:///\\Elizabethpc\generalidades2012w\ORDENES%20DE%20BIENES%20Y%20SERVCIOS\06374%20MARIA%20EUGENIA%20MURGA%20DE%20MORALES.PDF" TargetMode="External"/><Relationship Id="rId148" Type="http://schemas.openxmlformats.org/officeDocument/2006/relationships/hyperlink" Target="file:///\\Elizabethpc\generalidades2012w\ORDENES%20DE%20BIENES%20Y%20SERVCIOS\06365%20RADIO%20CADENA%20YSKL,%20S.A.%20DE%20C.V..PDF" TargetMode="External"/><Relationship Id="rId169" Type="http://schemas.openxmlformats.org/officeDocument/2006/relationships/hyperlink" Target="file:///\\192.168.0.7\elizabethmail\TODO\AppData\Local\AppData\Local\GENERALIDADES2012W\ORDENES%20DE%20BIENES%20Y%20SERVCIOS\06479%20INFRA%20DE%20EL%20SALVADOR,%20S.A.%20DE%20C.V..PDF" TargetMode="External"/><Relationship Id="rId4" Type="http://schemas.openxmlformats.org/officeDocument/2006/relationships/hyperlink" Target="file:///\\Elizabethpc\generalidades2012w\ORDENES%20DE%20BIENES%20Y%20SERVCIOS\06457%20CARLOS%20ERNESTO%20ELIAS%20AVALOS.PDF" TargetMode="External"/><Relationship Id="rId180" Type="http://schemas.openxmlformats.org/officeDocument/2006/relationships/hyperlink" Target="file:///\\Elizabethpc\generalidades2012w\ORDENES%20DE%20BIENES%20Y%20SERVCIOS\06492%20RICARDO%20ARMANDO%20MORAN%20MARTINEZ.PDF" TargetMode="External"/><Relationship Id="rId215" Type="http://schemas.openxmlformats.org/officeDocument/2006/relationships/hyperlink" Target="file:///\\Elizabethpc\generalidades2012w\ORDENES%20DE%20BIENES%20Y%20SERVCIOS\06535%20CLAUDIA%20MIRNA%20POSADA%20SOTO.PDF" TargetMode="External"/><Relationship Id="rId236" Type="http://schemas.openxmlformats.org/officeDocument/2006/relationships/hyperlink" Target="file:///\\Elizabethpc\generalidades2012w\CONTRATOS%202012\CONTRATO%20DE%20SERVICIO%20N&#176;%2012-2012.PDF" TargetMode="External"/><Relationship Id="rId257" Type="http://schemas.openxmlformats.org/officeDocument/2006/relationships/hyperlink" Target="file:///\\Elizabethpc\generalidades2012w\ORDENES%20DE%20BIENES%20Y%20SERVCIOS\06552%20OXGASA..PDF" TargetMode="External"/><Relationship Id="rId278" Type="http://schemas.openxmlformats.org/officeDocument/2006/relationships/hyperlink" Target="file:///\\Elizabethpc\generalidades2012w\ORDENES%20DE%20BIENES%20Y%20SERVCIOS\06577%20MULTIPLES%20NEGOCIOS,%20S.A.%20DE%20C.V..PDF" TargetMode="External"/><Relationship Id="rId303" Type="http://schemas.openxmlformats.org/officeDocument/2006/relationships/hyperlink" Target="file:///\\Elizabethpc\generalidades2012w\CONTRATOS%202012\CONTRATO%20DE%20SUMINISTRO%20N&#176;%2018-2012%20RICOH%20EL%20SALVADOR,%20S.A.%20DE%20C.V..PDF" TargetMode="External"/><Relationship Id="rId42" Type="http://schemas.openxmlformats.org/officeDocument/2006/relationships/hyperlink" Target="file:///\\Elizabethpc\generalidades2012w\ORDENES%20DE%20BIENES%20Y%20SERVCIOS\06401%20VIDUC,%20S.A.%20DE%20C.V..PDF" TargetMode="External"/><Relationship Id="rId84" Type="http://schemas.openxmlformats.org/officeDocument/2006/relationships/hyperlink" Target="file:///\\Elizabethpc\generalidades2012w\ORDENES%20DE%20BIENES%20Y%20SERVCIOS\06346%20CARLOS%20HUMBERTO%20GARCIA%20FRANCO.PDF" TargetMode="External"/><Relationship Id="rId138" Type="http://schemas.openxmlformats.org/officeDocument/2006/relationships/hyperlink" Target="file:///\\Elizabethpc\generalidades2012w\ORDENES%20DE%20BIENES%20Y%20SERVCIOS\06431%20PABLO%20DAVID%20MIRALDA%20MARTINEZ.PDF" TargetMode="External"/><Relationship Id="rId191" Type="http://schemas.openxmlformats.org/officeDocument/2006/relationships/hyperlink" Target="file:///\\Elizabethpc\generalidades2012w\ORDENES%20DE%20BIENES%20Y%20SERVCIOS\06501%20VIDUC,%20S.A.%20DE%20C.V..PDF" TargetMode="External"/><Relationship Id="rId205" Type="http://schemas.openxmlformats.org/officeDocument/2006/relationships/hyperlink" Target="file:///\\Elizabethpc\generalidades2012w\ORDENES%20DE%20BIENES%20Y%20SERVCIOS\06519%20JOSE%20ERNESTO%20LOZANO%20RIVERA.PDF" TargetMode="External"/><Relationship Id="rId247" Type="http://schemas.openxmlformats.org/officeDocument/2006/relationships/hyperlink" Target="file:///\\Elizabethpc\generalidades2012w\ORDENES%20DE%20BIENES%20Y%20SERVCIOS\06541%20UNIVERSIDAD%20CENTROAMERICANA%20JOSE%20SIMEON%20CA&#209;AS.PDF" TargetMode="External"/><Relationship Id="rId107" Type="http://schemas.openxmlformats.org/officeDocument/2006/relationships/hyperlink" Target="file:///\\Elizabethpc\generalidades2012w\ORDENES%20DE%20BIENES%20Y%20SERVCIOS\06337%20DUTRIZ%20HERMANOS,%20S.A.%20DE%20C.V..PDF" TargetMode="External"/><Relationship Id="rId289" Type="http://schemas.openxmlformats.org/officeDocument/2006/relationships/hyperlink" Target="file:///\\Elizabethpc\generalidades2012w\ORDENES%20DE%20BIENES%20Y%20SERVCIOS\06597%20HECTOR%20MAURICIO%20HERNANDEZ%20CHACON.PDF" TargetMode="External"/><Relationship Id="rId11" Type="http://schemas.openxmlformats.org/officeDocument/2006/relationships/hyperlink" Target="file:///\\Elizabethpc\generalidades2012w\ORDENES%20DE%20BIENES%20Y%20SERVCIOS\06440%20LUIS%20EDUARDO%20VAQUERO%20ANDRADE.PDF" TargetMode="External"/><Relationship Id="rId53" Type="http://schemas.openxmlformats.org/officeDocument/2006/relationships/hyperlink" Target="file:///\\Elizabethpc\generalidades2012w\ORDENES%20DE%20BIENES%20Y%20SERVCIOS\06309%20DUTRIZ%20HERMANOS,%20S.A.%20DE%20C.V..PDF" TargetMode="External"/><Relationship Id="rId149" Type="http://schemas.openxmlformats.org/officeDocument/2006/relationships/hyperlink" Target="file:///\\Elizabethpc\generalidades2012w\ORDENES%20DE%20BIENES%20Y%20SERVCIOS\06368%20Y.S.L.N.%20LA%20MONUMENTAL,%20S.A.%20DE%20C.V..PDF" TargetMode="External"/><Relationship Id="rId95" Type="http://schemas.openxmlformats.org/officeDocument/2006/relationships/hyperlink" Target="file:///\\Elizabethpc\generalidades2012w\ORDENES%20DE%20BIENES%20Y%20SERVCIOS\06373%20ROXANA%20MINERVINI%20MELARA.PDF" TargetMode="External"/><Relationship Id="rId160" Type="http://schemas.openxmlformats.org/officeDocument/2006/relationships/hyperlink" Target="file:///\\Elizabethpc\generalidades2012w\ORDENES%20DE%20BIENES%20Y%20SERVCIOS\06406%20OMNISPORT,%20S.A.%20DE%20C.V..PDF" TargetMode="External"/><Relationship Id="rId216" Type="http://schemas.openxmlformats.org/officeDocument/2006/relationships/hyperlink" Target="file:///\\Elizabethpc\generalidades2012w\ORDENES%20DE%20BIENES%20Y%20SERVCIOS\06534%20GRUPO%20RENDEROS,%20S.A.%20DE%20C.V..PDF" TargetMode="External"/><Relationship Id="rId258" Type="http://schemas.openxmlformats.org/officeDocument/2006/relationships/hyperlink" Target="file:///\\Elizabethpc\generalidades2012w\ORDENES%20DE%20BIENES%20Y%20SERVCIOS\06553%20SISECOR,%20S.A.%20DE%20C.V..PDF" TargetMode="External"/><Relationship Id="rId22" Type="http://schemas.openxmlformats.org/officeDocument/2006/relationships/hyperlink" Target="file:///\\Elizabethpc\generalidades2012w\ORDENES%20DE%20BIENES%20Y%20SERVCIOS\06384%20EDITORIAL%20ALTAMIRANO%20MADRIZ.PDF" TargetMode="External"/><Relationship Id="rId64" Type="http://schemas.openxmlformats.org/officeDocument/2006/relationships/hyperlink" Target="file:///\\Elizabethpc\generalidades2012w\ORDENES%20DE%20BIENES%20Y%20SERVCIOS\06318%20EDGAR%20ARTURO%20PERDOMO%20FLORES.PDF" TargetMode="External"/><Relationship Id="rId118" Type="http://schemas.openxmlformats.org/officeDocument/2006/relationships/hyperlink" Target="file:///\\192.168.0.7\elizabethmail\TODO\AppData\Local\AppData\Local\GENERALIDADES2012W\O\Elizabethpc\generalidades2012w\ORDENES%20DE%20BIENES%20Y%20SERVCIOS\06411%20LAURA%20ELIZABETH%20CANALES%20PE&#209;A.PDF" TargetMode="External"/><Relationship Id="rId171" Type="http://schemas.openxmlformats.org/officeDocument/2006/relationships/hyperlink" Target="file:///\\Elizabethpc\generalidades2012w\ORDENES%20DE%20BIENES%20Y%20SERVCIOS\06480%20EXPO%20EL%20SALVADOR,%20S.A.%20DE%20C.V..PDF" TargetMode="External"/><Relationship Id="rId227" Type="http://schemas.openxmlformats.org/officeDocument/2006/relationships/hyperlink" Target="file:///\\Elizabethpc\generalidades2012w\CONTRATOS%202012\PRORROGA%20DE%20CONTRATO%20DE%20ARRENDAMIENTO%20N&#176;%2002-2011.PDF" TargetMode="External"/><Relationship Id="rId269" Type="http://schemas.openxmlformats.org/officeDocument/2006/relationships/hyperlink" Target="file:///\\Elizabethpc\generalidades2012w\ORDENES%20DE%20BIENES%20Y%20SERVCIOS\06565%20DATA%20&amp;%20GRAPHICS,%20S.A.%20DE%20C.V..PDF" TargetMode="External"/><Relationship Id="rId33" Type="http://schemas.openxmlformats.org/officeDocument/2006/relationships/hyperlink" Target="file:///\\Elizabethpc\generalidades2012w\ORDENES%20DE%20BIENES%20Y%20SERVCIOS\06442%20LIDIA%20MARTINEZ%20DE%20MARROQUIN.PDF" TargetMode="External"/><Relationship Id="rId129" Type="http://schemas.openxmlformats.org/officeDocument/2006/relationships/hyperlink" Target="file:///\\Elizabethpc\generalidades2012w\ORDENES%20DE%20BIENES%20Y%20SERVCIOS\06422%20MIGUEL%20BENJAMIN%20TENZE%20TRABANINO.PDF" TargetMode="External"/><Relationship Id="rId280" Type="http://schemas.openxmlformats.org/officeDocument/2006/relationships/hyperlink" Target="file:///\\Elizabethpc\generalidades2012w\ORDENES%20DE%20BIENES%20Y%20SERVCIOS\06573%20DISTRIBUIDORA%20AXBEN,%20S.A.%20DE%20C.V..PDF" TargetMode="External"/><Relationship Id="rId75" Type="http://schemas.openxmlformats.org/officeDocument/2006/relationships/hyperlink" Target="file:///\\Elizabethpc\generalidades2012w\ORDENES%20DE%20BIENES%20Y%20SERVCIOS\06312%20EDITORA%20EL%20MUNDO,%20S.A.%20DE%20C.V..PDF" TargetMode="External"/><Relationship Id="rId140" Type="http://schemas.openxmlformats.org/officeDocument/2006/relationships/hyperlink" Target="file:///\\Elizabethpc\generalidades2012w\ORDENES%20DE%20BIENES%20Y%20SERVCIOS\06339%20PATRICIA%20DEL%20CARMEN%20GARCIA%20DE%20CORNEJO.PDF" TargetMode="External"/><Relationship Id="rId182" Type="http://schemas.openxmlformats.org/officeDocument/2006/relationships/hyperlink" Target="file:///\\Elizabethpc\generalidades2012w\ORDENES%20DE%20BIENES%20Y%20SERVCIOS\06496%20ASAL,%20S.A.%20DE%20C.V..PDF" TargetMode="External"/><Relationship Id="rId6" Type="http://schemas.openxmlformats.org/officeDocument/2006/relationships/hyperlink" Target="file:///\\Elizabethpc\generalidades2012w\ORDENES%20DE%20BIENES%20Y%20SERVCIOS\06467%20TORREFACTORA%20DE%20CAFE%20SAN%20JOSE%20DE%20LA%20MAJADA.PDF" TargetMode="External"/><Relationship Id="rId238" Type="http://schemas.openxmlformats.org/officeDocument/2006/relationships/hyperlink" Target="file:///\\Elizabethpc\generalidades2012w\CONTRATOS%202012\CONTRATO%20DE%20COMUNICACION%20DE%20E1.PDF" TargetMode="External"/><Relationship Id="rId291" Type="http://schemas.openxmlformats.org/officeDocument/2006/relationships/hyperlink" Target="file:///\\192.168.0.7\elizabethmail\TODO\AppData\Local\AppData\Local\GENERALIDADES2012W\ORDENES%20DE%20BIENES%20Y%20SERVCIOS\06596%20ALMACENES%20VIDRI,%20S.A.%20DE%20C.V..PDF" TargetMode="External"/><Relationship Id="rId305" Type="http://schemas.openxmlformats.org/officeDocument/2006/relationships/hyperlink" Target="file:///\\Elizabethpc\generalidades2012w\ORDENES%20DE%20BIENES%20Y%20SERVCIOS\06396%20HIDRO%20OIL,%20S.A.%20DE%20C.V..PDF" TargetMode="External"/><Relationship Id="rId44" Type="http://schemas.openxmlformats.org/officeDocument/2006/relationships/hyperlink" Target="file:///\\Elizabethpc\generalidades2012w\ORDENES%20DE%20BIENES%20Y%20SERVCIOS\06460%20JESUS%20ENRIQUE%20SANCHEZ%20MORENO.PDF" TargetMode="External"/><Relationship Id="rId86" Type="http://schemas.openxmlformats.org/officeDocument/2006/relationships/hyperlink" Target="file:///\\Elizabethpc\generalidades2012w\ORDENES%20DE%20BIENES%20Y%20SERVCIOS\06348%20NOE%20HERNANDEZ%20RIVERA.PDF" TargetMode="External"/><Relationship Id="rId151" Type="http://schemas.openxmlformats.org/officeDocument/2006/relationships/hyperlink" Target="file:///\\Elizabethpc\generalidades2012w\ORDENES%20DE%20BIENES%20Y%20SERVCIOS\06367%20RADIO%20INDUSTRIA%20M%20Y%20M,%20S.A.%20DE%20C.V..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file:///\\Elizabethpc\2013\generalidades2013w\ORDENES%20DE%20BIENES%20Y%20SERVCIOS\6836%20MARIO%20EUGENIO%20GUEVARA%20MARTINEZ.PDF" TargetMode="External"/><Relationship Id="rId299" Type="http://schemas.openxmlformats.org/officeDocument/2006/relationships/hyperlink" Target="file:///\\Elizabethpc\2013\generalidades2013w\ORDENES%20DE%20BIENES%20Y%20SERVCIOS\6623%20ELECTROLAB%20MEDIC,%20S.A.%20DE%20C.V..PDF" TargetMode="External"/><Relationship Id="rId21" Type="http://schemas.openxmlformats.org/officeDocument/2006/relationships/hyperlink" Target="file:///\\Elizabethpc\2013\generalidades2013w\ORDENES%20DE%20BIENES%20Y%20SERVCIOS\6924%20DUTRIZ%20HERMANOS,%20S.A.%20DE%20C.V..pdf" TargetMode="External"/><Relationship Id="rId63" Type="http://schemas.openxmlformats.org/officeDocument/2006/relationships/hyperlink" Target="file:///\\Elizabethpc\2013\generalidades2013w\CONTRATOS%202013\CONTRATO%20DE%20SUMINISTRO%20N&#176;%2068-2013%20FELIX%20RIVAS.pdf" TargetMode="External"/><Relationship Id="rId159" Type="http://schemas.openxmlformats.org/officeDocument/2006/relationships/hyperlink" Target="file:///\\Elizabethpc\2013\generalidades2013w\CONTRATOS%202013\CONTRATO%20DE%20SERVICIO%20N&#176;%2045-2013%20SETCS,%20S.A.%20DE%20C.V..PDF" TargetMode="External"/><Relationship Id="rId324" Type="http://schemas.openxmlformats.org/officeDocument/2006/relationships/hyperlink" Target="file:///\\Elizabethpc\2013\generalidades2013w\CONTRATOS%202013\CONTRATO%20DE%20SERVICIO%20N&#176;%2011-2013%20PODES..PDF" TargetMode="External"/><Relationship Id="rId366" Type="http://schemas.openxmlformats.org/officeDocument/2006/relationships/hyperlink" Target="file:///\\Elizabethpc\2013\generalidades2013w\ORDENES%20DE%20BIENES%20Y%20SERVCIOS\6651%20EDGAR%20ARTURO%20PERDOMO%20FLORES.PDF" TargetMode="External"/><Relationship Id="rId170" Type="http://schemas.openxmlformats.org/officeDocument/2006/relationships/hyperlink" Target="file:///\\Elizabethpc\2013\generalidades2013w\CONTRATOS%202013\CONTRATO%20DE%20SUMINISTRO%20N&#176;%2039-2013%20RICOH.PDF" TargetMode="External"/><Relationship Id="rId226" Type="http://schemas.openxmlformats.org/officeDocument/2006/relationships/hyperlink" Target="file:///\\Elizabethpc\2013\generalidades2013w\ORDENES%20DE%20BIENES%20Y%20SERVCIOS\6742%20-%206743%20LIBRERIA%20CERVANTES.PDF" TargetMode="External"/><Relationship Id="rId268" Type="http://schemas.openxmlformats.org/officeDocument/2006/relationships/hyperlink" Target="file:///\\Elizabethpc\2013\generalidades2013w\ORDENES%20DE%20BIENES%20Y%20SERVCIOS\6701%20LUIS%20GERARDO%20CAMPOS%20MARTINEZ.PDF" TargetMode="External"/><Relationship Id="rId32" Type="http://schemas.openxmlformats.org/officeDocument/2006/relationships/hyperlink" Target="file:///\\Elizabethpc\2013\generalidades2013w\ORDENES%20DE%20BIENES%20Y%20SERVCIOS\6929%20ALBERTINA%20LUZ%20VELASCO.pdf" TargetMode="External"/><Relationship Id="rId74" Type="http://schemas.openxmlformats.org/officeDocument/2006/relationships/hyperlink" Target="file:///\\Elizabethpc\2013\generalidades2013w\ORDENES%20DE%20BIENES%20Y%20SERVCIOS\6879%20COMERCIALIZADORA%20BF%20INTERNACIONAL,%20S.A.%20DEV..PDF" TargetMode="External"/><Relationship Id="rId128" Type="http://schemas.openxmlformats.org/officeDocument/2006/relationships/hyperlink" Target="file:///\\Elizabethpc\2013\generalidades2013w\ORDENES%20DE%20BIENES%20Y%20SERVCIOS\6805%20FORMAS%20ARTES%20Y%20SERVICIOS,%20S.A.%20DE%20C.V..PDF" TargetMode="External"/><Relationship Id="rId335" Type="http://schemas.openxmlformats.org/officeDocument/2006/relationships/hyperlink" Target="file:///\\Elizabethpc\2013\generalidades2013w\CONTRATOS%202013\MODIFICACION%20Y%20PRORROGA%20DE%20CONTRATO%20DE%20SERVICIO%20N&#176;%2001-2012.PDF" TargetMode="External"/><Relationship Id="rId377" Type="http://schemas.openxmlformats.org/officeDocument/2006/relationships/hyperlink" Target="file:///\\Elizabethpc\2013\generalidades2013w\ORDENES%20DE%20BIENES%20Y%20SERVCIOS\6662%20JOSE%20ROBERTO%20DE%20JESUS%20PINEDA%20GALERO.PDF" TargetMode="External"/><Relationship Id="rId5" Type="http://schemas.openxmlformats.org/officeDocument/2006/relationships/hyperlink" Target="file:///\\Elizabethpc\2013\generalidades2013w\ORDENES%20DE%20BIENES%20Y%20SERVCIOS\6953%20DATA%20&amp;%20GRAPHICS,%20S.A.%20DE%20C.V..pdf" TargetMode="External"/><Relationship Id="rId181" Type="http://schemas.openxmlformats.org/officeDocument/2006/relationships/hyperlink" Target="file:///\\Elizabethpc\2013\generalidades2013w\ORDENES%20DE%20BIENES%20Y%20SERVCIOS\6861%20FELIX%20ADAN%20RIVAS.PDF" TargetMode="External"/><Relationship Id="rId237" Type="http://schemas.openxmlformats.org/officeDocument/2006/relationships/hyperlink" Target="file:///\\Elizabethpc\2013\generalidades2013w\ORDENES%20DE%20BIENES%20Y%20SERVCIOS\6689%20COLATINO%20DE%20R.L..PDF" TargetMode="External"/><Relationship Id="rId402" Type="http://schemas.openxmlformats.org/officeDocument/2006/relationships/hyperlink" Target="file:///\\Elizabethpc\2013\generalidades2013w\CONTRATOS%202013\CONTRATO%20DE%20SUMINISTRO%20N&#176;%2036-2013%20UNIVERSIDAD%20DON%20BOSCO.PDF" TargetMode="External"/><Relationship Id="rId279" Type="http://schemas.openxmlformats.org/officeDocument/2006/relationships/hyperlink" Target="file:///\\Elizabethpc\2013\generalidades2013w\ORDENES%20DE%20BIENES%20Y%20SERVCIOS\6683%20MARIA%20GUILLERMINA%20AGUILAR%20JOVEL.PDF" TargetMode="External"/><Relationship Id="rId43" Type="http://schemas.openxmlformats.org/officeDocument/2006/relationships/hyperlink" Target="file:///\\Elizabethpc\2013\generalidades2013w\ORDENES%20DE%20BIENES%20Y%20SERVCIOS\6904%20FORMULARIOS%20STANDARD.pdf" TargetMode="External"/><Relationship Id="rId139" Type="http://schemas.openxmlformats.org/officeDocument/2006/relationships/hyperlink" Target="file:///\\Elizabethpc\2013\generalidades2013w\ORDENES%20DE%20BIENES%20Y%20SERVCIOS\6811%20CARLOS%20ERNESTO%20ELIAS%20AVALOS.PDF" TargetMode="External"/><Relationship Id="rId290" Type="http://schemas.openxmlformats.org/officeDocument/2006/relationships/hyperlink" Target="file:///\\Elizabethpc\2013\generalidades2013w\ORDENES%20DE%20BIENES%20Y%20SERVCIOS\6616%20LIDIA%20MARTINEZ%20DE%20MARROQUIN.PDF" TargetMode="External"/><Relationship Id="rId304" Type="http://schemas.openxmlformats.org/officeDocument/2006/relationships/hyperlink" Target="file:///\\Elizabethpc\2013\generalidades2013w\CONTRATOS%202013\CONTRATO%20DE%20TELEFONIA%20MOVIL%20N&#176;%20431460%20TIGO.PDF" TargetMode="External"/><Relationship Id="rId346" Type="http://schemas.openxmlformats.org/officeDocument/2006/relationships/hyperlink" Target="file:///\\Elizabethpc\2013\generalidades2013w\CONTRATOS%202013\CONTRATO%20DE%20SUMINISTRO%20N&#176;%2031-2013%20MAQUINARIA%20AGRICOLA.PDF" TargetMode="External"/><Relationship Id="rId388" Type="http://schemas.openxmlformats.org/officeDocument/2006/relationships/hyperlink" Target="file:///\\Elizabethpc\2013\generalidades2013w\ORDENES%20DE%20BIENES%20Y%20SERVCIOS\6673%20OTTO%20JAIME%20MONTOYA%20TOBAR.PDF" TargetMode="External"/><Relationship Id="rId85" Type="http://schemas.openxmlformats.org/officeDocument/2006/relationships/hyperlink" Target="file:///\\Elizabethpc\2013\generalidades2013w\ORDENES%20DE%20BIENES%20Y%20SERVCIOS\6862%20ALMACENES%20VIDRI,%20S.A.%20DE%20C.V..PDF" TargetMode="External"/><Relationship Id="rId150" Type="http://schemas.openxmlformats.org/officeDocument/2006/relationships/hyperlink" Target="file:///\\Elizabethpc\2013\generalidades2013w\ORDENES%20DE%20BIENES%20Y%20SERVCIOS\6794%20GRUPO%20CARSON,%20S.A.%20DE%20C.V..PDF" TargetMode="External"/><Relationship Id="rId192" Type="http://schemas.openxmlformats.org/officeDocument/2006/relationships/hyperlink" Target="file:///\\Elizabethpc\2013\generalidades2013w\ORDENES%20DE%20BIENES%20Y%20SERVCIOS\6750%20ARSEGUI%20DE%20EL%20SALVADOR.PDF" TargetMode="External"/><Relationship Id="rId206" Type="http://schemas.openxmlformats.org/officeDocument/2006/relationships/hyperlink" Target="file:///\\Elizabethpc\2013\generalidades2013w\ORDENES%20DE%20BIENES%20Y%20SERVCIOS\6733%20ST.%20MEDIC.PDF" TargetMode="External"/><Relationship Id="rId413" Type="http://schemas.openxmlformats.org/officeDocument/2006/relationships/hyperlink" Target="file:///\\Elizabethpc\2013\generalidades2013w\CONTRATOS%202013\CONTRATO%20DE%20SUMINISTRO%20N&#176;%2072-2013%20MARIO%20GUEVARA.pdf" TargetMode="External"/><Relationship Id="rId248" Type="http://schemas.openxmlformats.org/officeDocument/2006/relationships/hyperlink" Target="file:///\\Elizabethpc\2013\generalidades2013w\ORDENES%20DE%20BIENES%20Y%20SERVCIOS\6679%20EDITORIAL%20ALTAMIRANO%20MADRID,%20S.A.%20DE%20C.V..PDF" TargetMode="External"/><Relationship Id="rId12" Type="http://schemas.openxmlformats.org/officeDocument/2006/relationships/hyperlink" Target="file:///\\Elizabethpc\2013\generalidades2013w\ORDENES%20DE%20BIENES%20Y%20SERVCIOS\6957%20SISECOR,%20SA%20DE%20CV.pdf" TargetMode="External"/><Relationship Id="rId108" Type="http://schemas.openxmlformats.org/officeDocument/2006/relationships/hyperlink" Target="file:///\\Elizabethpc\2013\generalidades2013w\ORDENES%20DE%20BIENES%20Y%20SERVCIOS\6841%20OPERADORA%20DEL%20SUR,.PDF" TargetMode="External"/><Relationship Id="rId315" Type="http://schemas.openxmlformats.org/officeDocument/2006/relationships/hyperlink" Target="file:///\\Elizabethpc\2013\generalidades2013w\CONTRATOS%202013\CONTRATO%20DE%20SERVICIO%20N&#176;%2010-2013%20DOCTOR%20GRIMALDI.PDF" TargetMode="External"/><Relationship Id="rId357" Type="http://schemas.openxmlformats.org/officeDocument/2006/relationships/hyperlink" Target="file:///\\Elizabethpc\2013\generalidades2013w\CONTRATOS%202013\CONTRATO%20DE%20SUMINISTRO%20N&#176;%2056-2013%20VIDUC.PDF" TargetMode="External"/><Relationship Id="rId54" Type="http://schemas.openxmlformats.org/officeDocument/2006/relationships/hyperlink" Target="file:///\\Elizabethpc\2013\generalidades2013w\ORDENES%20DE%20BIENES%20Y%20SERVCIOS\6915%20ACTIVE%20SYSTEMS%20SERVICES.pdf" TargetMode="External"/><Relationship Id="rId96" Type="http://schemas.openxmlformats.org/officeDocument/2006/relationships/hyperlink" Target="file:///\\Elizabethpc\2013\generalidades2013w\ORDENES%20DE%20BIENES%20Y%20SERVCIOS\6852%20MARIO%20EUGENIO%20GUEVARA.PDF" TargetMode="External"/><Relationship Id="rId161" Type="http://schemas.openxmlformats.org/officeDocument/2006/relationships/hyperlink" Target="file:///\\Elizabethpc\2013\generalidades2013w\CONTRATOS%202013\CONTRATO%20DE%20SUMINISTRO%20N&#176;%2053-2013%20ELECTROLAB,%20S.A.%20DE%20C.V..PDF" TargetMode="External"/><Relationship Id="rId217" Type="http://schemas.openxmlformats.org/officeDocument/2006/relationships/hyperlink" Target="file:///\\Elizabethpc\2013\generalidades2013w\ORDENES%20DE%20BIENES%20Y%20SERVCIOS\6776%20LIZ%20JENNY%20REYES%20VARGAS.PDF" TargetMode="External"/><Relationship Id="rId399" Type="http://schemas.openxmlformats.org/officeDocument/2006/relationships/hyperlink" Target="file:///\\Elizabethpc\2013\generalidades2013w\ORDENES%20DE%20BIENES%20Y%20SERVCIOS\6876%20TATIANA%20ELIZABETH%20VELARDE%20DE%20VICENTE.PDF" TargetMode="External"/><Relationship Id="rId259" Type="http://schemas.openxmlformats.org/officeDocument/2006/relationships/hyperlink" Target="file:///\\Elizabethpc\2013\generalidades2013w\ORDENES%20DE%20BIENES%20Y%20SERVCIOS\6680%20ARSEGUI%20DE%20EL%20SALVADOR,%20S.A.%20DE%20C.V..PDF" TargetMode="External"/><Relationship Id="rId23" Type="http://schemas.openxmlformats.org/officeDocument/2006/relationships/hyperlink" Target="file:///\\Elizabethpc\2013\generalidades2013w\ORDENES%20DE%20BIENES%20Y%20SERVCIOS\6939%20OPERADORA%20DEL%20SUR,%20S.A.%20DE%20C.V..pdf" TargetMode="External"/><Relationship Id="rId119" Type="http://schemas.openxmlformats.org/officeDocument/2006/relationships/hyperlink" Target="file:///\\Elizabethpc\2013\generalidades2013w\ORDENES%20DE%20BIENES%20Y%20SERVCIOS\6828%20VIDUC,%20S.A.%20DE%20C.V..PDF" TargetMode="External"/><Relationship Id="rId270" Type="http://schemas.openxmlformats.org/officeDocument/2006/relationships/hyperlink" Target="file:///\\Elizabethpc\2013\generalidades2013w\ORDENES%20DE%20BIENES%20Y%20SERVCIOS\6639%20INNOVACIONES%20MEDICAS,%20S.A.%20DE%20C.V..PDF" TargetMode="External"/><Relationship Id="rId326" Type="http://schemas.openxmlformats.org/officeDocument/2006/relationships/hyperlink" Target="file:///\\Elizabethpc\2013\generalidades2013w\CONTRATOS%202013\CONTRATO%20DE%20SUMINISTRO%20N&#176;%2008-2013%20JOSE%20LEONEL%20MONTERROSA%20CARRANZA.PDF" TargetMode="External"/><Relationship Id="rId65" Type="http://schemas.openxmlformats.org/officeDocument/2006/relationships/hyperlink" Target="file:///\\Elizabethpc\2013\generalidades2013w\ORDENES%20DE%20BIENES%20Y%20SERVCIOS\6896%20LIBRERIA%20Y%20PAPELERIA%20EL%20NUEVO%20SIGLO.pdf" TargetMode="External"/><Relationship Id="rId130" Type="http://schemas.openxmlformats.org/officeDocument/2006/relationships/hyperlink" Target="file:///\\Elizabethpc\2013\generalidades2013w\ORDENES%20DE%20BIENES%20Y%20SERVCIOS\6828%20VIDUC,%20S.A.%20DE%20C.V..PDF" TargetMode="External"/><Relationship Id="rId368" Type="http://schemas.openxmlformats.org/officeDocument/2006/relationships/hyperlink" Target="file:///\\Elizabethpc\2013\generalidades2013w\ORDENES%20DE%20BIENES%20Y%20SERVCIOS\6653%20RUDOLF%20ERICO%20LAZO%20CASTANEDA.PDF" TargetMode="External"/><Relationship Id="rId172" Type="http://schemas.openxmlformats.org/officeDocument/2006/relationships/hyperlink" Target="file:///\\Elizabethpc\2013\generalidades2013w\CONTRATOS%202013\CONTRATO%20DE%20SUMINISTRO%20N&#176;%2038-2013%20FRANCISCO%20REYES%20ROMERO.PDF" TargetMode="External"/><Relationship Id="rId228" Type="http://schemas.openxmlformats.org/officeDocument/2006/relationships/hyperlink" Target="file:///\\Elizabethpc\2013\generalidades2013w\CONTRATOS%202013\CONTRATO%20DE%20SUMINISTRO%20N&#176;%2035-2013%20CENTRO%20AUDIOLOGICO%20MEDICO.PDF" TargetMode="External"/><Relationship Id="rId281" Type="http://schemas.openxmlformats.org/officeDocument/2006/relationships/hyperlink" Target="file:///\\Elizabethpc\2013\generalidades2013w\ORDENES%20DE%20BIENES%20Y%20SERVCIOS\6681%20DISTRIBUIDORA%20AXBEN,%20S.A.%20DE%20C.V..PDF" TargetMode="External"/><Relationship Id="rId337" Type="http://schemas.openxmlformats.org/officeDocument/2006/relationships/hyperlink" Target="file:///\\Elizabethpc\2013\generalidades2013w\CONTRATOS%202013\PRORROGA%20DE%20CONTRATO%20DE%20ARRENDAMIENTO%20N&#176;%2001-2012%20OSCAR%20ARMANDO%20SANCHEZ%20CARBALLO.pdf" TargetMode="External"/><Relationship Id="rId34" Type="http://schemas.openxmlformats.org/officeDocument/2006/relationships/hyperlink" Target="file:///\\Elizabethpc\2013\generalidades2013w\ORDENES%20DE%20BIENES%20Y%20SERVCIOS\6928%20GENERAL%20SAFETY.pdf" TargetMode="External"/><Relationship Id="rId76" Type="http://schemas.openxmlformats.org/officeDocument/2006/relationships/hyperlink" Target="file:///\\Elizabethpc\2013\generalidades2013w\ORDENES%20DE%20BIENES%20Y%20SERVCIOS\6869%20DPG,%20S.A.%20DE%20C.V..PDF" TargetMode="External"/><Relationship Id="rId141" Type="http://schemas.openxmlformats.org/officeDocument/2006/relationships/hyperlink" Target="file:///\\Elizabethpc\2013\generalidades2013w\ORDENES%20DE%20BIENES%20Y%20SERVCIOS\6818%20MARCIAL%20PERDOMO%20RUIZ.PDF" TargetMode="External"/><Relationship Id="rId379" Type="http://schemas.openxmlformats.org/officeDocument/2006/relationships/hyperlink" Target="file:///\\Elizabethpc\2013\generalidades2013w\ORDENES%20DE%20BIENES%20Y%20SERVCIOS\6664%20JAIME%20WILFREDO%20GARCIA%20HERNANDEZ.PDF" TargetMode="External"/><Relationship Id="rId7" Type="http://schemas.openxmlformats.org/officeDocument/2006/relationships/hyperlink" Target="file:///\\Elizabethpc\2013\generalidades2013w\ORDENES%20DE%20BIENES%20Y%20SERVCIOS\6945%20COLATINO.pdf" TargetMode="External"/><Relationship Id="rId183" Type="http://schemas.openxmlformats.org/officeDocument/2006/relationships/hyperlink" Target="file:///\\Elizabethpc\2013\generalidades2013w\ORDENES%20DE%20BIENES%20Y%20SERVCIOS\6859%20ANTONIO%20VIDES%20ALEMAN.PDF" TargetMode="External"/><Relationship Id="rId239" Type="http://schemas.openxmlformats.org/officeDocument/2006/relationships/hyperlink" Target="file:///\\Elizabethpc\2013\generalidades2013w\ORDENES%20DE%20BIENES%20Y%20SERVCIOS\6714%20CENTURY%20TECH%20GROUP,%20S.A.%20DE%20C.V..PDF" TargetMode="External"/><Relationship Id="rId390" Type="http://schemas.openxmlformats.org/officeDocument/2006/relationships/hyperlink" Target="file:///\\Elizabethpc\2013\generalidades2013w\ORDENES%20DE%20BIENES%20Y%20SERVCIOS\6675%20NELSON%20ANTONIO%20ROMERO%20CABALLERO.PDF" TargetMode="External"/><Relationship Id="rId404" Type="http://schemas.openxmlformats.org/officeDocument/2006/relationships/hyperlink" Target="file:///\\Elizabethpc\2013\generalidades2013w\CONTRATOS%202013\MODIFICICACION%20A%20CONTRATO%20DE%20SERVICIO%20N&#176;%2037-2013%20PODES.PDF" TargetMode="External"/><Relationship Id="rId250" Type="http://schemas.openxmlformats.org/officeDocument/2006/relationships/hyperlink" Target="file:///\\Elizabethpc\2013\generalidades2013w\ORDENES%20DE%20BIENES%20Y%20SERVCIOS\6677%20IMPRESO%20EL%20SISTEMA,%20S.A.%20DE%20C.V..PDF" TargetMode="External"/><Relationship Id="rId292" Type="http://schemas.openxmlformats.org/officeDocument/2006/relationships/hyperlink" Target="file:///\\Elizabethpc\2013\generalidades2013w\ORDENES%20DE%20BIENES%20Y%20SERVCIOS\6628%20ARPAS.PDF" TargetMode="External"/><Relationship Id="rId306" Type="http://schemas.openxmlformats.org/officeDocument/2006/relationships/hyperlink" Target="file:///\\Elizabethpc\2013\generalidades2013w\CONTRATOS%202013\CONTRATO%20DE%20SUMINISTRO%20N&#176;%2020-2013%20PAN%20EDUVIGES,%20S.A.%20DE%20C.V..pdf" TargetMode="External"/><Relationship Id="rId45" Type="http://schemas.openxmlformats.org/officeDocument/2006/relationships/hyperlink" Target="file:///\\Elizabethpc\2013\generalidades2013w\CONTRATOS%202013\CONTRATO%20DE%20SUMINISTRO%20N&#176;%2070-2013%20MARIO%20GUEVARA.pdf" TargetMode="External"/><Relationship Id="rId87" Type="http://schemas.openxmlformats.org/officeDocument/2006/relationships/hyperlink" Target="file:///\\Elizabethpc\2013\generalidades2013w\ORDENES%20DE%20BIENES%20Y%20SERVCIOS\6905%20SERVICIOS%20TECNICOS%20MEDICOS.pdf" TargetMode="External"/><Relationship Id="rId110" Type="http://schemas.openxmlformats.org/officeDocument/2006/relationships/hyperlink" Target="file:///\\Elizabethpc\2013\generalidades2013w\ORDENES%20DE%20BIENES%20Y%20SERVCIOS\6829%20DUTRIZ%20HERMANOS.PDF" TargetMode="External"/><Relationship Id="rId348" Type="http://schemas.openxmlformats.org/officeDocument/2006/relationships/hyperlink" Target="file:///\\Elizabethpc\2013\generalidades2013w\CONTRATOS%202013\CONTRATO%20DE%20SUMINISTRO%20N&#176;%2033-2013%20TECNICO%20MERCANTIL.PDF" TargetMode="External"/><Relationship Id="rId152" Type="http://schemas.openxmlformats.org/officeDocument/2006/relationships/hyperlink" Target="file:///\\Elizabethpc\2013\generalidades2013w\ORDENES%20DE%20BIENES%20Y%20SERVCIOS\6798%20JORGE%20ANTONIO%20ABARCA%20CORADO.PDF" TargetMode="External"/><Relationship Id="rId194" Type="http://schemas.openxmlformats.org/officeDocument/2006/relationships/hyperlink" Target="file:///\\Elizabethpc\2013\generalidades2013w\ORDENES%20DE%20BIENES%20Y%20SERVCIOS\6766%20PASTRANA,%20S.A.%20DE%20C.V..PDF" TargetMode="External"/><Relationship Id="rId208" Type="http://schemas.openxmlformats.org/officeDocument/2006/relationships/hyperlink" Target="file:///\\Elizabethpc\2013\generalidades2013w\ORDENES%20DE%20BIENES%20Y%20SERVCIOS\6735%20ROBERTO%20JOSE%20FROT%20LARRA&#209;AGA.PDF" TargetMode="External"/><Relationship Id="rId415" Type="http://schemas.openxmlformats.org/officeDocument/2006/relationships/printerSettings" Target="../printerSettings/printerSettings3.bin"/><Relationship Id="rId261" Type="http://schemas.openxmlformats.org/officeDocument/2006/relationships/hyperlink" Target="file:///\\Elizabethpc\2013\generalidades2013w\CONTRATOS%202013\CONTRATO%20DE%20SUMINISTRO%20N&#176;%2024-2013%20INDUSTRIAS%20MONERVA,%20S.A.%20DE%20C.V..PDF" TargetMode="External"/><Relationship Id="rId14" Type="http://schemas.openxmlformats.org/officeDocument/2006/relationships/hyperlink" Target="file:///\\Elizabethpc\2013\generalidades2013w\ORDENES%20DE%20BIENES%20Y%20SERVCIOS\6948%20MJ%20REMODELACIONES.pdf" TargetMode="External"/><Relationship Id="rId56" Type="http://schemas.openxmlformats.org/officeDocument/2006/relationships/hyperlink" Target="file:///\\Elizabethpc\2013\generalidades2013w\CONTRATOS%202013\CONTRATO%20DE%20SUMINISTRO%20N&#176;%2076-2013%20RAF.pdf" TargetMode="External"/><Relationship Id="rId317" Type="http://schemas.openxmlformats.org/officeDocument/2006/relationships/hyperlink" Target="file:///\\Elizabethpc\2013\generalidades2013w\ORDENES%20DE%20BIENES%20Y%20SERVCIOS\6604%20COLATINO%20DE%20R.L..PDF" TargetMode="External"/><Relationship Id="rId359" Type="http://schemas.openxmlformats.org/officeDocument/2006/relationships/hyperlink" Target="file:///\\Elizabethpc\2013\generalidades2013w\CONTRATOS%202013\CONTRATO%20DE%20SUMINISTRO%20N&#176;%2077-2013%20VIDUC.pdf" TargetMode="External"/><Relationship Id="rId98" Type="http://schemas.openxmlformats.org/officeDocument/2006/relationships/hyperlink" Target="file:///\\Elizabethpc\2013\generalidades2013w\ORDENES%20DE%20BIENES%20Y%20SERVCIOS\6853%20WINZER,%20CORPORACION.PDF" TargetMode="External"/><Relationship Id="rId121" Type="http://schemas.openxmlformats.org/officeDocument/2006/relationships/hyperlink" Target="file:///\\Elizabethpc\2013\generalidades2013w\ORDENES%20DE%20BIENES%20Y%20SERVCIOS\6827%20JORGE%20ANTONIO%20ABARCA%20CORADO.pdf" TargetMode="External"/><Relationship Id="rId163" Type="http://schemas.openxmlformats.org/officeDocument/2006/relationships/hyperlink" Target="file:///\\Elizabethpc\2013\generalidades2013w\ORDENES%20DE%20BIENES%20Y%20SERVCIOS\6771%20EDITORA%20EL%20MUNDO,%20S.A..PDF" TargetMode="External"/><Relationship Id="rId219" Type="http://schemas.openxmlformats.org/officeDocument/2006/relationships/hyperlink" Target="file:///\\Elizabethpc\2013\generalidades2013w\CONTRATOS%202013\CONTRATO%20DE%20SUMINISTRO%20N&#176;%2025-2013%20MARINA%20INDUSTRIAL,.PDF" TargetMode="External"/><Relationship Id="rId370" Type="http://schemas.openxmlformats.org/officeDocument/2006/relationships/hyperlink" Target="file:///\\Elizabethpc\2013\generalidades2013w\ORDENES%20DE%20BIENES%20Y%20SERVCIOS\6655%20CARLOS%20ANTONIO%20ARAUJO%20GRIMALDI.PDF" TargetMode="External"/><Relationship Id="rId230" Type="http://schemas.openxmlformats.org/officeDocument/2006/relationships/hyperlink" Target="file:///\\Elizabethpc\2013\generalidades2013w\ORDENES%20DE%20BIENES%20Y%20SERVCIOS\6718%20SISECOR,%20S.A.%20DE%20C.V..pdf" TargetMode="External"/><Relationship Id="rId25" Type="http://schemas.openxmlformats.org/officeDocument/2006/relationships/hyperlink" Target="file:///\\Elizabethpc\2013\generalidades2013w\ORDENES%20DE%20BIENES%20Y%20SERVCIOS\6936%20GRISELDA%20GUADALUPE%20SIMON%20HERNANDEZ.pdf" TargetMode="External"/><Relationship Id="rId67" Type="http://schemas.openxmlformats.org/officeDocument/2006/relationships/hyperlink" Target="file:///\\Elizabethpc\2013\generalidades2013w\ORDENES%20DE%20BIENES%20Y%20SERVCIOS\6894%20CALCULADORAS%20Y%20TECLADOS.pdf" TargetMode="External"/><Relationship Id="rId272" Type="http://schemas.openxmlformats.org/officeDocument/2006/relationships/hyperlink" Target="file:///\\Elizabethpc\2013\generalidades2013w\ORDENES%20DE%20BIENES%20Y%20SERVCIOS\6637%20GRUPO%20ENTU-SIASMO,%20S.A.%20DE%20C.V..PDF" TargetMode="External"/><Relationship Id="rId328" Type="http://schemas.openxmlformats.org/officeDocument/2006/relationships/hyperlink" Target="file:///\\Elizabethpc\2013\generalidades2013w\CONTRATOS%202013\CONTRATO%20DE%20SUMINISTRO%20N&#176;%2013-2013%20LIDIA%20MARTINEZ%20DE%20MARROQUIN..PDF" TargetMode="External"/><Relationship Id="rId132" Type="http://schemas.openxmlformats.org/officeDocument/2006/relationships/hyperlink" Target="file:///\\Elizabethpc\2013\generalidades2013w\ORDENES%20DE%20BIENES%20Y%20SERVCIOS\6831%20JOSE%20PEDRO%20PALACIOS.PDF" TargetMode="External"/><Relationship Id="rId174" Type="http://schemas.openxmlformats.org/officeDocument/2006/relationships/hyperlink" Target="file:///\\Elizabethpc\2013\generalidades2013w\ORDENES%20DE%20BIENES%20Y%20SERVCIOS\6756%20EDIDTORIAL%20ALTAMIRANO.PDF" TargetMode="External"/><Relationship Id="rId381" Type="http://schemas.openxmlformats.org/officeDocument/2006/relationships/hyperlink" Target="file:///\\Elizabethpc\2013\generalidades2013w\ORDENES%20DE%20BIENES%20Y%20SERVCIOS\6666%20LAURA%20BEATRIZ%20VARGAS%20RIVAS.PDF" TargetMode="External"/><Relationship Id="rId241" Type="http://schemas.openxmlformats.org/officeDocument/2006/relationships/hyperlink" Target="file:///\\Elizabethpc\2013\generalidades2013w\CONTRATOS%202013\CONTRATO%20DE%20SUMINISTRO%20N&#176;%2027-2013%20LIZ%20REYES.PDF" TargetMode="External"/><Relationship Id="rId36" Type="http://schemas.openxmlformats.org/officeDocument/2006/relationships/hyperlink" Target="file:///\\Elizabethpc\2013\generalidades2013w\ORDENES%20DE%20BIENES%20Y%20SERVCIOS\6926%20CASCO%20DE%20EL%20SALVADOR.pdf" TargetMode="External"/><Relationship Id="rId283" Type="http://schemas.openxmlformats.org/officeDocument/2006/relationships/hyperlink" Target="file:///\\Elizabethpc\2013\generalidades2013w\ORDENES%20DE%20BIENES%20Y%20SERVCIOS\6641%20SERVINTEGRA,%20S.A.%20DE%20C.V..PDF" TargetMode="External"/><Relationship Id="rId339" Type="http://schemas.openxmlformats.org/officeDocument/2006/relationships/hyperlink" Target="file:///\\Elizabethpc\2013\generalidades2013w\CONTRATOS%202013\CONTRATO%20DE%20SUMINISTRO%20N&#176;%2017-2013%20OXGASA.PDF" TargetMode="External"/><Relationship Id="rId78" Type="http://schemas.openxmlformats.org/officeDocument/2006/relationships/hyperlink" Target="file:///\\Elizabethpc\2013\generalidades2013w\ORDENES%20DE%20BIENES%20Y%20SERVCIOS\6870%20DATA%20&amp;%20GRAPHIC.PDF" TargetMode="External"/><Relationship Id="rId101" Type="http://schemas.openxmlformats.org/officeDocument/2006/relationships/hyperlink" Target="file:///\\Elizabethpc\2013\generalidades2013w\CONTRATOS%202013\CONTRATO%20DE%20SUMINISTRO%20N&#176;%2065-2013%20CARLOS%20EL&#205;AS.PDF" TargetMode="External"/><Relationship Id="rId143" Type="http://schemas.openxmlformats.org/officeDocument/2006/relationships/hyperlink" Target="file:///\\Elizabethpc\2013\generalidades2013w\ORDENES%20DE%20BIENES%20Y%20SERVCIOS\6816%20RODRIGO%20JESUS%20QUEZADA.PDF" TargetMode="External"/><Relationship Id="rId185" Type="http://schemas.openxmlformats.org/officeDocument/2006/relationships/hyperlink" Target="file:///\\Elizabethpc\2013\generalidades2013w\ORDENES%20DE%20BIENES%20Y%20SERVCIOS\6790%20GRUPO%20GOVIOTTA%20DE%20CENTROAMERICA.PDF" TargetMode="External"/><Relationship Id="rId350" Type="http://schemas.openxmlformats.org/officeDocument/2006/relationships/hyperlink" Target="file:///\\Elizabethpc\2013\generalidades2013w\CONTRATOS%202013\CONTRATO%20DE%20SUMINISTRO%20N&#176;%2040-2013%20MEGA%20FUTURO.PDF" TargetMode="External"/><Relationship Id="rId406" Type="http://schemas.openxmlformats.org/officeDocument/2006/relationships/hyperlink" Target="file:///\\Elizabethpc\2013\generalidades2013w\CONTRATOS%202013\CONTRATO%20DE%20SUMINISTRO%20N&#176;%2060-2013%20CARLOS%20ELIAS%20AVALOS.PDF" TargetMode="External"/><Relationship Id="rId9" Type="http://schemas.openxmlformats.org/officeDocument/2006/relationships/hyperlink" Target="file:///\\Elizabethpc\2013\generalidades2013w\ORDENES%20DE%20BIENES%20Y%20SERVCIOS\6952%20JUAN%20CARLOS%20MENJIVAR%20DIAZ.pdf" TargetMode="External"/><Relationship Id="rId210" Type="http://schemas.openxmlformats.org/officeDocument/2006/relationships/hyperlink" Target="file:///\\Elizabethpc\2013\generalidades2013w\ORDENES%20DE%20BIENES%20Y%20SERVCIOS\6715%20COLATINO%20DE%20R.L.PDF" TargetMode="External"/><Relationship Id="rId392" Type="http://schemas.openxmlformats.org/officeDocument/2006/relationships/hyperlink" Target="file:///\\Elizabethpc\2013\generalidades2013w\ORDENES%20DE%20BIENES%20Y%20SERVCIOS\6780%20URIESA,%20S.A.%20DE%20C.V..PDF" TargetMode="External"/><Relationship Id="rId252" Type="http://schemas.openxmlformats.org/officeDocument/2006/relationships/hyperlink" Target="file:///\\Elizabethpc\2013\generalidades2013w\ORDENES%20DE%20BIENES%20Y%20SERVCIOS\6707%20STEREO%20NOVENTA%20Y%20CUATRO%20PUNTO%20UNO%20F.M.,%20S.A.%20DE%20C.V..PDF" TargetMode="External"/><Relationship Id="rId294" Type="http://schemas.openxmlformats.org/officeDocument/2006/relationships/hyperlink" Target="file:///\\Elizabethpc\2013\generalidades2013w\CONTRATOS%202013\CONTRATO%20DE%20SERVICIO%20N&#176;%2019-2013%20FRANCISCO%20ANTONIO%20CERNA.PDF" TargetMode="External"/><Relationship Id="rId308" Type="http://schemas.openxmlformats.org/officeDocument/2006/relationships/hyperlink" Target="file:///\\Elizabethpc\2013\generalidades2013w\ORDENES%20DE%20BIENES%20Y%20SERVCIOS\6619%20LIGIA%20MARIA%20ALFARO%20CRUZ.PDF" TargetMode="External"/><Relationship Id="rId47" Type="http://schemas.openxmlformats.org/officeDocument/2006/relationships/hyperlink" Target="file:///\\Elizabethpc\2013\generalidades2013w\ORDENES%20DE%20BIENES%20Y%20SERVCIOS\6890%20COLATINO%20DE%20R.L..PDF" TargetMode="External"/><Relationship Id="rId89" Type="http://schemas.openxmlformats.org/officeDocument/2006/relationships/hyperlink" Target="file:///\\Elizabethpc\2013\generalidades2013w\ORDENES%20DE%20BIENES%20Y%20SERVCIOS\6908%20ELECTROLAB%20MEDIC.pdf" TargetMode="External"/><Relationship Id="rId112" Type="http://schemas.openxmlformats.org/officeDocument/2006/relationships/hyperlink" Target="file:///\\Elizabethpc\2013\generalidades2013w\ORDENES%20DE%20BIENES%20Y%20SERVCIOS\6839%20TELECOMODA.pdf" TargetMode="External"/><Relationship Id="rId154" Type="http://schemas.openxmlformats.org/officeDocument/2006/relationships/hyperlink" Target="file:///\\Elizabethpc\2013\generalidades2013w\ORDENES%20DE%20BIENES%20Y%20SERVCIOS\6791%20IMPRESOS%20MULTIPLES,%20S.A.%20DE%20C.V..pdf" TargetMode="External"/><Relationship Id="rId361" Type="http://schemas.openxmlformats.org/officeDocument/2006/relationships/hyperlink" Target="file:///\\Elizabethpc\2013\generalidades2013w\ORDENES%20DE%20BIENES%20Y%20SERVCIOS\6646%20NELSON%20ISAIS%20MIRANDA%20MORATAYA.PDF" TargetMode="External"/><Relationship Id="rId196" Type="http://schemas.openxmlformats.org/officeDocument/2006/relationships/hyperlink" Target="file:///\\Elizabethpc\2013\generalidades2013w\ORDENES%20DE%20BIENES%20Y%20SERVCIOS\6748%20MARIA%20MURGA.PDF" TargetMode="External"/><Relationship Id="rId16" Type="http://schemas.openxmlformats.org/officeDocument/2006/relationships/hyperlink" Target="file:///\\Elizabethpc\2013\generalidades2013w\ORDENES%20DE%20BIENES%20Y%20SERVCIOS\6949%20GRISELDA%20GUADALUPE.pdf" TargetMode="External"/><Relationship Id="rId221" Type="http://schemas.openxmlformats.org/officeDocument/2006/relationships/hyperlink" Target="file:///\\Elizabethpc\2013\generalidades2013w\ORDENES%20DE%20BIENES%20Y%20SERVCIOS\6720%20UCA.pdf" TargetMode="External"/><Relationship Id="rId263" Type="http://schemas.openxmlformats.org/officeDocument/2006/relationships/hyperlink" Target="file:///\\Elizabethpc\2013\generalidades2013w\ORDENES%20DE%20BIENES%20Y%20SERVCIOS\6739%20JOSE%20AMADEO%20ALFARO.pdf" TargetMode="External"/><Relationship Id="rId319" Type="http://schemas.openxmlformats.org/officeDocument/2006/relationships/hyperlink" Target="file:///\\Elizabethpc\2013\generalidades2013w\ORDENES%20DE%20BIENES%20Y%20SERVCIOS\6602%20EDITORIAL%20ALTAMIRANO%20MADRIZ,%20S.A.%20DE%20C.V.PDF" TargetMode="External"/><Relationship Id="rId58" Type="http://schemas.openxmlformats.org/officeDocument/2006/relationships/hyperlink" Target="file:///\\Elizabethpc\2013\generalidades2013w\CONTRATOS%202013\CONTRATO%20DE%20SUMINISTRO%20N&#176;%2075-2013%20SEGACORP.pdf" TargetMode="External"/><Relationship Id="rId123" Type="http://schemas.openxmlformats.org/officeDocument/2006/relationships/hyperlink" Target="file:///\\Elizabethpc\2013\generalidades2013w\ORDENES%20DE%20BIENES%20Y%20SERVCIOS\6826%20ELECTROLAB%20MEDIC.PDF" TargetMode="External"/><Relationship Id="rId330" Type="http://schemas.openxmlformats.org/officeDocument/2006/relationships/hyperlink" Target="file:///\\Elizabethpc\2013\generalidades2013w\ORDENES%20DE%20BIENES%20Y%20SERVCIOS\6630%20OXIGENO%20Y%20GASES%20DE%20EL%20SALVADOR,%20S.A.%20DE%20C.V..PDF" TargetMode="External"/><Relationship Id="rId165" Type="http://schemas.openxmlformats.org/officeDocument/2006/relationships/hyperlink" Target="file:///\\Elizabethpc\2013\generalidades2013w\ORDENES%20DE%20BIENES%20Y%20SERVCIOS\6768%20COLATINO%20DE%20RL.PDF" TargetMode="External"/><Relationship Id="rId372" Type="http://schemas.openxmlformats.org/officeDocument/2006/relationships/hyperlink" Target="file:///\\Elizabethpc\2013\generalidades2013w\ORDENES%20DE%20BIENES%20Y%20SERVCIOS\6657%20MARITZA%20GUADALUPE%20MELGAR%20DE%20GUARDADO.PDF" TargetMode="External"/><Relationship Id="rId232" Type="http://schemas.openxmlformats.org/officeDocument/2006/relationships/hyperlink" Target="file:///\\Elizabethpc\2013\generalidades2013w\ORDENES%20DE%20BIENES%20Y%20SERVCIOS\6711%20DATA%20&amp;%20GRAPHICS,%20S.A.%20DE%20C.V..PDF" TargetMode="External"/><Relationship Id="rId274" Type="http://schemas.openxmlformats.org/officeDocument/2006/relationships/hyperlink" Target="file:///\\Elizabethpc\2013\generalidades2013w\ORDENES%20DE%20BIENES%20Y%20SERVCIOS\6687%20D&#180;QUISA,%20S.A.%20DE%20C.V..PDF" TargetMode="External"/><Relationship Id="rId27" Type="http://schemas.openxmlformats.org/officeDocument/2006/relationships/hyperlink" Target="file:///\\Elizabethpc\2013\generalidades2013w\ORDENES%20DE%20BIENES%20Y%20SERVCIOS\6911%20EDITORIAL%20ALTAMIRANO%20MADRIZ.pdf" TargetMode="External"/><Relationship Id="rId69" Type="http://schemas.openxmlformats.org/officeDocument/2006/relationships/hyperlink" Target="file:///\\Elizabethpc\2013\generalidades2013w\ORDENES%20DE%20BIENES%20Y%20SERVCIOS\6866%20JOSE%20EDGARDO%20HERNANDEZ%20PINEDA.PDF" TargetMode="External"/><Relationship Id="rId134" Type="http://schemas.openxmlformats.org/officeDocument/2006/relationships/hyperlink" Target="file:///\\Elizabethpc\2013\generalidades2013w\ORDENES%20DE%20BIENES%20Y%20SERVCIOS\6797%20HOTEL%20GRECIA%20REAL.PDF" TargetMode="External"/><Relationship Id="rId80" Type="http://schemas.openxmlformats.org/officeDocument/2006/relationships/hyperlink" Target="file:///\\Elizabethpc\2013\generalidades2013w\ORDENES%20DE%20BIENES%20Y%20SERVCIOS\6885%20LIDIA%20MARTINEZ.PDF" TargetMode="External"/><Relationship Id="rId155" Type="http://schemas.openxmlformats.org/officeDocument/2006/relationships/hyperlink" Target="file:///\\Elizabethpc\2013\generalidades2013w\ORDENES%20DE%20BIENES%20Y%20SERVCIOS\6777%20EDITORIAL%20ALTAMIRANO.PDF" TargetMode="External"/><Relationship Id="rId176" Type="http://schemas.openxmlformats.org/officeDocument/2006/relationships/hyperlink" Target="file:///\\Elizabethpc\2013\generalidades2013w\ORDENES%20DE%20BIENES%20Y%20SERVCIOS\6775%20GLOBAL%20MOTORS,%20S.A.%20DE%20C.V..PDF" TargetMode="External"/><Relationship Id="rId197" Type="http://schemas.openxmlformats.org/officeDocument/2006/relationships/hyperlink" Target="file:///\\Elizabethpc\2013\generalidades2013w\ORDENES%20DE%20BIENES%20Y%20SERVCIOS\6730%20COLATINO%20DE%20R.L..PDF" TargetMode="External"/><Relationship Id="rId341" Type="http://schemas.openxmlformats.org/officeDocument/2006/relationships/hyperlink" Target="file:///\\Elizabethpc\2013\generalidades2013w\CONTRATOS%202013\CONTRATO%20DE%20SUMINISTRO%20N&#176;%2016-2013%20COPRODEPO,.PDF" TargetMode="External"/><Relationship Id="rId362" Type="http://schemas.openxmlformats.org/officeDocument/2006/relationships/hyperlink" Target="file:///\\Elizabethpc\2013\generalidades2013w\ORDENES%20DE%20BIENES%20Y%20SERVCIOS\6647%20MANUEL%20UBERTO%20MEJIA%20PE&#209;A.PDF" TargetMode="External"/><Relationship Id="rId383" Type="http://schemas.openxmlformats.org/officeDocument/2006/relationships/hyperlink" Target="file:///\\Elizabethpc\2013\generalidades2013w\ORDENES%20DE%20BIENES%20Y%20SERVCIOS\6668%20ANDRES%20ALBERTO%20ZIMMERMANN%20MEJIA.PDF" TargetMode="External"/><Relationship Id="rId201" Type="http://schemas.openxmlformats.org/officeDocument/2006/relationships/hyperlink" Target="file:///\\Elizabethpc\2013\generalidades2013w\ORDENES%20DE%20BIENES%20Y%20SERVCIOS\6734%20ELMER%20ORLANDO%20VILLALOBOS%20PORTILLO.PDF" TargetMode="External"/><Relationship Id="rId222" Type="http://schemas.openxmlformats.org/officeDocument/2006/relationships/hyperlink" Target="file:///\\Elizabethpc\2013\generalidades2013w\ORDENES%20DE%20BIENES%20Y%20SERVCIOS\6717%20PATRICIA%20DEL%20CARMEN%20GARCIA.PDF" TargetMode="External"/><Relationship Id="rId243" Type="http://schemas.openxmlformats.org/officeDocument/2006/relationships/hyperlink" Target="file:///\\Elizabethpc\2013\generalidades2013w\CONTRATOS%202013\CONTRATO%20DE%20SUMINISTRO%20N&#176;%2026-2013%20MULTILINE,%20S.A.%20DE%20C.V..PDF" TargetMode="External"/><Relationship Id="rId264" Type="http://schemas.openxmlformats.org/officeDocument/2006/relationships/hyperlink" Target="file:///\\Elizabethpc\2013\generalidades2013w\ORDENES%20DE%20BIENES%20Y%20SERVCIOS\6704%20UNIVERSIDAD%20DON%20BOSCO.PDF" TargetMode="External"/><Relationship Id="rId285" Type="http://schemas.openxmlformats.org/officeDocument/2006/relationships/hyperlink" Target="file:///\\Elizabethpc\2013\generalidades2013w\ORDENES%20DE%20BIENES%20Y%20SERVCIOS\6633%20TOROGOZ,%20S.A.%20DE%20C.V..pdf" TargetMode="External"/><Relationship Id="rId17" Type="http://schemas.openxmlformats.org/officeDocument/2006/relationships/hyperlink" Target="file:///\\Elizabethpc\2013\generalidades2013wORDENES%20DE%20BIENES%20Y%20SERVCIOS\6956%20FONDO%20DE%20ACTIV.%20ESPEC.%20M.O.P.pdf" TargetMode="External"/><Relationship Id="rId38" Type="http://schemas.openxmlformats.org/officeDocument/2006/relationships/hyperlink" Target="file:///\\Elizabethpc\2013\generalidades2013w\ORDENES%20DE%20BIENES%20Y%20SERVCIOS\6920%20MULTILINE,%20S.A.%20DE%20C.V..pdf" TargetMode="External"/><Relationship Id="rId59" Type="http://schemas.openxmlformats.org/officeDocument/2006/relationships/hyperlink" Target="file:///\\Elizabethpc\2013\generalidades2013w\ORDENES%20DE%20BIENES%20Y%20SERVCIOS\6944%20FRANCISCO%20REYES%20ROMERO.pdf" TargetMode="External"/><Relationship Id="rId103" Type="http://schemas.openxmlformats.org/officeDocument/2006/relationships/hyperlink" Target="file:///\\Elizabethpc\2013\generalidades2013w\ORDENES%20DE%20BIENES%20Y%20SERVCIOS\6832%20EDITORA%20EL%20MUNDO.PDF" TargetMode="External"/><Relationship Id="rId124" Type="http://schemas.openxmlformats.org/officeDocument/2006/relationships/hyperlink" Target="file:///\\Elizabethpc\2013\generalidades2013w\ORDENES%20DE%20BIENES%20Y%20SERVCIOS\6837%20ROSA%20MARIA%20MANCIA%20DE%20REYES.PDF" TargetMode="External"/><Relationship Id="rId310" Type="http://schemas.openxmlformats.org/officeDocument/2006/relationships/hyperlink" Target="file:///\\Elizabethpc\2013\generalidades2013w\ORDENES%20DE%20BIENES%20Y%20SERVCIOS\6605%20DUTRIZ%20HERMANOS,%20S.A.%20DE%20C.V..PDF" TargetMode="External"/><Relationship Id="rId70" Type="http://schemas.openxmlformats.org/officeDocument/2006/relationships/hyperlink" Target="file:///\\Elizabethpc\2013\generalidades2013w\ORDENES%20DE%20BIENES%20Y%20SERVCIOS\6867%20LIBRERIA%20Y%20PAPELERIA%20EL%20NUEVO%20SIGLO.PDF" TargetMode="External"/><Relationship Id="rId91" Type="http://schemas.openxmlformats.org/officeDocument/2006/relationships/hyperlink" Target="file:///\\Elizabethpc\2013\generalidades2013w\ORDENES%20DE%20BIENES%20Y%20SERVCIOS\6864%20MARIO%20GUEVARA.PDF" TargetMode="External"/><Relationship Id="rId145" Type="http://schemas.openxmlformats.org/officeDocument/2006/relationships/hyperlink" Target="file:///\\Elizabethpc\2013\generalidades2013w\ORDENES%20DE%20BIENES%20Y%20SERVCIOS\6814%20AGROSERVICIO%20EL%20SURCO.PDF" TargetMode="External"/><Relationship Id="rId166" Type="http://schemas.openxmlformats.org/officeDocument/2006/relationships/hyperlink" Target="file:///\\Elizabethpc\2013\generalidades2013w\ORDENES%20DE%20BIENES%20Y%20SERVCIOS\6769%20EDITORIAL%20ALTAMIRANO%20MADRIZ.PDF" TargetMode="External"/><Relationship Id="rId187" Type="http://schemas.openxmlformats.org/officeDocument/2006/relationships/hyperlink" Target="file:///\\Elizabethpc\2013\generalidades2013w\CONTRATOS%202013\CONTRATO%20DE%20SUMINISTRO%20N&#176;%2071-2013%20FELIX%20RIVAS..pdf" TargetMode="External"/><Relationship Id="rId331" Type="http://schemas.openxmlformats.org/officeDocument/2006/relationships/hyperlink" Target="file:///\\Elizabethpc\2013\generalidades2013w\ORDENES%20DE%20BIENES%20Y%20SERVCIOS\6632%20LIDIA%20MARTINEZ%20DE%20MARROQUIN.PDF" TargetMode="External"/><Relationship Id="rId352" Type="http://schemas.openxmlformats.org/officeDocument/2006/relationships/hyperlink" Target="file:///\\Elizabethpc\2013\generalidades2013w\CONTRATOS%202013\CONTRATO%20DE%20SUMINISTRO%20N&#176;%2042-2013%20JOAQUIN%20FUENTES.PDF" TargetMode="External"/><Relationship Id="rId373" Type="http://schemas.openxmlformats.org/officeDocument/2006/relationships/hyperlink" Target="file:///\\Elizabethpc\2013\generalidades2013w\ORDENES%20DE%20BIENES%20Y%20SERVCIOS\6658%20JOSE%20NEMESIO%20PORTILLO.PDF" TargetMode="External"/><Relationship Id="rId394" Type="http://schemas.openxmlformats.org/officeDocument/2006/relationships/hyperlink" Target="file:///\\Elizabethpc\2013\generalidades2013w\ORDENES%20DE%20BIENES%20Y%20SERVCIOS\6782%20WALTER%20JAMES%20MORAN.PDF" TargetMode="External"/><Relationship Id="rId408" Type="http://schemas.openxmlformats.org/officeDocument/2006/relationships/hyperlink" Target="file:///\\Elizabethpc\2013\generalidades2013w\CONTRATOS%202013\CONTRATO%20DE%20SUMINISTRO%20N&#176;%2061-2013%20PODES.PDF" TargetMode="External"/><Relationship Id="rId1" Type="http://schemas.openxmlformats.org/officeDocument/2006/relationships/hyperlink" Target="file:///\\Elizabethpc\2013\generalidades2013w\ORDENES%20DE%20BIENES%20Y%20SERVCIOS\6961%20VIDRIO%20INDUSTRIAL.pdf" TargetMode="External"/><Relationship Id="rId212" Type="http://schemas.openxmlformats.org/officeDocument/2006/relationships/hyperlink" Target="file:///\\Elizabethpc\2013\generalidades2013w\ORDENES%20DE%20BIENES%20Y%20SERVCIOS\6712%20DUTRIZ%20HERMANOS,%20S.A.%20DE%20C.V..PDF" TargetMode="External"/><Relationship Id="rId233" Type="http://schemas.openxmlformats.org/officeDocument/2006/relationships/hyperlink" Target="file:///\\Elizabethpc\2013\generalidades2013w\ORDENES%20DE%20BIENES%20Y%20SERVCIOS\6691%20EDITORA%20EL%20MUNDO,%20S.A..PDF" TargetMode="External"/><Relationship Id="rId254" Type="http://schemas.openxmlformats.org/officeDocument/2006/relationships/hyperlink" Target="file:///\\Elizabethpc\2013\generalidades2013w\ORDENES%20DE%20BIENES%20Y%20SERVCIOS\6696%20EMISORAS%20UNIDAS,%20S.A.%20DE%20C.V..PDF" TargetMode="External"/><Relationship Id="rId28" Type="http://schemas.openxmlformats.org/officeDocument/2006/relationships/hyperlink" Target="file:///\\Elizabethpc\2013\generalidades2013w\ORDENES%20DE%20BIENES%20Y%20SERVCIOS\6910%20COLATINO.pdf" TargetMode="External"/><Relationship Id="rId49" Type="http://schemas.openxmlformats.org/officeDocument/2006/relationships/hyperlink" Target="file:///\\Elizabethpc\2013\generalidades2013w\ORDENES%20DE%20BIENES%20Y%20SERVCIOS\6899%20JARET%20NAUN%20MORAN%20SORTO.pdf" TargetMode="External"/><Relationship Id="rId114" Type="http://schemas.openxmlformats.org/officeDocument/2006/relationships/hyperlink" Target="file:///\\Elizabethpc\2013\generalidades2013w\ORDENES%20DE%20BIENES%20Y%20SERVCIOS\6824%20DUTRIZ%20HERMANOS,%20S.A.%20DE%20C.V..PDF" TargetMode="External"/><Relationship Id="rId275" Type="http://schemas.openxmlformats.org/officeDocument/2006/relationships/hyperlink" Target="file:///\\Elizabethpc\2013\generalidades2013w\ORDENES%20DE%20BIENES%20Y%20SERVCIOS\6686%20PBS,%20S.A.%20DE%20C.V..PDF" TargetMode="External"/><Relationship Id="rId296" Type="http://schemas.openxmlformats.org/officeDocument/2006/relationships/hyperlink" Target="file:///\\Elizabethpc\2013\generalidades2013w\ORDENES%20DE%20BIENES%20Y%20SERVCIOS\6626%20OXIGENO%20Y%20GASES%20DE%20EL%20SALVADOR,%20S.A.%20DE%20C.V..PDF" TargetMode="External"/><Relationship Id="rId300" Type="http://schemas.openxmlformats.org/officeDocument/2006/relationships/hyperlink" Target="file:///\\Elizabethpc\2013\generalidades2013w\ORDENES%20DE%20BIENES%20Y%20SERVCIOS\6622%20LIBRERIA%20Y%20PAPELERIA%20EL%20NUEVO%20SIGLO,%20S.A.%20DE%20C.V..PDF" TargetMode="External"/><Relationship Id="rId60" Type="http://schemas.openxmlformats.org/officeDocument/2006/relationships/hyperlink" Target="file:///\\Elizabethpc\2013\generalidades2013w\ORDENES%20DE%20BIENES%20Y%20SERVCIOS\6900%20COMUNICACIONES%20IBW%20EL%20SALVADOR.pdf" TargetMode="External"/><Relationship Id="rId81" Type="http://schemas.openxmlformats.org/officeDocument/2006/relationships/hyperlink" Target="file:///\\Elizabethpc\2013\generalidades2013w\ORDENES%20DE%20BIENES%20Y%20SERVCIOS\6888%20COMERCIALIZADORA%20BF%20INTERNACIONAL.PDF" TargetMode="External"/><Relationship Id="rId135" Type="http://schemas.openxmlformats.org/officeDocument/2006/relationships/hyperlink" Target="file:///\\Elizabethpc\2013\generalidades2013w\ORDENES%20DE%20BIENES%20Y%20SERVCIOS\6793-6802%20%20ANNA&#180;S%20TRAVEL%20SERVICE.pdf" TargetMode="External"/><Relationship Id="rId156" Type="http://schemas.openxmlformats.org/officeDocument/2006/relationships/hyperlink" Target="file:///\\Elizabethpc\2013\generalidades2013w\CONTRATOS%202013\CONTRATO%20DE%20SERVICIOS%20N&#176;%2044-2013%20VALESOLO,%20S.A.%20DE%20C.V..PDF" TargetMode="External"/><Relationship Id="rId177" Type="http://schemas.openxmlformats.org/officeDocument/2006/relationships/hyperlink" Target="file:///\\Elizabethpc\2013\generalidades2013w\ORDENES%20DE%20BIENES%20Y%20SERVCIOS\6765%20AGROCOMER,%20S.A.%20DE%20C.V..PDF" TargetMode="External"/><Relationship Id="rId198" Type="http://schemas.openxmlformats.org/officeDocument/2006/relationships/hyperlink" Target="file:///\\Elizabethpc\2013\generalidades2013w\ORDENES%20DE%20BIENES%20Y%20SERVCIOS\6729%20EDITORIAL%20ALTAMIRANO.PDF" TargetMode="External"/><Relationship Id="rId321" Type="http://schemas.openxmlformats.org/officeDocument/2006/relationships/hyperlink" Target="file:///\\Elizabethpc\2013\generalidades2013w\ORDENES%20DE%20BIENES%20Y%20SERVCIOS\6617%20S&amp;S%20CONSULTORES%20EN%20DESARROLLO%20HUMANO,%20S.A.%20DE%20C.V..PDF" TargetMode="External"/><Relationship Id="rId342" Type="http://schemas.openxmlformats.org/officeDocument/2006/relationships/hyperlink" Target="file:///\\Elizabethpc\2013\generalidades2013w\CONTRATOS%202013\CONTRATO%20DE%20SERVICIOS%20N&#176;%2022-2013%20SAU,%20S.A.%20DE%20C.V..PDF" TargetMode="External"/><Relationship Id="rId363" Type="http://schemas.openxmlformats.org/officeDocument/2006/relationships/hyperlink" Target="file:///\\Elizabethpc\2013\generalidades2013w\ORDENES%20DE%20BIENES%20Y%20SERVCIOS\6648%20SONIA%20DEL%20CARMEN%20SANTOS%20DE%20ALVARENGA.PDF" TargetMode="External"/><Relationship Id="rId384" Type="http://schemas.openxmlformats.org/officeDocument/2006/relationships/hyperlink" Target="file:///\\Elizabethpc\2013\generalidades2013w\ORDENES%20DE%20BIENES%20Y%20SERVCIOS\6669%20MIGUEL%20ANGEL%20YANEZ%20SIRIANY.PDF" TargetMode="External"/><Relationship Id="rId202" Type="http://schemas.openxmlformats.org/officeDocument/2006/relationships/hyperlink" Target="file:///\\Elizabethpc\2013\generalidades2013w\ORDENES%20DE%20BIENES%20Y%20SERVCIOS\6723%20COLATINO%20DE%20R.L..PDF" TargetMode="External"/><Relationship Id="rId223" Type="http://schemas.openxmlformats.org/officeDocument/2006/relationships/hyperlink" Target="file:///\\Elizabethpc\2013\generalidades2013w\ORDENES%20DE%20BIENES%20Y%20SERVCIOS\6746%20DISTRIBUIDORA%20AGELSA,%20S.A.%20DE%20C.V..PDF" TargetMode="External"/><Relationship Id="rId244" Type="http://schemas.openxmlformats.org/officeDocument/2006/relationships/hyperlink" Target="file:///\\Elizabethpc\2013\generalidades2013w\ORDENES%20DE%20BIENES%20Y%20SERVCIOS\6738%20JESUS%20EDUARDO%20ORELLANA%20C.PDF" TargetMode="External"/><Relationship Id="rId18" Type="http://schemas.openxmlformats.org/officeDocument/2006/relationships/hyperlink" Target="file:///\\Elizabethpc\2013\generalidades2013wORDENES%20DE%20BIENES%20Y%20SERVCIOS\6955%20APROSSI.pdf" TargetMode="External"/><Relationship Id="rId39" Type="http://schemas.openxmlformats.org/officeDocument/2006/relationships/hyperlink" Target="file:///\\Elizabethpc\2013\generalidades2013w\ORDENES%20DE%20BIENES%20Y%20SERVCIOS\6919%20D&#180;OFFICE,%20S.A.%20DE%20C.V..pdf" TargetMode="External"/><Relationship Id="rId265" Type="http://schemas.openxmlformats.org/officeDocument/2006/relationships/hyperlink" Target="file:///\\Elizabethpc\2013\generalidades2013w\ORDENES%20DE%20BIENES%20Y%20SERVCIOS\6703%20CARLOS%20ERNESTO%20ELIAS%20AVALOS.PDF" TargetMode="External"/><Relationship Id="rId286" Type="http://schemas.openxmlformats.org/officeDocument/2006/relationships/hyperlink" Target="file:///\\Elizabethpc\2013\generalidades2013w\ORDENES%20DE%20BIENES%20Y%20SERVCIOS\6638%20NOELIA%20TEJADA%20DE%20REYES.PDF" TargetMode="External"/><Relationship Id="rId50" Type="http://schemas.openxmlformats.org/officeDocument/2006/relationships/hyperlink" Target="file:///\\Elizabethpc\2013\generalidades2013w\ORDENES%20DE%20BIENES%20Y%20SERVCIOS\6917%20TALLER%20DIDEA,%20S.A.%20DE%20C.V..pdf" TargetMode="External"/><Relationship Id="rId104" Type="http://schemas.openxmlformats.org/officeDocument/2006/relationships/hyperlink" Target="file:///\\Elizabethpc\2013\generalidades2013w\ORDENES%20DE%20BIENES%20Y%20SERVCIOS\6848%20JEREMIAS%20DE%20JESUS%20ARTIGA.PDF" TargetMode="External"/><Relationship Id="rId125" Type="http://schemas.openxmlformats.org/officeDocument/2006/relationships/hyperlink" Target="file:///\\Elizabethpc\2013\generalidades2013w\ORDENES%20DE%20BIENES%20Y%20SERVCIOS\6804%20EDITORIAL%20EL%20MUNDO,%20S.A..PDF" TargetMode="External"/><Relationship Id="rId146" Type="http://schemas.openxmlformats.org/officeDocument/2006/relationships/hyperlink" Target="file:///\\Elizabethpc\2013\generalidades2013w\ORDENES%20DE%20BIENES%20Y%20SERVCIOS\6813%20WINZER,%20CPYS,%20S.A.%20DE%20C.V..PDF" TargetMode="External"/><Relationship Id="rId167" Type="http://schemas.openxmlformats.org/officeDocument/2006/relationships/hyperlink" Target="file:///\\Elizabethpc\2013\generalidades2013w\ORDENES%20DE%20BIENES%20Y%20SERVCIOS\6760%20COLATINO.PDF" TargetMode="External"/><Relationship Id="rId188" Type="http://schemas.openxmlformats.org/officeDocument/2006/relationships/hyperlink" Target="file:///\\Elizabethpc\2013\generalidades2013w\ORDENES%20DE%20BIENES%20Y%20SERVCIOS\6772%20ALMACENES%20VIDRI,%20S.A.%20DE%20C.V..PDF" TargetMode="External"/><Relationship Id="rId311" Type="http://schemas.openxmlformats.org/officeDocument/2006/relationships/hyperlink" Target="file:///\\Elizabethpc\2013\generalidades2013w\CONTRATOS%202013\CONTRATO%20DEL%20SERVICIO%20DE%20INTERNET%20CORPORATIVO,%20MILLICOM.PDF" TargetMode="External"/><Relationship Id="rId332" Type="http://schemas.openxmlformats.org/officeDocument/2006/relationships/hyperlink" Target="file:///\\Elizabethpc\2013\generalidades2013w\CONTRATOS%202013\CONTRATO%20DE%20SUMINISTRO%20N&#176;%2014-2013%20BIS%20FARMACIA%20SAN%20NICOLAS,%20S.A.%20DE%20C.V..PDF" TargetMode="External"/><Relationship Id="rId353" Type="http://schemas.openxmlformats.org/officeDocument/2006/relationships/hyperlink" Target="file:///\\Elizabethpc\2013\generalidades2013w\CONTRATOS%202013\CONTRATO%20DE%20SUMINISTRO%20N&#176;%2058-2013%20JOAQUIN%20FUENTES.PDF" TargetMode="External"/><Relationship Id="rId374" Type="http://schemas.openxmlformats.org/officeDocument/2006/relationships/hyperlink" Target="file:///\\Elizabethpc\2013\generalidades2013w\ORDENES%20DE%20BIENES%20Y%20SERVCIOS\6659%20REINA%20GUADALUPE%20ERICKA%20LOPEZ%20TORRES.PDF" TargetMode="External"/><Relationship Id="rId395" Type="http://schemas.openxmlformats.org/officeDocument/2006/relationships/hyperlink" Target="file:///\\Elizabethpc\2013\generalidades2013w\ORDENES%20DE%20BIENES%20Y%20SERVCIOS\6781%20DANIEL%20EZEQUIEL%20TORRES.PDF" TargetMode="External"/><Relationship Id="rId409" Type="http://schemas.openxmlformats.org/officeDocument/2006/relationships/hyperlink" Target="file:///\\Elizabethpc\2013\generalidades2013w\CONTRATOS%202013\CONTRATO%20DE%20SUMINISTRO%20N&#176;%2050-2013%20MARIO%20EUGENIO%20GUEVARRA.PDF" TargetMode="External"/><Relationship Id="rId71" Type="http://schemas.openxmlformats.org/officeDocument/2006/relationships/hyperlink" Target="file:///\\Elizabethpc\2013\generalidades2013w\ORDENES%20DE%20BIENES%20Y%20SERVCIOS\6882%20JOSE%20EDGARDO%20HERNANDEZ%20PINEDA.PDF" TargetMode="External"/><Relationship Id="rId92" Type="http://schemas.openxmlformats.org/officeDocument/2006/relationships/hyperlink" Target="file:///\\Elizabethpc\2013\generalidades2013w\ORDENES%20DE%20BIENES%20Y%20SERVCIOS\6863%20CARLOS%20ERNESTO%20ELIAS.PDF" TargetMode="External"/><Relationship Id="rId213" Type="http://schemas.openxmlformats.org/officeDocument/2006/relationships/hyperlink" Target="file:///\\Elizabethpc\2013\generalidades2013w\ORDENES%20DE%20BIENES%20Y%20SERVCIOS\6749%20MULTILINE,%20S.A.%20DE%20C.V..PDF" TargetMode="External"/><Relationship Id="rId234" Type="http://schemas.openxmlformats.org/officeDocument/2006/relationships/hyperlink" Target="file:///\\Elizabethpc\2013\generalidades2013w\ORDENES%20DE%20BIENES%20Y%20SERVCIOS\6731%20ST.%20MEDIC.PDF" TargetMode="External"/><Relationship Id="rId2" Type="http://schemas.openxmlformats.org/officeDocument/2006/relationships/hyperlink" Target="file:///\\Elizabethpc\2013\generalidades2013w\ORDENES%20DE%20BIENES%20Y%20SERVCIOS\6959%20DUTRIZ%20HERMANOS.pdf" TargetMode="External"/><Relationship Id="rId29" Type="http://schemas.openxmlformats.org/officeDocument/2006/relationships/hyperlink" Target="file:///\\Elizabethpc\2013\generalidades2013w\ORDENES%20DE%20BIENES%20Y%20SERVCIOS\6930%20EQUITEC,%20S.A.%20DE%20C.V..pdf" TargetMode="External"/><Relationship Id="rId255" Type="http://schemas.openxmlformats.org/officeDocument/2006/relationships/hyperlink" Target="file:///\\Elizabethpc\2013\generalidades2013w\ORDENES%20DE%20BIENES%20Y%20SERVCIOS\6695%20ASOCIACION%20AGAPE%20DE%20EL%20SALVADOR.PDF" TargetMode="External"/><Relationship Id="rId276" Type="http://schemas.openxmlformats.org/officeDocument/2006/relationships/hyperlink" Target="file:///\\Elizabethpc\2013\generalidades2013w\ORDENES%20DE%20BIENES%20Y%20SERVCIOS\6685%20SCRRENCHECK%20EL%20SALVADOR,%20S.A.%20DE%20C.V..PDF" TargetMode="External"/><Relationship Id="rId297" Type="http://schemas.openxmlformats.org/officeDocument/2006/relationships/hyperlink" Target="file:///\\Elizabethpc\2013\generalidades2013w\ORDENES%20DE%20BIENES%20Y%20SERVCIOS\6625%20LIDIA%20MARTINEZ%20DE%20MARROQUIN.PDF" TargetMode="External"/><Relationship Id="rId40" Type="http://schemas.openxmlformats.org/officeDocument/2006/relationships/hyperlink" Target="file:///\\Elizabethpc\2013\generalidades2013w\ORDENES%20DE%20BIENES%20Y%20SERVCIOS\6918%20CLAUDIA%20MIRNA%20POSADA.pdf" TargetMode="External"/><Relationship Id="rId115" Type="http://schemas.openxmlformats.org/officeDocument/2006/relationships/hyperlink" Target="file:///\\Elizabethpc\2013\generalidades2013w\ORDENES%20DE%20BIENES%20Y%20SERVCIOS\6840%20ELECTROLAB%20MEDIC.PDF" TargetMode="External"/><Relationship Id="rId136" Type="http://schemas.openxmlformats.org/officeDocument/2006/relationships/hyperlink" Target="file:///\\Elizabethpc\2013\generalidades2013w\ORDENES%20DE%20BIENES%20Y%20SERVCIOS\6803%20MULTILINE,%20S.A.%20DE%20C.V..PDF" TargetMode="External"/><Relationship Id="rId157" Type="http://schemas.openxmlformats.org/officeDocument/2006/relationships/hyperlink" Target="file:///\\Elizabethpc\2013\generalidades2013w\ORDENES%20DE%20BIENES%20Y%20SERVCIOS\6800%20MARIA%20ESTER%20ORELLANA%20BONILLA.PDF" TargetMode="External"/><Relationship Id="rId178" Type="http://schemas.openxmlformats.org/officeDocument/2006/relationships/hyperlink" Target="file:///\\Elizabethpc\2013\generalidades2013w\ORDENES%20DE%20BIENES%20Y%20SERVCIOS\6757%20OXIGENO%20Y%20GASES%20DE%20EL%20SALVADOR.PDF" TargetMode="External"/><Relationship Id="rId301" Type="http://schemas.openxmlformats.org/officeDocument/2006/relationships/hyperlink" Target="file:///\\Elizabethpc\2013\generalidades2013w\ORDENES%20DE%20BIENES%20Y%20SERVCIOS\6621%20NOE%20ALBERTO%20GUILLEN.PDF" TargetMode="External"/><Relationship Id="rId322" Type="http://schemas.openxmlformats.org/officeDocument/2006/relationships/hyperlink" Target="file:///\\Elizabethpc\2013\generalidades2013w\CONTRATOS%202013\CONTRATO%20DE%20SUMINISTRO%20N&#176;%2001-2013%20PODES.PDF" TargetMode="External"/><Relationship Id="rId343" Type="http://schemas.openxmlformats.org/officeDocument/2006/relationships/hyperlink" Target="file:///\\Elizabethpc\2013\generalidades2013w\CONTRATOS%202013\CONTRATO%20DE%20SUMINISTRO%20N&#176;%2028-2013%20DIDEA.PDF" TargetMode="External"/><Relationship Id="rId364" Type="http://schemas.openxmlformats.org/officeDocument/2006/relationships/hyperlink" Target="file:///\\Elizabethpc\2013\generalidades2013w\ORDENES%20DE%20BIENES%20Y%20SERVCIOS\6649%20MIGUEL%20ARMANDO%20IBARRA%20PEREZ.PDF" TargetMode="External"/><Relationship Id="rId61" Type="http://schemas.openxmlformats.org/officeDocument/2006/relationships/hyperlink" Target="file:///\\Elizabethpc\2013\generalidades2013w\ORDENES%20DE%20BIENES%20Y%20SERVCIOS\6909%20VIDRIO%20INDUSTRIAL,%20S.A.%20DE%20C.V..pdf" TargetMode="External"/><Relationship Id="rId82" Type="http://schemas.openxmlformats.org/officeDocument/2006/relationships/hyperlink" Target="file:///\\Elizabethpc\2013\generalidades2013w\ORDENES%20DE%20BIENES%20Y%20SERVCIOS\6886%20OXIGENO%20Y%20GASES.PDF" TargetMode="External"/><Relationship Id="rId199" Type="http://schemas.openxmlformats.org/officeDocument/2006/relationships/hyperlink" Target="file:///\\Elizabethpc\2013\generalidades2013w\ORDENES%20DE%20BIENES%20Y%20SERVCIOS\6754%20ROBERTO%20JOSE%20FROT%20LARRA&#209;AGA.PDF" TargetMode="External"/><Relationship Id="rId203" Type="http://schemas.openxmlformats.org/officeDocument/2006/relationships/hyperlink" Target="file:///\\Elizabethpc\2013\generalidades2013w\ORDENES%20DE%20BIENES%20Y%20SERVCIOS\6722%20DUTRIZ%20HERMANOS.pdf" TargetMode="External"/><Relationship Id="rId385" Type="http://schemas.openxmlformats.org/officeDocument/2006/relationships/hyperlink" Target="file:///\\Elizabethpc\2013\generalidades2013w\ORDENES%20DE%20BIENES%20Y%20SERVCIOS\6670%20MAYRA%20LIGIA%20GALLARDO%20ALVARADO.PDF" TargetMode="External"/><Relationship Id="rId19" Type="http://schemas.openxmlformats.org/officeDocument/2006/relationships/hyperlink" Target="file:///\\Elizabethpc\2013\generalidades2013w\ORDENES%20DE%20BIENES%20Y%20SERVCIOS\6933%20COLATINO%20DE%20R.L.pdf" TargetMode="External"/><Relationship Id="rId224" Type="http://schemas.openxmlformats.org/officeDocument/2006/relationships/hyperlink" Target="file:///\\Elizabethpc\2013\generalidades2013w\ORDENES%20DE%20BIENES%20Y%20SERVCIOS\6745%20SAVAL,%20S.A.%20DE%20C.V..PDF" TargetMode="External"/><Relationship Id="rId245" Type="http://schemas.openxmlformats.org/officeDocument/2006/relationships/hyperlink" Target="file:///\\Elizabethpc\2013\generalidades2013w\ORDENES%20DE%20BIENES%20Y%20SERVCIOS\6737%20MORA%20CONSUELO%20BELLOSO%20H.PDF" TargetMode="External"/><Relationship Id="rId266" Type="http://schemas.openxmlformats.org/officeDocument/2006/relationships/hyperlink" Target="file:///\\Elizabethpc\2013\generalidades2013w\ORDENES%20DE%20BIENES%20Y%20SERVCIOS\6702%20INNOVACIONES%20MEDICAS,%20S.A.%20DE%20C.V..PDF" TargetMode="External"/><Relationship Id="rId287" Type="http://schemas.openxmlformats.org/officeDocument/2006/relationships/hyperlink" Target="file:///\\Elizabethpc\2013\generalidades2013w\ORDENES%20DE%20BIENES%20Y%20SERVCIOS\6634%20EL%20LANCERO,%20S.A.%20DE%20C.V..PDF" TargetMode="External"/><Relationship Id="rId410" Type="http://schemas.openxmlformats.org/officeDocument/2006/relationships/hyperlink" Target="file:///\\Elizabethpc\2013\generalidades2013w\CONTRATOS%202013\CONTRATO%20DE%20SUMINISTRO%20N&#176;%2059-2013%20MARIO%20EUGENIO%20GUEVARA.PDF" TargetMode="External"/><Relationship Id="rId30" Type="http://schemas.openxmlformats.org/officeDocument/2006/relationships/hyperlink" Target="file:///\\Elizabethpc\2013\generalidades2013w\ORDENES%20DE%20BIENES%20Y%20SERVCIOS\6931%20MEDIIMPLANTES%20EL%20SALVADOR,%20S.A.%20DE%20C.V..pdf" TargetMode="External"/><Relationship Id="rId105" Type="http://schemas.openxmlformats.org/officeDocument/2006/relationships/hyperlink" Target="file:///\\Elizabethpc\2013\generalidades2013w\ORDENES%20DE%20BIENES%20Y%20SERVCIOS\6844%20D&#211;FFICE,%20S.A.%20DE%20C.V..PDF" TargetMode="External"/><Relationship Id="rId126" Type="http://schemas.openxmlformats.org/officeDocument/2006/relationships/hyperlink" Target="file:///\\Elizabethpc\2013\generalidades2013w\CONTRATOS%202013\CONTRATO%20DE%20SERVICIO%20N&#176;%2062-2013%20CASA%20DEL%20ACCESORIO.PDF" TargetMode="External"/><Relationship Id="rId147" Type="http://schemas.openxmlformats.org/officeDocument/2006/relationships/hyperlink" Target="file:///\\Elizabethpc\2013\generalidades2013w\ORDENES%20DE%20BIENES%20Y%20SERVCIOS\6787%20EDITORA%20EL%20MUNDO.PDF" TargetMode="External"/><Relationship Id="rId168" Type="http://schemas.openxmlformats.org/officeDocument/2006/relationships/hyperlink" Target="file:///\\Elizabethpc\2013\generalidades2013w\ORDENES%20DE%20BIENES%20Y%20SERVCIOS\6752%20DUTRIZ%20HERMANOS,%20S.A.%20DE%20C.V..PDF" TargetMode="External"/><Relationship Id="rId312" Type="http://schemas.openxmlformats.org/officeDocument/2006/relationships/hyperlink" Target="file:///\\Elizabethpc\2013\generalidades2013w\ORDENES%20DE%20BIENES%20Y%20SERVCIOS\6611%20ASAL,%20S.A.%20DE%20C.V..PDF" TargetMode="External"/><Relationship Id="rId333" Type="http://schemas.openxmlformats.org/officeDocument/2006/relationships/hyperlink" Target="file:///\\Elizabethpc\2013\generalidades2013w\CONTRATOS%202013\CONTRATO%20DE%20SERVICIO%20N&#176;%2006-2013%20SEGUROS%20DEL%20PACIFICIO.PDF" TargetMode="External"/><Relationship Id="rId354" Type="http://schemas.openxmlformats.org/officeDocument/2006/relationships/hyperlink" Target="file:///\\Elizabethpc\2013\generalidades2013w\CONTRATOS%202013\CONTRATO%20DE%20SUMINISTRO%20N&#176;%2043-2013%20MAYA%20CLEANING,%20S.A.%20DE%20C.V..PDF" TargetMode="External"/><Relationship Id="rId51" Type="http://schemas.openxmlformats.org/officeDocument/2006/relationships/hyperlink" Target="file:///\\Elizabethpc\2013\generalidades2013w\ORDENES%20DE%20BIENES%20Y%20SERVCIOS\6892%20GLOBAL%20MOTORS,%20S.A.%20DE%20C.V..PDF" TargetMode="External"/><Relationship Id="rId72" Type="http://schemas.openxmlformats.org/officeDocument/2006/relationships/hyperlink" Target="file:///\\Elizabethpc\2013\generalidades2013w\ORDENES%20DE%20BIENES%20Y%20SERVCIOS\6881%20MAGNO%20ALDEMAR%20GONZALEZ.PDF" TargetMode="External"/><Relationship Id="rId93" Type="http://schemas.openxmlformats.org/officeDocument/2006/relationships/hyperlink" Target="file:///\\Elizabethpc\2013\generalidades2013w\ORDENES%20DE%20BIENES%20Y%20SERVCIOS\6857%20DUTRIZ%20HERMANOS,%20S.A.%20DE%20C.V..PDF" TargetMode="External"/><Relationship Id="rId189" Type="http://schemas.openxmlformats.org/officeDocument/2006/relationships/hyperlink" Target="file:///\\Elizabethpc\2013\generalidades2013w\ORDENES%20DE%20BIENES%20Y%20SERVCIOS\6773%20VIDUC,%20S.A.%20DE%20C.V..PDF" TargetMode="External"/><Relationship Id="rId375" Type="http://schemas.openxmlformats.org/officeDocument/2006/relationships/hyperlink" Target="file:///\\Elizabethpc\2013\generalidades2013w\ORDENES%20DE%20BIENES%20Y%20SERVCIOS\6660%20ROBERTO%20LOPEZ%20AGUILAR.PDF" TargetMode="External"/><Relationship Id="rId396" Type="http://schemas.openxmlformats.org/officeDocument/2006/relationships/hyperlink" Target="file:///\\Elizabethpc\2013\generalidades2013w\ORDENES%20DE%20BIENES%20Y%20SERVCIOS\6873%20LAURA%20BEATRIZ%20VARGAS%20RIVAS.PDF" TargetMode="External"/><Relationship Id="rId3" Type="http://schemas.openxmlformats.org/officeDocument/2006/relationships/hyperlink" Target="file:///\\Elizabethpc\2013\generalidades2013w\ORDENES%20DE%20BIENES%20Y%20SERVCIOS\6958%20COLATINO.pdf" TargetMode="External"/><Relationship Id="rId214" Type="http://schemas.openxmlformats.org/officeDocument/2006/relationships/hyperlink" Target="file:///\\Elizabethpc\2013\generalidades2013w\ORDENES%20DE%20BIENES%20Y%20SERVCIOS\6785%20PROVEEDORES%20DE%20INSUMO%20DIVERSOS.PDF" TargetMode="External"/><Relationship Id="rId235" Type="http://schemas.openxmlformats.org/officeDocument/2006/relationships/hyperlink" Target="file:///\\Elizabethpc\2013\generalidades2013w\ORDENES%20DE%20BIENES%20Y%20SERVCIOS\6732%20ELECTROLAB%20MEDIC.PDF" TargetMode="External"/><Relationship Id="rId256" Type="http://schemas.openxmlformats.org/officeDocument/2006/relationships/hyperlink" Target="file:///\\Elizabethpc\2013\generalidades2013w\ORDENES%20DE%20BIENES%20Y%20SERVCIOS\6694%20Y.S.L.N%20LA%20MONUMENTAL,%20S.A.%20DE%20C.V..PDF" TargetMode="External"/><Relationship Id="rId277" Type="http://schemas.openxmlformats.org/officeDocument/2006/relationships/hyperlink" Target="file:///\\Elizabethpc\2013\generalidades2013w\ORDENES%20DE%20BIENES%20Y%20SERVCIOS\6710%20QUALITY%20GRAINS,%20S.A.%20DE%20C.V..PDF" TargetMode="External"/><Relationship Id="rId298" Type="http://schemas.openxmlformats.org/officeDocument/2006/relationships/hyperlink" Target="file:///\\Elizabethpc\2013\generalidades2013w\ORDENES%20DE%20BIENES%20Y%20SERVCIOS\6624%20ALMACENES%20VIDRI,%20S.A.%20DE%20C.V..PDF" TargetMode="External"/><Relationship Id="rId400" Type="http://schemas.openxmlformats.org/officeDocument/2006/relationships/hyperlink" Target="file:///\\Elizabethpc\2013\generalidades2013w\ORDENES%20DE%20BIENES%20Y%20SERVCIOS\6877%20OTTO%20JAIME%20MONTOYA%20TOBAR.PDF" TargetMode="External"/><Relationship Id="rId116" Type="http://schemas.openxmlformats.org/officeDocument/2006/relationships/hyperlink" Target="file:///\\Elizabethpc\2013\generalidades2013w\ORDENES%20DE%20BIENES%20Y%20SERVCIOS\6838%20INNOVACIONES%20MEDICAS,%20S.A.%20DE%20C.V..PDF" TargetMode="External"/><Relationship Id="rId137" Type="http://schemas.openxmlformats.org/officeDocument/2006/relationships/hyperlink" Target="file:///\\Elizabethpc\2013\generalidades2013w\ORDENES%20DE%20BIENES%20Y%20SERVCIOS\6806%20CENTRO%20AUDIOLOGICO%20MEDICO,%20S.A.%20DE%20C.V..PDF" TargetMode="External"/><Relationship Id="rId158" Type="http://schemas.openxmlformats.org/officeDocument/2006/relationships/hyperlink" Target="file:///\\Elizabethpc\2013\generalidades2013w\CONTRATOS%202013\CONTRATO%20DE%20SERVICIO%20N&#176;%2046-2013%20SETCS,%20S.A.%20DE%20C.V..PDF" TargetMode="External"/><Relationship Id="rId302" Type="http://schemas.openxmlformats.org/officeDocument/2006/relationships/hyperlink" Target="file:///\\Elizabethpc\2013\generalidades2013w\ORDENES%20DE%20BIENES%20Y%20SERVCIOS\6610%20COLATINO%20DE%20R.L..PDF" TargetMode="External"/><Relationship Id="rId323" Type="http://schemas.openxmlformats.org/officeDocument/2006/relationships/hyperlink" Target="file:///\\Elizabethpc\2013\generalidades2013w\CONTRATOS%202013\CONTRATO%20DE%20SUMINISTRO%20N&#176;%2002-2013%20UNIVERSIDAD%20DON%20BOSCO.PDF" TargetMode="External"/><Relationship Id="rId344" Type="http://schemas.openxmlformats.org/officeDocument/2006/relationships/hyperlink" Target="file:///\\Elizabethpc\2013\generalidades2013w\CONTRATOS%202013\CONTRATO%20DE%20SUMINISTRO%20N&#176;%2030-2013%20TEMSA.PDF" TargetMode="External"/><Relationship Id="rId20" Type="http://schemas.openxmlformats.org/officeDocument/2006/relationships/hyperlink" Target="file:///\\Elizabethpc\2013\generalidades2013w\ORDENES%20DE%20BIENES%20Y%20SERVCIOS\6932%20DUTRIZ%20HERMANOS,%20S.A.%20DE%20C.V..pdf" TargetMode="External"/><Relationship Id="rId41" Type="http://schemas.openxmlformats.org/officeDocument/2006/relationships/hyperlink" Target="file:///\\Elizabethpc\2013\generalidades2013w\ORDENES%20DE%20BIENES%20Y%20SERVCIOS\6912%20ROBERTO%20ARTURO%20RODRIGUEZ.pdf" TargetMode="External"/><Relationship Id="rId62" Type="http://schemas.openxmlformats.org/officeDocument/2006/relationships/hyperlink" Target="file:///\\Elizabethpc\2013\generalidades2013w\CONTRATOS%202013\CONTRATO%20DE%20SUMINISTRO%20N&#176;%2069-2013%20GUMARSAL,%20S.A.%20DE%20C.V..pdf" TargetMode="External"/><Relationship Id="rId83" Type="http://schemas.openxmlformats.org/officeDocument/2006/relationships/hyperlink" Target="file:///\\Elizabethpc\2013\generalidades2013w\ORDENES%20DE%20BIENES%20Y%20SERVCIOS\6887%20ELECTROLAB%20MEDIC,%20S.A.%20DE%20C.V.PDF" TargetMode="External"/><Relationship Id="rId179" Type="http://schemas.openxmlformats.org/officeDocument/2006/relationships/hyperlink" Target="file:///\\Elizabethpc\2013\generalidades2013w\ORDENES%20DE%20BIENES%20Y%20SERVCIOS\6753%20JULIO%20NEFTALI%20CA&#209;AS%20Z.pdf" TargetMode="External"/><Relationship Id="rId365" Type="http://schemas.openxmlformats.org/officeDocument/2006/relationships/hyperlink" Target="file:///\\Elizabethpc\2013\generalidades2013w\ORDENES%20DE%20BIENES%20Y%20SERVCIOS\6650%20JOSE%20ROBERTO%20CASTRO%20MONTOYA.PDF" TargetMode="External"/><Relationship Id="rId386" Type="http://schemas.openxmlformats.org/officeDocument/2006/relationships/hyperlink" Target="file:///\\Elizabethpc\2013\generalidades2013w\ORDENES%20DE%20BIENES%20Y%20SERVCIOS\6671%20SARA%20MARIA%20ALFARO%20CRISTALES.PDF" TargetMode="External"/><Relationship Id="rId190" Type="http://schemas.openxmlformats.org/officeDocument/2006/relationships/hyperlink" Target="file:///\\Elizabethpc\2013\generalidades2013w\ORDENES%20DE%20BIENES%20Y%20SERVCIOS\6774%20OXIGENO%20Y%20GASES%20DE%20EL%20SALVADOR,%20S.A.%20DE%20C.V..PDF" TargetMode="External"/><Relationship Id="rId204" Type="http://schemas.openxmlformats.org/officeDocument/2006/relationships/hyperlink" Target="file:///\\Elizabethpc\2013\generalidades2013w\ORDENES%20DE%20BIENES%20Y%20SERVCIOS\6729%20EDITORIAL%20ALTAMIRANO.PDF" TargetMode="External"/><Relationship Id="rId225" Type="http://schemas.openxmlformats.org/officeDocument/2006/relationships/hyperlink" Target="file:///\\Elizabethpc\2013\generalidades2013w\ORDENES%20DE%20BIENES%20Y%20SERVCIOS\6744%20MULTIPLES%20NEGOCIOS,%20S.A.%20DE%20C.V..PDF" TargetMode="External"/><Relationship Id="rId246" Type="http://schemas.openxmlformats.org/officeDocument/2006/relationships/hyperlink" Target="file:///\\Elizabethpc\2013\generalidades2013w\ORDENES%20DE%20BIENES%20Y%20SERVCIOS\6736%20CARBAZEL,%20S.A.%20DE%20C.V..PDF" TargetMode="External"/><Relationship Id="rId267" Type="http://schemas.openxmlformats.org/officeDocument/2006/relationships/hyperlink" Target="file:///\\Elizabethpc\2013\generalidades2013w\ORDENES%20DE%20BIENES%20Y%20SERVCIOS\6636%20DUTRIZ%20HERMANOS,%20S.A.%20DE%20C.V..PDF" TargetMode="External"/><Relationship Id="rId288" Type="http://schemas.openxmlformats.org/officeDocument/2006/relationships/hyperlink" Target="file:///\\Elizabethpc\2013\generalidades2013w\ORDENES%20DE%20BIENES%20Y%20SERVCIOS\6613%20COLATINO%20DE%20RL.PDF" TargetMode="External"/><Relationship Id="rId411" Type="http://schemas.openxmlformats.org/officeDocument/2006/relationships/hyperlink" Target="file:///\\Elizabethpc\2013\generalidades2013w\CONTRATOS%202013\CONTRATO%20DE%20SUMINISTRO%20N&#176;%2063-2013%20MEQUINSAL.pdf" TargetMode="External"/><Relationship Id="rId106" Type="http://schemas.openxmlformats.org/officeDocument/2006/relationships/hyperlink" Target="file:///\\Elizabethpc\2013\generalidades2013w\ORDENES%20DE%20BIENES%20Y%20SERVCIOS\6845%20INTERVISION.PDF" TargetMode="External"/><Relationship Id="rId127" Type="http://schemas.openxmlformats.org/officeDocument/2006/relationships/hyperlink" Target="file:///\\Elizabethpc\2013\generalidades2013w\ORDENES%20DE%20BIENES%20Y%20SERVCIOS\6834%20SERVICES%20AND%20REPRESENTATIONS,%20S.A.%20DE%20C.V..pdf" TargetMode="External"/><Relationship Id="rId313" Type="http://schemas.openxmlformats.org/officeDocument/2006/relationships/hyperlink" Target="file:///\\Elizabethpc\2013\generalidades2013w\CONTRATOS%202013\ESCRITURA%20PUBLICA%20N&#176;%2022%20VELASQUEZ%20GRANADOS%20Y%20CIA.PDF" TargetMode="External"/><Relationship Id="rId10" Type="http://schemas.openxmlformats.org/officeDocument/2006/relationships/hyperlink" Target="file:///\\Elizabethpc\2013\generalidades2013w\ORDENES%20DE%20BIENES%20Y%20SERVCIOS\6951%20CIRCULO%20MILITAR..pdf" TargetMode="External"/><Relationship Id="rId31" Type="http://schemas.openxmlformats.org/officeDocument/2006/relationships/hyperlink" Target="file:///\\Elizabethpc\2013\generalidades2013w\ORDENES%20DE%20BIENES%20Y%20SERVCIOS\6901%20S%20&amp;S%20CONSULTORES%20EN%20DESARROLLO%20NEW.pdf" TargetMode="External"/><Relationship Id="rId52" Type="http://schemas.openxmlformats.org/officeDocument/2006/relationships/hyperlink" Target="file:///\\Elizabethpc\2013\generalidades2013w\ORDENES%20DE%20BIENES%20Y%20SERVCIOS\6916%20COMERCIALIZADORA%20INTERAMERICANA.pdf" TargetMode="External"/><Relationship Id="rId73" Type="http://schemas.openxmlformats.org/officeDocument/2006/relationships/hyperlink" Target="file:///\\Elizabethpc\2013\generalidades2013w\ORDENES%20DE%20BIENES%20Y%20SERVCIOS\6880%20JOSE%20EDGARDO%20HERNANDEZ.PDF" TargetMode="External"/><Relationship Id="rId94" Type="http://schemas.openxmlformats.org/officeDocument/2006/relationships/hyperlink" Target="file:///\\Elizabethpc\2013\generalidades2013w\ORDENES%20DE%20BIENES%20Y%20SERVCIOS\6856%20LUIS%20EDUARDO%20VAQUERO%20ANDRADE.pdf" TargetMode="External"/><Relationship Id="rId148" Type="http://schemas.openxmlformats.org/officeDocument/2006/relationships/hyperlink" Target="file:///\\Elizabethpc\2013\generalidades2013w\ORDENES%20DE%20BIENES%20Y%20SERVCIOS\6792%20DATA%20&amp;%20GRAFIC.PDF" TargetMode="External"/><Relationship Id="rId169" Type="http://schemas.openxmlformats.org/officeDocument/2006/relationships/hyperlink" Target="file:///\\Elizabethpc\2013\generalidades2013w\ORDENES%20DE%20BIENES%20Y%20SERVCIOS\6788%20SCREENCHECK%20EL%20SALVADOR.PDF" TargetMode="External"/><Relationship Id="rId334" Type="http://schemas.openxmlformats.org/officeDocument/2006/relationships/hyperlink" Target="file:///\\Elizabethpc\2013\generalidades2013w\CONTRATOS%202013\MODIFICACION%20Y%20PRORROGA%20DE%20CONTRATO%20DE%20SERVICIO%20N&#176;%2002-2012.PDF" TargetMode="External"/><Relationship Id="rId355" Type="http://schemas.openxmlformats.org/officeDocument/2006/relationships/hyperlink" Target="file:///\\Elizabethpc\2013\generalidades2013w\CONTRATOS%202013\CONTRATO%20DE%20SUMINISTRO%20N&#176;%2054-2013%20OXGASA.PDF" TargetMode="External"/><Relationship Id="rId376" Type="http://schemas.openxmlformats.org/officeDocument/2006/relationships/hyperlink" Target="file:///\\Elizabethpc\2013\generalidades2013w\ORDENES%20DE%20BIENES%20Y%20SERVCIOS\6661%20GERARDO%20ALFONSO%20ESCOBAR%20SORIANO.PDF" TargetMode="External"/><Relationship Id="rId397" Type="http://schemas.openxmlformats.org/officeDocument/2006/relationships/hyperlink" Target="file:///\\Elizabethpc\2013\generalidades2013w\ORDENES%20DE%20BIENES%20Y%20SERVCIOS\6874%20MUGUEL%20BENJAMIEN%20TENZE%20TRABANINO.PDF" TargetMode="External"/><Relationship Id="rId4" Type="http://schemas.openxmlformats.org/officeDocument/2006/relationships/hyperlink" Target="file:///\\Elizabethpc\2013\generalidades2013w\ORDENES%20DE%20BIENES%20Y%20SERVCIOS\6954%20ROBERTO%20JOSE%20FROY.pdf" TargetMode="External"/><Relationship Id="rId180" Type="http://schemas.openxmlformats.org/officeDocument/2006/relationships/hyperlink" Target="file:///\\Elizabethpc\2013\generalidades2013w\ORDENES%20DE%20BIENES%20Y%20SERVCIOS\6752%20DUTRIZ%20HERMANOS,%20S.A.%20DE%20C.V..PDF" TargetMode="External"/><Relationship Id="rId215" Type="http://schemas.openxmlformats.org/officeDocument/2006/relationships/hyperlink" Target="file:///\\Elizabethpc\2013\generalidades2013w\ORDENES%20DE%20BIENES%20Y%20SERVCIOS\6784%20ORGANIZACIONE%20SISMA.PDF" TargetMode="External"/><Relationship Id="rId236" Type="http://schemas.openxmlformats.org/officeDocument/2006/relationships/hyperlink" Target="file:///\\Elizabethpc\2013\generalidades2013w\ORDENES%20DE%20BIENES%20Y%20SERVCIOS\6690%20EDITORIAL%20ALTAMIRANO%20MADRIZ,%20S.A.%20DE%20C.V..PDF" TargetMode="External"/><Relationship Id="rId257" Type="http://schemas.openxmlformats.org/officeDocument/2006/relationships/hyperlink" Target="file:///\\Elizabethpc\2013\generalidades2013w\ORDENES%20DE%20BIENES%20Y%20SERVCIOS\6693%20YSLR%20LA%20ROMANTICA,%20S.A.%20DE%20C.V..PDF" TargetMode="External"/><Relationship Id="rId278" Type="http://schemas.openxmlformats.org/officeDocument/2006/relationships/hyperlink" Target="file:///\\Elizabethpc\2013\generalidades2013w\ORDENES%20DE%20BIENES%20Y%20SERVCIOS\6709%20JOSE%20EDGARDO%20HERNANDEZ%20PINEDA.PDF" TargetMode="External"/><Relationship Id="rId401" Type="http://schemas.openxmlformats.org/officeDocument/2006/relationships/hyperlink" Target="file:///\\Elizabethpc\2013\generalidades2013w\ORDENES%20DE%20BIENES%20Y%20SERVCIOS\6878%20MARTA%20EVELYN%20MENA%20MARQUEZ.PDF" TargetMode="External"/><Relationship Id="rId303" Type="http://schemas.openxmlformats.org/officeDocument/2006/relationships/hyperlink" Target="file:///\\Elizabethpc\2013\generalidades2013w\ORDENES%20DE%20BIENES%20Y%20SERVCIOS\6609%20EDITORIAL%20ALTAMIRANO%20MADRIZ,%20S.A.%20DE%20C.V..PDF" TargetMode="External"/><Relationship Id="rId42" Type="http://schemas.openxmlformats.org/officeDocument/2006/relationships/hyperlink" Target="file:///\\Elizabethpc\2013\generalidades2013w\ORDENES%20DE%20BIENES%20Y%20SERVCIOS\6902%20JUAN%20JOSE%20MEJIA%20MENDOZA.pdf" TargetMode="External"/><Relationship Id="rId84" Type="http://schemas.openxmlformats.org/officeDocument/2006/relationships/hyperlink" Target="file:///\\Elizabethpc\2013\generalidades2013w\CONTRATOS%202013\CONTRATO%20DE%20SUMINISTRO%20N&#176;%2067-2013%20FARMACIA%20SAN%20NICOLAS.PDF" TargetMode="External"/><Relationship Id="rId138" Type="http://schemas.openxmlformats.org/officeDocument/2006/relationships/hyperlink" Target="file:///\\Elizabethpc\2013\generalidades2013w\ORDENES%20DE%20BIENES%20Y%20SERVCIOS\6807%20INNOVACIONES%20MEDICAS,%20S.A.%20DE%20C.V..PDF" TargetMode="External"/><Relationship Id="rId345" Type="http://schemas.openxmlformats.org/officeDocument/2006/relationships/hyperlink" Target="file:///\\Elizabethpc\2013\generalidades2013w\CONTRATOS%202013\MODIFICICACION%20A%20CONTRATO%20DE%20SUMINISTRO%20N&#176;%2030-2013.PDF" TargetMode="External"/><Relationship Id="rId387" Type="http://schemas.openxmlformats.org/officeDocument/2006/relationships/hyperlink" Target="file:///\\Elizabethpc\2013\generalidades2013w\ORDENES%20DE%20BIENES%20Y%20SERVCIOS\6672%20TATIANA%20ELIZABETH%20VELARDE%20DE%20VICENTE.PDF" TargetMode="External"/><Relationship Id="rId191" Type="http://schemas.openxmlformats.org/officeDocument/2006/relationships/hyperlink" Target="file:///\\Elizabethpc\2013\generalidades2013w\ORDENES%20DE%20BIENES%20Y%20SERVCIOS\6851%20FELIX%20ADAN%20RIVAS%20UMA&#209;A.PDF" TargetMode="External"/><Relationship Id="rId205" Type="http://schemas.openxmlformats.org/officeDocument/2006/relationships/hyperlink" Target="file:///\\Elizabethpc\2013\generalidades2013w\ORDENES%20DE%20BIENES%20Y%20SERVCIOS\6728%20ELECTROLAB%20MEDIC,%20S.A.%20DE%20C.V..pdf" TargetMode="External"/><Relationship Id="rId247" Type="http://schemas.openxmlformats.org/officeDocument/2006/relationships/hyperlink" Target="file:///\\Elizabethpc\2013\generalidades2013w\ORDENES%20DE%20BIENES%20Y%20SERVCIOS\6708%20CLEAN%20AIR,%20S.A.%20DE%20C.V..PDF" TargetMode="External"/><Relationship Id="rId412" Type="http://schemas.openxmlformats.org/officeDocument/2006/relationships/hyperlink" Target="file:///\\Elizabethpc\2013\generalidades2013w\CONTRATOS%202013\CONTRATO%20DE%20SUMINISTRO%20N&#176;%2064-2013%20MEGA%20FUTURO.PDF" TargetMode="External"/><Relationship Id="rId107" Type="http://schemas.openxmlformats.org/officeDocument/2006/relationships/hyperlink" Target="file:///\\Elizabethpc\2013\generalidades2013w\ORDENES%20DE%20BIENES%20Y%20SERVCIOS\6843%20CONSTRUMARKET.PDF" TargetMode="External"/><Relationship Id="rId289" Type="http://schemas.openxmlformats.org/officeDocument/2006/relationships/hyperlink" Target="file:///\\Elizabethpc\2013\generalidades2013w\ORDENES%20DE%20BIENES%20Y%20SERVCIOS\6612%20DUTRIZ%20HERMANOS,%20S.A.%20DE%20C.V..PDF" TargetMode="External"/><Relationship Id="rId11" Type="http://schemas.openxmlformats.org/officeDocument/2006/relationships/hyperlink" Target="file:///\\Elizabethpc\2013\generalidades2013w\ORDENES%20DE%20BIENES%20Y%20SERVCIOS\6947%20CCAP,%20S.A.%20DE%20C.V..pdf" TargetMode="External"/><Relationship Id="rId53" Type="http://schemas.openxmlformats.org/officeDocument/2006/relationships/hyperlink" Target="file:///\\Elizabethpc\2013\generalidades2013w\ORDENES%20DE%20BIENES%20Y%20SERVCIOS\6891JOSE%20ROBERTO%20ORTIZ.PDF" TargetMode="External"/><Relationship Id="rId149" Type="http://schemas.openxmlformats.org/officeDocument/2006/relationships/hyperlink" Target="file:///\\Elizabethpc\2013\generalidades2013w\ORDENES%20DE%20BIENES%20Y%20SERVCIOS\6795%20INNOVACIONES%20MEDICAS,%20S.A.%20DE%20C.V..PDF" TargetMode="External"/><Relationship Id="rId314" Type="http://schemas.openxmlformats.org/officeDocument/2006/relationships/hyperlink" Target="file:///\\Elizabethpc\2013\generalidades2013w\CONTRATOS%202013\CONTRATO%20DE%20SERVICIO%20N&#176;%2014-2013%20CARLOS%20ANTONIO%20ARAUJO%20GRIMALDI.PDF" TargetMode="External"/><Relationship Id="rId356" Type="http://schemas.openxmlformats.org/officeDocument/2006/relationships/hyperlink" Target="file:///\\Elizabethpc\2013\generalidades2013w\CONTRATOS%202013\CONTRATO%20DE%20SUMINISTRO%20N&#176;%2055-2013%20MEXICHEM.PDF" TargetMode="External"/><Relationship Id="rId398" Type="http://schemas.openxmlformats.org/officeDocument/2006/relationships/hyperlink" Target="file:///\\Elizabethpc\2013\generalidades2013w\ORDENES%20DE%20BIENES%20Y%20SERVCIOS\6875%20ANDRES%20ALBERTO%20ZINNERMANN%20MEJIA.PDF" TargetMode="External"/><Relationship Id="rId95" Type="http://schemas.openxmlformats.org/officeDocument/2006/relationships/hyperlink" Target="file:///\\Elizabethpc\2013\generalidades2013w\ORDENES%20DE%20BIENES%20Y%20SERVCIOS\6849%20FREUND%20DE%20EL%20SALVADOR.pdf" TargetMode="External"/><Relationship Id="rId160" Type="http://schemas.openxmlformats.org/officeDocument/2006/relationships/hyperlink" Target="file:///\\Elizabethpc\2013\generalidades2013w\CONTRATOS%202013\CONTRATO%20DE%20SUMINISTRO%20N&#176;%2047-2013%20DIDEA.PDF" TargetMode="External"/><Relationship Id="rId216" Type="http://schemas.openxmlformats.org/officeDocument/2006/relationships/hyperlink" Target="file:///\\Elizabethpc\2013\generalidades2013w\ORDENES%20DE%20BIENES%20Y%20SERVCIOS\6783%20OXGASA.PDF" TargetMode="External"/><Relationship Id="rId258" Type="http://schemas.openxmlformats.org/officeDocument/2006/relationships/hyperlink" Target="file:///\\Elizabethpc\2013\generalidades2013w\ORDENES%20DE%20BIENES%20Y%20SERVCIOS\6692%20RADIO%20CADENA%20YSKL,%20S.A.%20DE%20C.V..PDF" TargetMode="External"/><Relationship Id="rId22" Type="http://schemas.openxmlformats.org/officeDocument/2006/relationships/hyperlink" Target="file:///\\Elizabethpc\2013\generalidades2013w\ORDENES%20DE%20BIENES%20Y%20SERVCIOS\6940%20MEGA%20FUTURO,%20S.A.%20DE%20C.V,.pdf" TargetMode="External"/><Relationship Id="rId64" Type="http://schemas.openxmlformats.org/officeDocument/2006/relationships/hyperlink" Target="file:///\\Elizabethpc\2013\generalidades2013w\ORDENES%20DE%20BIENES%20Y%20SERVCIOS\6897%20SAVAL,%20S.A.%20DE%20C.V..pdf" TargetMode="External"/><Relationship Id="rId118" Type="http://schemas.openxmlformats.org/officeDocument/2006/relationships/hyperlink" Target="file:///\\Elizabethpc\2013\generalidades2013w\ORDENES%20DE%20BIENES%20Y%20SERVCIOS\6823%20HOTELES,%20S.A.%20DE%20C.V..pdf" TargetMode="External"/><Relationship Id="rId325" Type="http://schemas.openxmlformats.org/officeDocument/2006/relationships/hyperlink" Target="file:///\\Elizabethpc\2013\generalidades2013w\ORDENES%20DE%20BIENES%20Y%20SERVCIOS\6608%20ROSA%20MARIA%20MANCIA%20DE%20REYES.PDF" TargetMode="External"/><Relationship Id="rId367" Type="http://schemas.openxmlformats.org/officeDocument/2006/relationships/hyperlink" Target="file:///\\Elizabethpc\2013\generalidades2013w\ORDENES%20DE%20BIENES%20Y%20SERVCIOS\6652%20JUAN%20BAUTISTA%20CABALLERO%20SIBRIAN.PDF" TargetMode="External"/><Relationship Id="rId171" Type="http://schemas.openxmlformats.org/officeDocument/2006/relationships/hyperlink" Target="file:///\\Elizabethpc\2013\generalidades2013w\ORDENES%20DE%20BIENES%20Y%20SERVCIOS\6786%20DATA%20&amp;%20GRAPHICS,%20S.A.%20DE%20C.V..PDF" TargetMode="External"/><Relationship Id="rId227" Type="http://schemas.openxmlformats.org/officeDocument/2006/relationships/hyperlink" Target="file:///\\Elizabethpc\2013\generalidades2013w\ORDENES%20DE%20BIENES%20Y%20SERVCIOS\6741%20NOE%20ALBERTO%20GUILLEN.PDF" TargetMode="External"/><Relationship Id="rId269" Type="http://schemas.openxmlformats.org/officeDocument/2006/relationships/hyperlink" Target="file:///\\Elizabethpc\2013\generalidades2013w\ORDENES%20DE%20BIENES%20Y%20SERVCIOS\6700%20ROBERTO%20ARTURO%20RODRIGUEZ%20DIAZ.PDF" TargetMode="External"/><Relationship Id="rId33" Type="http://schemas.openxmlformats.org/officeDocument/2006/relationships/hyperlink" Target="file:///\\Elizabethpc\2013\generalidades2013w\ORDENES%20DE%20BIENES%20Y%20SERVCIOS\6925%20OXGASA.pdf" TargetMode="External"/><Relationship Id="rId129" Type="http://schemas.openxmlformats.org/officeDocument/2006/relationships/hyperlink" Target="file:///\\Elizabethpc\2013\generalidades2013w\ORDENES%20DE%20BIENES%20Y%20SERVCIOS\6801%20EDITORIAL%20EL%20MUNDO,%20S.A..pdf" TargetMode="External"/><Relationship Id="rId280" Type="http://schemas.openxmlformats.org/officeDocument/2006/relationships/hyperlink" Target="file:///\\Elizabethpc\2013\generalidades2013w\ORDENES%20DE%20BIENES%20Y%20SERVCIOS\6682%20PROQUISA,%20S.A.%20DE%20C.V..PDF" TargetMode="External"/><Relationship Id="rId336" Type="http://schemas.openxmlformats.org/officeDocument/2006/relationships/hyperlink" Target="file:///\\Elizabethpc\2013\generalidades2013w\CONTRATOS%202013\PRORROGA%20DE%20CONTRATO%20DE%20ARRENDAMIENTO%20N&#176;%2001-2012%20OSCAR%20ARMANDO%20SANCHEZ%20CARBALLO.pdf" TargetMode="External"/><Relationship Id="rId75" Type="http://schemas.openxmlformats.org/officeDocument/2006/relationships/hyperlink" Target="file:///\\Elizabethpc\2013\generalidades2013w\ORDENES%20DE%20BIENES%20Y%20SERVCIOS\6871%20RICOH%20EL%20SALVADOR.PDF" TargetMode="External"/><Relationship Id="rId140" Type="http://schemas.openxmlformats.org/officeDocument/2006/relationships/hyperlink" Target="file:///\\Elizabethpc\2013\generalidades2013w\ORDENES%20DE%20BIENES%20Y%20SERVCIOS\6830%20NOVOGIFTS,%20S.A.%20DE%20C.V..PDF" TargetMode="External"/><Relationship Id="rId182" Type="http://schemas.openxmlformats.org/officeDocument/2006/relationships/hyperlink" Target="file:///\\Elizabethpc\2013\generalidades2013w\ORDENES%20DE%20BIENES%20Y%20SERVCIOS\6860%20JOSE%20DIMAS%20SANDOVAL.PDF" TargetMode="External"/><Relationship Id="rId378" Type="http://schemas.openxmlformats.org/officeDocument/2006/relationships/hyperlink" Target="file:///\\Elizabethpc\2013\generalidades2013w\ORDENES%20DE%20BIENES%20Y%20SERVCIOS\6663%20LUIS%20ERNESTO%20QUI&#209;ONEZ%20MAGA&#209;A.PDF" TargetMode="External"/><Relationship Id="rId403" Type="http://schemas.openxmlformats.org/officeDocument/2006/relationships/hyperlink" Target="file:///\\Elizabethpc\2013\generalidades2013w\CONTRATOS%202013\CONTATO%20DE%20SUMINISTRO%20N&#176;%2037-2013%20PODES.PDF" TargetMode="External"/><Relationship Id="rId6" Type="http://schemas.openxmlformats.org/officeDocument/2006/relationships/hyperlink" Target="file:///\\Elizabethpc\2013\generalidades2013w\ORDENES%20DE%20BIENES%20Y%20SERVCIOS\6946%20EDITORIAL%20ALTAMIRANO.pdf" TargetMode="External"/><Relationship Id="rId238" Type="http://schemas.openxmlformats.org/officeDocument/2006/relationships/hyperlink" Target="file:///\\Elizabethpc\2013\generalidades2013w\ORDENES%20DE%20BIENES%20Y%20SERVCIOS\6684%20CENTRO%20DE%20CAPACITACION%20Y%20ASISTENCIA%20PSICOLOGICA,%20S.A.%20DE%20C.V..pdf" TargetMode="External"/><Relationship Id="rId291" Type="http://schemas.openxmlformats.org/officeDocument/2006/relationships/hyperlink" Target="file:///\\Elizabethpc\2013\generalidades2013w\ORDENES%20DE%20BIENES%20Y%20SERVCIOS\6629%20RADIO%20CADENA%20CUSCATLAN.PDF" TargetMode="External"/><Relationship Id="rId305" Type="http://schemas.openxmlformats.org/officeDocument/2006/relationships/hyperlink" Target="file:///\\Elizabethpc\2013\generalidades2013w\CONTRATOS%202013\CONTRATO%20DE%20SERVICIOS%20N&#176;%2012-2013%20CARLOS%20ANTONIO%20CISNEROS%20MADRID.PDF" TargetMode="External"/><Relationship Id="rId347" Type="http://schemas.openxmlformats.org/officeDocument/2006/relationships/hyperlink" Target="file:///\\Elizabethpc\2013\generalidades2013w\CONTRATOS%202013\CONTRATO%20DE%20SUMINISTRO%20N&#176;%2032-2013%20MEGA%20FUTURO.PDF" TargetMode="External"/><Relationship Id="rId44" Type="http://schemas.openxmlformats.org/officeDocument/2006/relationships/hyperlink" Target="file:///\\Elizabethpc\2013\generalidades2013w\ORDENES%20DE%20BIENES%20Y%20SERVCIOS\6913%20MJ%20REMODELACIONES,%20S.A.%20DE%20C.V..pdf" TargetMode="External"/><Relationship Id="rId86" Type="http://schemas.openxmlformats.org/officeDocument/2006/relationships/hyperlink" Target="file:///\\Elizabethpc\2013\generalidades2013w\ORDENES%20DE%20BIENES%20Y%20SERVCIOS\6883-%206884%20INFRA%20DE%20EL%20SALVADOR1.pdf" TargetMode="External"/><Relationship Id="rId151" Type="http://schemas.openxmlformats.org/officeDocument/2006/relationships/hyperlink" Target="file:///\\Elizabethpc\2013\generalidades2013w\ORDENES%20DE%20BIENES%20Y%20SERVCIOS\6796%20PATRONATO%20DEL%20CUERPO%20DE%20BOMBEROS%20DE%20EL%20SALVADOR.PDF" TargetMode="External"/><Relationship Id="rId389" Type="http://schemas.openxmlformats.org/officeDocument/2006/relationships/hyperlink" Target="file:///\\Elizabethpc\2013\generalidades2013w\ORDENES%20DE%20BIENES%20Y%20SERVCIOS\6674%20MARTA%20EVELYN%20MENA%20MARQUEZ.PDF" TargetMode="External"/><Relationship Id="rId193" Type="http://schemas.openxmlformats.org/officeDocument/2006/relationships/hyperlink" Target="file:///\\Elizabethpc\2013\generalidades2013w\ORDENES%20DE%20BIENES%20Y%20SERVCIOS\6751%20INDUSTRIAS%20GRAFICAS%20VIMTAZA,%20S.A.%20DE%20C.V..PDF" TargetMode="External"/><Relationship Id="rId207" Type="http://schemas.openxmlformats.org/officeDocument/2006/relationships/hyperlink" Target="file:///\\Elizabethpc\2013\generalidades2013w\ORDENES%20DE%20BIENES%20Y%20SERVCIOS\6725%20ROBERTO%20JOSE%20FROT%20LARRA&#209;AGA.PDF" TargetMode="External"/><Relationship Id="rId249" Type="http://schemas.openxmlformats.org/officeDocument/2006/relationships/hyperlink" Target="file:///\\Elizabethpc\2013\generalidades2013w\ORDENES%20DE%20BIENES%20Y%20SERVCIOS\6678%20DUTRIZ%20HERMANOS,%20S.A.%20DE%20C.V..PDF" TargetMode="External"/><Relationship Id="rId414" Type="http://schemas.openxmlformats.org/officeDocument/2006/relationships/hyperlink" Target="file:///\\Elizabethpc\2013\generalidades2013w\CONTRATOS%202013\CONTRATO%20DE%20SUMINISTRO%20N&#176;%2073-2013%20PODES.pdf" TargetMode="External"/><Relationship Id="rId13" Type="http://schemas.openxmlformats.org/officeDocument/2006/relationships/hyperlink" Target="file:///\\Elizabethpc\2013\generalidades2013w\ORDENES%20DE%20BIENES%20Y%20SERVCIOS\6942%20MJ%20REMODELACIONES,%20S.A.%20DE%20C.V..pdf" TargetMode="External"/><Relationship Id="rId109" Type="http://schemas.openxmlformats.org/officeDocument/2006/relationships/hyperlink" Target="file:///\\Elizabethpc\2013\generalidades2013w\ORDENES%20DE%20BIENES%20Y%20SERVCIOS\6846%20CLUADIA%20MIRNA%20POSADA.PDF" TargetMode="External"/><Relationship Id="rId260" Type="http://schemas.openxmlformats.org/officeDocument/2006/relationships/hyperlink" Target="file:///\\Elizabethpc\2013\generalidades2013w\ORDENES%20DE%20BIENES%20Y%20SERVCIOS\6740%20FAES.pdf" TargetMode="External"/><Relationship Id="rId316" Type="http://schemas.openxmlformats.org/officeDocument/2006/relationships/hyperlink" Target="file:///\\Elizabethpc\2013\generalidades2013w\CONTRATOS%202013\CONTRATO%20DE%20SUMINISTRO%20N&#176;%2009-2013%20SERDICA,%20S.A.%20DE%20C.V..PDF" TargetMode="External"/><Relationship Id="rId55" Type="http://schemas.openxmlformats.org/officeDocument/2006/relationships/hyperlink" Target="file:///\\Elizabethpc\2013\generalidades2013w\ORDENES%20DE%20BIENES%20Y%20SERVCIOS\6914%20DATA%20&amp;%20GRAPHICS.pdf" TargetMode="External"/><Relationship Id="rId97" Type="http://schemas.openxmlformats.org/officeDocument/2006/relationships/hyperlink" Target="file:///\\Elizabethpc\2013\generalidades2013w\ORDENES%20DE%20BIENES%20Y%20SERVCIOS\6854%20JOAQUIN%20ANTONIO%20FUENTES.PDF" TargetMode="External"/><Relationship Id="rId120" Type="http://schemas.openxmlformats.org/officeDocument/2006/relationships/hyperlink" Target="file:///\\Elizabethpc\2013\generalidades2013w\ORDENES%20DE%20BIENES%20Y%20SERVCIOS\6833%20RAF,%20S.A.%20DE%20C.V..PDF" TargetMode="External"/><Relationship Id="rId358" Type="http://schemas.openxmlformats.org/officeDocument/2006/relationships/hyperlink" Target="file:///\\Elizabethpc\2013\generalidades2013w\CONTRATOS%202013\CONTRATO%20DE%20SUMINISTRO%20N&#176;%2057-2013%20COMERCIALIZACION%20SAN%20PABLO.PDF" TargetMode="External"/><Relationship Id="rId162" Type="http://schemas.openxmlformats.org/officeDocument/2006/relationships/hyperlink" Target="file:///\\Elizabethpc\2013\generalidades2013w\CONTRATOS%202013\CONTRATO%20DE%20SUMINISTRO%20N&#176;%2052-2013%20LIDIA%20MARTINEZ.PDF" TargetMode="External"/><Relationship Id="rId218" Type="http://schemas.openxmlformats.org/officeDocument/2006/relationships/hyperlink" Target="file:///\\Elizabethpc\2013\generalidades2013w\CONTRATOS%202013\CONTRATO%20DE%20SUMINISTRO%20N&#176;%2029-2013%20DATA%20GRAFIC.PDF" TargetMode="External"/><Relationship Id="rId271" Type="http://schemas.openxmlformats.org/officeDocument/2006/relationships/hyperlink" Target="file:///\\Elizabethpc\2013\generalidades2013w\ORDENES%20DE%20BIENES%20Y%20SERVCIOS\6643%20LIGIA%20MARIA%20ALFARO%20CRUZ.PDF" TargetMode="External"/><Relationship Id="rId24" Type="http://schemas.openxmlformats.org/officeDocument/2006/relationships/hyperlink" Target="file:///\\Elizabethpc\2013\generalidades2013w\ORDENES%20DE%20BIENES%20Y%20SERVCIOS\6937%20-%206938%20ALMACENES%20VIDRI,%20S.A.%20DE%20C.V..pdf" TargetMode="External"/><Relationship Id="rId66" Type="http://schemas.openxmlformats.org/officeDocument/2006/relationships/hyperlink" Target="file:///\\Elizabethpc\2013\generalidades2013w\ORDENES%20DE%20BIENES%20Y%20SERVCIOS\6895%20NOE%20ALBERTO%20GUILLEN.pdf" TargetMode="External"/><Relationship Id="rId131" Type="http://schemas.openxmlformats.org/officeDocument/2006/relationships/hyperlink" Target="file:///\\Elizabethpc\2013\generalidades2013w\ORDENES%20DE%20BIENES%20Y%20SERVCIOS\6822%20CARLOS%20ERNESTO%20ELIAS%20AVALOS.PDF" TargetMode="External"/><Relationship Id="rId327" Type="http://schemas.openxmlformats.org/officeDocument/2006/relationships/hyperlink" Target="file:///\\Elizabethpc\2013\generalidades2013w\CONTRATOS%202013\CONTRATO%20DE%20SUMINISTRO%20N&#176;%2007-2013%20CARLOS%20ERNESTO%20ELIAS%20AVALOS.PDF" TargetMode="External"/><Relationship Id="rId369" Type="http://schemas.openxmlformats.org/officeDocument/2006/relationships/hyperlink" Target="file:///\\Elizabethpc\2013\generalidades2013w\ORDENES%20DE%20BIENES%20Y%20SERVCIOS\6654%20MIRIAN%20IDALIA%20GOMEZ%20DE%20RIVERA.PDF" TargetMode="External"/><Relationship Id="rId173" Type="http://schemas.openxmlformats.org/officeDocument/2006/relationships/hyperlink" Target="file:///\\Elizabethpc\2013\generalidades2013w\ORDENES%20DE%20BIENES%20Y%20SERVCIOS\6767%20FUMIGADORA%20Y%20FORMULADORA%20CAMPOS,%20S.A.%20DE%20C.V..PDF" TargetMode="External"/><Relationship Id="rId229" Type="http://schemas.openxmlformats.org/officeDocument/2006/relationships/hyperlink" Target="file:///\\Elizabethpc\2013\generalidades2013w\ORDENES%20DE%20BIENES%20Y%20SERVCIOS\6724%20LIGIA%20MARIA%20ALFARO.pdf" TargetMode="External"/><Relationship Id="rId380" Type="http://schemas.openxmlformats.org/officeDocument/2006/relationships/hyperlink" Target="file:///\\192.168.0.7\elizabethmail\TODO\elizabethmail\TODO\UACI\2013\GENERALIDADES2013W\ORDENES%20DE%20BIENES%20Y%20SERVCIOS\6665%20JORGE%20ALBERTO%20VICENTE%20BELTRAN.PDF" TargetMode="External"/><Relationship Id="rId240" Type="http://schemas.openxmlformats.org/officeDocument/2006/relationships/hyperlink" Target="file:///\\Elizabethpc\2013\generalidades2013w\ORDENES%20DE%20BIENES%20Y%20SERVCIOS\6719%20TELECOMODA,%20S.A.%20DE%20C.V..PDF" TargetMode="External"/><Relationship Id="rId35" Type="http://schemas.openxmlformats.org/officeDocument/2006/relationships/hyperlink" Target="file:///\\Elizabethpc\2013\generalidades2013w\ORDENES%20DE%20BIENES%20Y%20SERVCIOS\6926%20CASCO%20DE%20EL%20SALVADOR.pdf" TargetMode="External"/><Relationship Id="rId77" Type="http://schemas.openxmlformats.org/officeDocument/2006/relationships/hyperlink" Target="file:///\\Elizabethpc\2013\generalidades2013w\ORDENES%20DE%20BIENES%20Y%20SERVCIOS\6872%20PBS%20EL%20SALVADOR.PDF" TargetMode="External"/><Relationship Id="rId100" Type="http://schemas.openxmlformats.org/officeDocument/2006/relationships/hyperlink" Target="file:///\\Elizabethpc\2013\generalidades2013w\CONTRATOS%202013\CONTRATO%20DE%20SUMINISTRO%20N&#176;%2066-2013%20JOSE%20MONTEROSA.PDF" TargetMode="External"/><Relationship Id="rId282" Type="http://schemas.openxmlformats.org/officeDocument/2006/relationships/hyperlink" Target="file:///\\Elizabethpc\2013\generalidades2013w\ORDENES%20DE%20BIENES%20Y%20SERVCIOS\6642%20PROQUINSA,%20S.A.%20DE%20C.V..PDF" TargetMode="External"/><Relationship Id="rId338" Type="http://schemas.openxmlformats.org/officeDocument/2006/relationships/hyperlink" Target="file:///\\Elizabethpc\2013\generalidades2013w\CONTRATOS%202013\PRORROGA%20DE%20CONTRATO%20DE%20ARRENDAMIENTO%20N&#176;%2002-2012%20GUADALUPE%20DEL%20CARMEN%20D&#205;AS%20RODRIGUEZ.PDF" TargetMode="External"/><Relationship Id="rId8" Type="http://schemas.openxmlformats.org/officeDocument/2006/relationships/hyperlink" Target="file:///\\Elizabethpc\2013\generalidades2013w\ORDENES%20DE%20BIENES%20Y%20SERVCIOS\6943%20JUAN%20CARLOS%20CASTRO%20LANDAVERDE.pdf" TargetMode="External"/><Relationship Id="rId142" Type="http://schemas.openxmlformats.org/officeDocument/2006/relationships/hyperlink" Target="file:///\\Elizabethpc\2013\generalidades2013w\ORDENES%20DE%20BIENES%20Y%20SERVCIOS\6817%20JOSE%20ALFREDO%20RODDRIGUEZ.PDF" TargetMode="External"/><Relationship Id="rId184" Type="http://schemas.openxmlformats.org/officeDocument/2006/relationships/hyperlink" Target="file:///\\Elizabethpc\2013\generalidades2013w\ORDENES%20DE%20BIENES%20Y%20SERVCIOS\6858%20CASIMIRO%20LOPEZ%20GIL.PDF" TargetMode="External"/><Relationship Id="rId391" Type="http://schemas.openxmlformats.org/officeDocument/2006/relationships/hyperlink" Target="file:///\\Elizabethpc\2013\generalidades2013w\ORDENES%20DE%20BIENES%20Y%20SERVCIOS\6676%20JOSE%20FRANCISCO%20FLORES%20NAVARRETE.PDF" TargetMode="External"/><Relationship Id="rId405" Type="http://schemas.openxmlformats.org/officeDocument/2006/relationships/hyperlink" Target="file:///\\Elizabethpc\2013\generalidades2013w\CONTRATOS%202013\CONTRATO%20DE%20SUMINISTRO%20N&#176;%2048-2013%20CARLOS%20ERNESTO%20ELIAS%20AVALOS.PDF" TargetMode="External"/><Relationship Id="rId251" Type="http://schemas.openxmlformats.org/officeDocument/2006/relationships/hyperlink" Target="file:///\\Elizabethpc\2013\generalidades2013w\ORDENES%20DE%20BIENES%20Y%20SERVCIOS\6699%20RADIO%20CHALATENANGO,%20S.A.%20DE%20C.V..PDF" TargetMode="External"/><Relationship Id="rId46" Type="http://schemas.openxmlformats.org/officeDocument/2006/relationships/hyperlink" Target="file:///\\Elizabethpc\2013\generalidades2013w\ORDENES%20DE%20BIENES%20Y%20SERVCIOS\6898%20JOSE%20GIL%20MAJANO.pdf" TargetMode="External"/><Relationship Id="rId293" Type="http://schemas.openxmlformats.org/officeDocument/2006/relationships/hyperlink" Target="file:///\\Elizabethpc\2013\generalidades2013w\ORDENES%20DE%20BIENES%20Y%20SERVCIOS\6627%20CHAMAGUA%20MORATAYA,%20S.A.%20DE%20C.V..PDF" TargetMode="External"/><Relationship Id="rId307" Type="http://schemas.openxmlformats.org/officeDocument/2006/relationships/hyperlink" Target="file:///\\Elizabethpc\2013\generalidades2013w\CONTRATOS%202013\CONTRATO%20DE%20SUMINISTRO%20N&#176;%2021-2013%20VILLALOBOS,%20S.A.%20DE%20C.V..PDF" TargetMode="External"/><Relationship Id="rId349" Type="http://schemas.openxmlformats.org/officeDocument/2006/relationships/hyperlink" Target="file:///\\Elizabethpc\2013\generalidades2013w\CONTRATOS%202013\CONTRATO%20DE%20SUMINISTRO%20N&#176;%2034-2013%20MULTILINE,%20S.A.%20DE%20C.V..PDF" TargetMode="External"/><Relationship Id="rId88" Type="http://schemas.openxmlformats.org/officeDocument/2006/relationships/hyperlink" Target="file:///\\Elizabethpc\2013\generalidades2013w\ORDENES%20DE%20BIENES%20Y%20SERVCIOS\6907%20OXIGENO%20Y%20GASES.pdf" TargetMode="External"/><Relationship Id="rId111" Type="http://schemas.openxmlformats.org/officeDocument/2006/relationships/hyperlink" Target="file:///\\Elizabethpc\2013\generalidades2013w\ORDENES%20DE%20BIENES%20Y%20SERVCIOS\6850%20MAR%20Y%20ASOCIADOS.PDF" TargetMode="External"/><Relationship Id="rId153" Type="http://schemas.openxmlformats.org/officeDocument/2006/relationships/hyperlink" Target="file:///\\Elizabethpc\2013\generalidades2013w\ORDENES%20DE%20BIENES%20Y%20SERVCIOS\6789%20OD%20EL%20SALVADOR%20LIMITADA%20DE%20CV.PDF" TargetMode="External"/><Relationship Id="rId195" Type="http://schemas.openxmlformats.org/officeDocument/2006/relationships/hyperlink" Target="file:///\\Elizabethpc\2013\generalidades2013w\ORDENES%20DE%20BIENES%20Y%20SERVCIOS\6758%20EQUITEC,%20S.A.%20DE%20C.V..PDF" TargetMode="External"/><Relationship Id="rId209" Type="http://schemas.openxmlformats.org/officeDocument/2006/relationships/hyperlink" Target="file:///\\Elizabethpc\2013\generalidades2013w\ORDENES%20DE%20BIENES%20Y%20SERVCIOS\6716%20EDITORIAL%20ALTAMIRANO%20MADRID.PDF" TargetMode="External"/><Relationship Id="rId360" Type="http://schemas.openxmlformats.org/officeDocument/2006/relationships/hyperlink" Target="file:///\\Elizabethpc\2013\generalidades2013w\ORDENES%20DE%20BIENES%20Y%20SERVCIOS\6962%20OXGASA.pdf" TargetMode="External"/><Relationship Id="rId416" Type="http://schemas.openxmlformats.org/officeDocument/2006/relationships/drawing" Target="../drawings/drawing3.xml"/><Relationship Id="rId220" Type="http://schemas.openxmlformats.org/officeDocument/2006/relationships/hyperlink" Target="file:///\\Elizabethpc\2013\generalidades2013w\ORDENES%20DE%20BIENES%20Y%20SERVCIOS\6726%20JUAN%20ANTONIO%20RAMIREZ.pdf" TargetMode="External"/><Relationship Id="rId15" Type="http://schemas.openxmlformats.org/officeDocument/2006/relationships/hyperlink" Target="file:///\\Elizabethpc\2013\generalidades2013w\ORDENES%20DE%20BIENES%20Y%20SERVCIOS\6941%20DELIBANQUETES,%20S.A.%20DE%20C.V..pdf" TargetMode="External"/><Relationship Id="rId57" Type="http://schemas.openxmlformats.org/officeDocument/2006/relationships/hyperlink" Target="file:///\\Elizabethpc\2013\generalidades2013w\CONTRATOS%202013\CONTRATO%20DE%20SUMINISTRO%20N&#176;%2074-2013%20DATA%20&amp;%20GRAPHIS.pdf" TargetMode="External"/><Relationship Id="rId262" Type="http://schemas.openxmlformats.org/officeDocument/2006/relationships/hyperlink" Target="file:///\\Elizabethpc\2013\generalidades2013w\CONTRATOS%202013\CONTRATO%20DE%20SUMINISTRO%20N&#176;%2023-2013%20HERMELINDA%20VALDIVIESO.PDF" TargetMode="External"/><Relationship Id="rId318" Type="http://schemas.openxmlformats.org/officeDocument/2006/relationships/hyperlink" Target="file:///\\Elizabethpc\2013\generalidades2013w\ORDENES%20DE%20BIENES%20Y%20SERVCIOS\6603%20EDITORA%20EL%20MUNDO,%20S.A..PDF" TargetMode="External"/><Relationship Id="rId99" Type="http://schemas.openxmlformats.org/officeDocument/2006/relationships/hyperlink" Target="file:///\\Elizabethpc\2013\generalidades2013w\ORDENES%20DE%20BIENES%20Y%20SERVCIOS\6855%20FELIX%20ADAN%20RIVAS%20UMA&#209;A.PDF" TargetMode="External"/><Relationship Id="rId122" Type="http://schemas.openxmlformats.org/officeDocument/2006/relationships/hyperlink" Target="file:///\\Elizabethpc\2013\generalidades2013w\ORDENES%20DE%20BIENES%20Y%20SERVCIOS\6819%20PROPOL.PDF" TargetMode="External"/><Relationship Id="rId164" Type="http://schemas.openxmlformats.org/officeDocument/2006/relationships/hyperlink" Target="file:///\\Elizabethpc\2013\generalidades2013w\ORDENES%20DE%20BIENES%20Y%20SERVCIOS\6770%20EDITORIAL%20ALTAMIRANO.PDF" TargetMode="External"/><Relationship Id="rId371" Type="http://schemas.openxmlformats.org/officeDocument/2006/relationships/hyperlink" Target="file:///\\Elizabethpc\2013\generalidades2013w\ORDENES%20DE%20BIENES%20Y%20SERVCIOS\6656%20VICTOR%20JACINTO%20COLOCHO%20PALACIOS.PDF" TargetMode="External"/><Relationship Id="rId26" Type="http://schemas.openxmlformats.org/officeDocument/2006/relationships/hyperlink" Target="file:///\\Elizabethpc\2013\generalidades2013w\ORDENES%20DE%20BIENES%20Y%20SERVCIOS\6923%20VAPPOR,%20S.A.%20DE%20C.V..pdf" TargetMode="External"/><Relationship Id="rId231" Type="http://schemas.openxmlformats.org/officeDocument/2006/relationships/hyperlink" Target="file:///\\Elizabethpc\2013\generalidades2013w\ORDENES%20DE%20BIENES%20Y%20SERVCIOS\6721%20ELEVADORES%20DE%20CENTROAMERICA,%20S.A.%20DE%20C.V..PDF" TargetMode="External"/><Relationship Id="rId273" Type="http://schemas.openxmlformats.org/officeDocument/2006/relationships/hyperlink" Target="file:///\\Elizabethpc\2013\generalidades2013w\ORDENES%20DE%20BIENES%20Y%20SERVCIOS\6688%20DPG,%20S.A.%20DE%20C.V..PDF" TargetMode="External"/><Relationship Id="rId329" Type="http://schemas.openxmlformats.org/officeDocument/2006/relationships/hyperlink" Target="file:///\\Elizabethpc\2013\generalidades2013w\ORDENES%20DE%20BIENES%20Y%20SERVCIOS\6635%20DROGUERIA%20BUENOS%20AIRES,%20S.A.%20DE%20C.V..PDF" TargetMode="External"/><Relationship Id="rId68" Type="http://schemas.openxmlformats.org/officeDocument/2006/relationships/hyperlink" Target="file:///\\Elizabethpc\2013\generalidades2013w\ORDENES%20DE%20BIENES%20Y%20SERVCIOS\6865%20DUTRIZ%20HERMANOS.PDF" TargetMode="External"/><Relationship Id="rId133" Type="http://schemas.openxmlformats.org/officeDocument/2006/relationships/hyperlink" Target="file:///\\Elizabethpc\2013\generalidades2013w\ORDENES%20DE%20BIENES%20Y%20SERVCIOS\6820%20LIDIA%20MARTINEZ.pdf" TargetMode="External"/><Relationship Id="rId175" Type="http://schemas.openxmlformats.org/officeDocument/2006/relationships/hyperlink" Target="file:///\\Elizabethpc\2013\generalidades2013w\ORDENES%20DE%20BIENES%20Y%20SERVCIOS\6755%20COLATINO.PDF" TargetMode="External"/><Relationship Id="rId340" Type="http://schemas.openxmlformats.org/officeDocument/2006/relationships/hyperlink" Target="file:///\\Elizabethpc\2013\generalidades2013w\CONTRATOS%202013\CONTRATO%20DE%20SUMINISTRO%20N&#176;%2018-2013%20LIDIA%20MARTINEZ%20DE%20MARROQUIN.PDF" TargetMode="External"/><Relationship Id="rId200" Type="http://schemas.openxmlformats.org/officeDocument/2006/relationships/hyperlink" Target="file:///\\Elizabethpc\2013\generalidades2013w\ORDENES%20DE%20BIENES%20Y%20SERVCIOS\6747%20DESARROLLO%20DE%20SOLUCIONES.PDF" TargetMode="External"/><Relationship Id="rId382" Type="http://schemas.openxmlformats.org/officeDocument/2006/relationships/hyperlink" Target="file:///\\Elizabethpc\2013\generalidades2013w\ORDENES%20DE%20BIENES%20Y%20SERVCIOS\6667%20MIGUEL%20BENJAMIN%20TENSE%20TRABANINO%20VERDADERO.PDF" TargetMode="External"/><Relationship Id="rId242" Type="http://schemas.openxmlformats.org/officeDocument/2006/relationships/hyperlink" Target="file:///\\Elizabethpc\2013\generalidades2013w\ORDENES%20DE%20BIENES%20Y%20SERVCIOS\6763%20MEGA%20FUTURO,%20S.A.%20DE%20C.V..PDF" TargetMode="External"/><Relationship Id="rId284" Type="http://schemas.openxmlformats.org/officeDocument/2006/relationships/hyperlink" Target="file:///\\Elizabethpc\2013\generalidades2013w\ORDENES%20DE%20BIENES%20Y%20SERVCIOS\6640%20MARIA%20GUILLERMINA%20AGUILAR%20JOVEL.PDF" TargetMode="External"/><Relationship Id="rId37" Type="http://schemas.openxmlformats.org/officeDocument/2006/relationships/hyperlink" Target="file:///\\Elizabethpc\2013\generalidades2013w\ORDENES%20DE%20BIENES%20Y%20SERVCIOS\6921%20CALCULADORAS%20Y%20TECLADOS,%20S.A%20.DE%20C.V..pdf" TargetMode="External"/><Relationship Id="rId79" Type="http://schemas.openxmlformats.org/officeDocument/2006/relationships/hyperlink" Target="file:///\\Elizabethpc\2013\generalidades2013w\ORDENES%20DE%20BIENES%20Y%20SERVCIOS\6868%20IMPRESOS%20MULTIPLES.PDF" TargetMode="External"/><Relationship Id="rId102" Type="http://schemas.openxmlformats.org/officeDocument/2006/relationships/hyperlink" Target="file:///\\Elizabethpc\2013\generalidades2013w\ORDENES%20DE%20BIENES%20Y%20SERVCIOS\6842%20MARIO%20EUGENIO%20GUEVARA%20MARTINEZ.pdf" TargetMode="External"/><Relationship Id="rId144" Type="http://schemas.openxmlformats.org/officeDocument/2006/relationships/hyperlink" Target="file:///\\Elizabethpc\2013\generalidades2013w\ORDENES%20DE%20BIENES%20Y%20SERVCIOS\6815%20BUENAVENTURA%20ARGUETA%20CHICA.PDF" TargetMode="External"/><Relationship Id="rId90" Type="http://schemas.openxmlformats.org/officeDocument/2006/relationships/hyperlink" Target="file:///\\Elizabethpc\2013\generalidades2013w\ORDENES%20DE%20BIENES%20Y%20SERVCIOS\6906%20LIDIA%20MARTINEZ%20DE%20MARROQUIN.pdf" TargetMode="External"/><Relationship Id="rId186" Type="http://schemas.openxmlformats.org/officeDocument/2006/relationships/hyperlink" Target="file:///\\Elizabethpc\2013\generalidades2013w\ORDENES%20DE%20BIENES%20Y%20SERVCIOS\6762%20MERCEDES%20VARELA%20CHAVARRIA.PDF" TargetMode="External"/><Relationship Id="rId351" Type="http://schemas.openxmlformats.org/officeDocument/2006/relationships/hyperlink" Target="file:///\\Elizabethpc\2013\generalidades2013w\CONTRATOS%202013\CONTRATO%20DE%20SUMINISTRO%20N&#176;%2041-2013%20MULTILINE,%20S.A.%20DE%20C.V..PDF" TargetMode="External"/><Relationship Id="rId393" Type="http://schemas.openxmlformats.org/officeDocument/2006/relationships/hyperlink" Target="file:///\\Elizabethpc\2013\generalidades2013w\ORDENES%20DE%20BIENES%20Y%20SERVCIOS\6779%20VLADIMIR%20EDMUNDO%20CERNA%20RUBIO.PDF" TargetMode="External"/><Relationship Id="rId407" Type="http://schemas.openxmlformats.org/officeDocument/2006/relationships/hyperlink" Target="file:///\\Elizabethpc\2013\generalidades2013w\CONTRATOS%202013\CONTRATO%20DE%20SUMINISTRO%20N&#176;%2049-2013%20PODES.PDF" TargetMode="External"/><Relationship Id="rId211" Type="http://schemas.openxmlformats.org/officeDocument/2006/relationships/hyperlink" Target="file:///\\Elizabethpc\2013\generalidades2013w\ORDENES%20DE%20BIENES%20Y%20SERVCIOS\6713%20COTALINO%20DE%20R.L.PDF" TargetMode="External"/><Relationship Id="rId253" Type="http://schemas.openxmlformats.org/officeDocument/2006/relationships/hyperlink" Target="file:///\\Elizabethpc\2013\generalidades2013w\ORDENES%20DE%20BIENES%20Y%20SERVCIOS\6706%20RADIO%20INDUSTRIA%20M%20Y%20M,%20S.A.%20DE%20C.V..PDF" TargetMode="External"/><Relationship Id="rId295" Type="http://schemas.openxmlformats.org/officeDocument/2006/relationships/hyperlink" Target="file:///\\Elizabethpc\2013\generalidades2013w\ORDENES%20DE%20BIENES%20Y%20SERVCIOS\6614%20COMUNICACIONES%20IBW%20EL%20SALVADOR,%20S.A.%20DE%20C.V..PDF" TargetMode="External"/><Relationship Id="rId309" Type="http://schemas.openxmlformats.org/officeDocument/2006/relationships/hyperlink" Target="file:///\\Elizabethpc\2013\generalidades2013w\ORDENES%20DE%20BIENES%20Y%20SERVCIOS\6606%20COLATINO%20DE%20R.L..PDF" TargetMode="External"/><Relationship Id="rId48" Type="http://schemas.openxmlformats.org/officeDocument/2006/relationships/hyperlink" Target="file:///\\Elizabethpc\2013\generalidades2013w\ORDENES%20DE%20BIENES%20Y%20SERVCIOS\6889%20DUTRIZ%20HERMANOS.PDF" TargetMode="External"/><Relationship Id="rId113" Type="http://schemas.openxmlformats.org/officeDocument/2006/relationships/hyperlink" Target="file:///\\Elizabethpc\2013\generalidades2013w\ORDENES%20DE%20BIENES%20Y%20SERVCIOS\6825%20EDITORIAL%20ALTAMIRANO%20MADRIZ,%20S.A.%20DE%20C.V..PDF" TargetMode="External"/><Relationship Id="rId320" Type="http://schemas.openxmlformats.org/officeDocument/2006/relationships/hyperlink" Target="file:///\\Elizabethpc\2013\generalidades2013w\ORDENES%20DE%20BIENES%20Y%20SERVCIOS\6601%20DUTRIZ%20HERMANOS,%20S.A.%20DE%20C.V..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file:///\\Elizabethpc\2014\GENERALIDADES2014W\ORDENES%202014\7083%20CALCULADORAS%20Y%20TECLADOS.pdf" TargetMode="External"/><Relationship Id="rId299" Type="http://schemas.openxmlformats.org/officeDocument/2006/relationships/hyperlink" Target="file:///\\Elizabethpc\2014\GENERALIDADES2014W\CONTRATOS%202014\CONTRATO%20DE%20SUMINISTRO%20N&#176;%2010-2014.pdf" TargetMode="External"/><Relationship Id="rId21" Type="http://schemas.openxmlformats.org/officeDocument/2006/relationships/hyperlink" Target="file:///\\Elizabethpc\2014\GENERALIDADES2014W\ORDENES%202014\6965%20EDITORIAL%20EL%20MUNDO.pdf" TargetMode="External"/><Relationship Id="rId63" Type="http://schemas.openxmlformats.org/officeDocument/2006/relationships/hyperlink" Target="file:///\\Elizabethpc\2014\GENERALIDADES2014W\ORDENES%202014\7025%20JAIME%20GARCIA.pdf" TargetMode="External"/><Relationship Id="rId159" Type="http://schemas.openxmlformats.org/officeDocument/2006/relationships/hyperlink" Target="file:///\\Elizabethpc\2014\GENERALIDADES2014W\ORDENES%202014\7121%20SERVICIOS%20ALIMENTICIOS%20C.%20Y%20R..pdf" TargetMode="External"/><Relationship Id="rId170" Type="http://schemas.openxmlformats.org/officeDocument/2006/relationships/hyperlink" Target="file:///\\Elizabethpc\2014\GENERALIDADES2014W\ORDENES%202014\7128%20FARMACIA%20SAN%20NICOLAS.pdf" TargetMode="External"/><Relationship Id="rId226" Type="http://schemas.openxmlformats.org/officeDocument/2006/relationships/hyperlink" Target="file:///\\Elizabethpc\2014\GENERALIDADES2014W\ORDENES%202014\ORDENES%202014\0062-2014%20GYS.pdf" TargetMode="External"/><Relationship Id="rId268" Type="http://schemas.openxmlformats.org/officeDocument/2006/relationships/hyperlink" Target="file:///\\Elizabethpc\2014\GENERALIDADES2014W\ORDENES%202014\0083-2014%20DESARROLLO.pdf" TargetMode="External"/><Relationship Id="rId32" Type="http://schemas.openxmlformats.org/officeDocument/2006/relationships/hyperlink" Target="file:///\\Elizabethpc\2014\GENERALIDADES2014W\ORDENES%202014\6998%20COLATINO.pdf" TargetMode="External"/><Relationship Id="rId74" Type="http://schemas.openxmlformats.org/officeDocument/2006/relationships/hyperlink" Target="file:///\\Elizabethpc\2014\GENERALIDADES2014W\ORDENES%202014\7036%20SONIA%20MINERO.pdf" TargetMode="External"/><Relationship Id="rId128" Type="http://schemas.openxmlformats.org/officeDocument/2006/relationships/hyperlink" Target="file:///\\Elizabethpc\2014\GENERALIDADES2014W\ORDENES%202014\7093%20YSLR%20LA%20ROMANTICA.pdf" TargetMode="External"/><Relationship Id="rId5" Type="http://schemas.openxmlformats.org/officeDocument/2006/relationships/hyperlink" Target="file:///\\Elizabethpc\2014\GENERALIDADES2014W\ORDENES%202014\6973%20MARITZA%20MELGAR.pdf" TargetMode="External"/><Relationship Id="rId181" Type="http://schemas.openxmlformats.org/officeDocument/2006/relationships/hyperlink" Target="file:///\\Elizabethpc\2014\GENERALIDADES2014W\CONTRATOS%202014\CONTRATO%20DE%20SUMINISTRO%20N&#176;%2031-2014.pdf" TargetMode="External"/><Relationship Id="rId237" Type="http://schemas.openxmlformats.org/officeDocument/2006/relationships/hyperlink" Target="file:///\\Elizabethpc\2014\GENERALIDADES2014W\ORDENES%202014\0075-2014%20NOE%20GUILLEN.pdf" TargetMode="External"/><Relationship Id="rId279" Type="http://schemas.openxmlformats.org/officeDocument/2006/relationships/hyperlink" Target="file:///\\Elizabethpc\2014\GENERALIDADES2014W\ORDENES%202014\0093-2014%20COPROSER.pdf" TargetMode="External"/><Relationship Id="rId43" Type="http://schemas.openxmlformats.org/officeDocument/2006/relationships/hyperlink" Target="file:///\\Elizabethpc\2014\GENERALIDADES2014W\ORDENES%202014\7005%20EDGAR%20PERDOMO.pdf" TargetMode="External"/><Relationship Id="rId139" Type="http://schemas.openxmlformats.org/officeDocument/2006/relationships/hyperlink" Target="file:///\\Elizabethpc\2014\GENERALIDADES2014W\ORDENES%202014\7106%20EDITORA%20EL%20MUNDO.pdf" TargetMode="External"/><Relationship Id="rId290" Type="http://schemas.openxmlformats.org/officeDocument/2006/relationships/hyperlink" Target="file:///\\Elizabethpc\2014\GENERALIDADES2014W\ORDENES%202014\0108-2014%20JESUS%20LOPEZ.pdf" TargetMode="External"/><Relationship Id="rId304" Type="http://schemas.openxmlformats.org/officeDocument/2006/relationships/hyperlink" Target="file:///\\Elizabethpc\2014\GENERALIDADES2014W\CONTRATOS%202014\CONTRATO%20DE%20SUMINISTRO%20N&#176;%2025-2014.pdf" TargetMode="External"/><Relationship Id="rId85" Type="http://schemas.openxmlformats.org/officeDocument/2006/relationships/hyperlink" Target="file:///\\Elizabethpc\2014\GENERALIDADES2014W\ORDENES%202014\7049%20EDITORIAL%20ALTAMIRANO.pdf" TargetMode="External"/><Relationship Id="rId150" Type="http://schemas.openxmlformats.org/officeDocument/2006/relationships/hyperlink" Target="file:///\\Elizabethpc\2014\GENERALIDADES2014W\CONTRATOS%202014\CONTRATO%20DE%20SUMINISTRO%20N&#176;%2021-2014.pdf" TargetMode="External"/><Relationship Id="rId192" Type="http://schemas.openxmlformats.org/officeDocument/2006/relationships/hyperlink" Target="file:///\\Elizabethpc\2014\GENERALIDADES2014W\ORDENES%202014\0015-2014%20ANDRES%20ZIMMERMANN.pdf" TargetMode="External"/><Relationship Id="rId206" Type="http://schemas.openxmlformats.org/officeDocument/2006/relationships/hyperlink" Target="file:///\\Elizabethpc\2014\GENERALIDADES2014W\ORDENES%202014\0020-2014%20JORGE%20OSORIO.pdf" TargetMode="External"/><Relationship Id="rId248" Type="http://schemas.openxmlformats.org/officeDocument/2006/relationships/hyperlink" Target="file:///\\Elizabethpc\2014\GENERALIDADES2014W\ORDENES%202014\0031-2014%20JOSE%20CASTRO.pdf" TargetMode="External"/><Relationship Id="rId12" Type="http://schemas.openxmlformats.org/officeDocument/2006/relationships/hyperlink" Target="file:///\\Elizabethpc\2014\GENERALIDADES2014W\ORDENES%202014\6975%20WALTER%20ARTEAGA.pdf" TargetMode="External"/><Relationship Id="rId108" Type="http://schemas.openxmlformats.org/officeDocument/2006/relationships/hyperlink" Target="file:///\\Elizabethpc\2014\GENERALIDADES2014W\ORDENES%202014\7066%20PRODUCTOS%20DIVERSOS.pdf" TargetMode="External"/><Relationship Id="rId54" Type="http://schemas.openxmlformats.org/officeDocument/2006/relationships/hyperlink" Target="file:///\\Elizabethpc\2014\GENERALIDADES2014W\ORDENES%202014\7016%20FREDY%20BENITEZ.pdf" TargetMode="External"/><Relationship Id="rId96" Type="http://schemas.openxmlformats.org/officeDocument/2006/relationships/hyperlink" Target="file:///\\Elizabethpc\2014\GENERALIDADES2014W\ORDENES%202014\7046%20ST%20MEDIC.pdf" TargetMode="External"/><Relationship Id="rId161" Type="http://schemas.openxmlformats.org/officeDocument/2006/relationships/hyperlink" Target="file:///\\Elizabethpc\2014\GENERALIDADES2014W\ORDENES%202014\7123%20JORGE%20ABARCA.pdf" TargetMode="External"/><Relationship Id="rId217" Type="http://schemas.openxmlformats.org/officeDocument/2006/relationships/hyperlink" Target="file:///\\Elizabethpc\2014\GENERALIDADES2014W\ORDENES%202014\0051-2014%20ELECTROLAB%20MEDICA.pdf" TargetMode="External"/><Relationship Id="rId259" Type="http://schemas.openxmlformats.org/officeDocument/2006/relationships/hyperlink" Target="file:///\\Elizabethpc\2014\GENERALIDADES2014W\ORDENES%202014\0042-2014%20MARIO%20BERMUDEZ.pdf" TargetMode="External"/><Relationship Id="rId23" Type="http://schemas.openxmlformats.org/officeDocument/2006/relationships/hyperlink" Target="file:///\\Elizabethpc\2014\GENERALIDADES2014W\ORDENES%202014\6984%20ASOC.%20DE%20RADIO.pdf" TargetMode="External"/><Relationship Id="rId119" Type="http://schemas.openxmlformats.org/officeDocument/2006/relationships/hyperlink" Target="file:///\\Elizabethpc\2014\GENERALIDADES2014W\ORDENES%202014\7086%20DIMEGA.pdf" TargetMode="External"/><Relationship Id="rId270" Type="http://schemas.openxmlformats.org/officeDocument/2006/relationships/hyperlink" Target="file:///\\Elizabethpc\2014\GENERALIDADES2014W\ORDENES%202014\0087-2014%20ELEVADORES%20DE%20CA.pdf" TargetMode="External"/><Relationship Id="rId44" Type="http://schemas.openxmlformats.org/officeDocument/2006/relationships/hyperlink" Target="file:///\\Elizabethpc\2014\GENERALIDADES2014W\ORDENES%202014\7006%20FEDERICO%20LOPEZ.pdf" TargetMode="External"/><Relationship Id="rId65" Type="http://schemas.openxmlformats.org/officeDocument/2006/relationships/hyperlink" Target="file:///\\Elizabethpc\2014\GENERALIDADES2014W\ORDENES%202014\7027%20JORGE%20VICENTE.pdf" TargetMode="External"/><Relationship Id="rId86" Type="http://schemas.openxmlformats.org/officeDocument/2006/relationships/hyperlink" Target="file:///\\Elizabethpc\2014\GENERALIDADES2014W\ORDENES%202014\7050%20DUTRIZ%20HERMANOS.pdf" TargetMode="External"/><Relationship Id="rId130" Type="http://schemas.openxmlformats.org/officeDocument/2006/relationships/hyperlink" Target="file:///\\Elizabethpc\2014\GENERALIDADES2014W\ORDENES%202014\7096%20EMISORAS%20UNIDAS.pdf" TargetMode="External"/><Relationship Id="rId151" Type="http://schemas.openxmlformats.org/officeDocument/2006/relationships/hyperlink" Target="file:///\\Elizabethpc\2014\GENERALIDADES2014W\CONTRATOS%202014\CONTRATO%20DE%20SUMINISTRO%20N&#176;%2022-2014.pdf" TargetMode="External"/><Relationship Id="rId172" Type="http://schemas.openxmlformats.org/officeDocument/2006/relationships/hyperlink" Target="file:///\\Elizabethpc\FIANZAS\ACUERDOS%202014\324.06.2014%20FECHA%2005-06-2014.pdf" TargetMode="External"/><Relationship Id="rId193" Type="http://schemas.openxmlformats.org/officeDocument/2006/relationships/hyperlink" Target="file:///\\Elizabethpc\2014\GENERALIDADES2014W\ORDENES%202014\0016-2014%20JOSE%20CASTRO.pdf" TargetMode="External"/><Relationship Id="rId207" Type="http://schemas.openxmlformats.org/officeDocument/2006/relationships/hyperlink" Target="file:///\\Elizabethpc\2014\GENERALIDADES2014W\ORDENES%202014\0022-2014%20CARLOS%20HERRERA.pdf" TargetMode="External"/><Relationship Id="rId228" Type="http://schemas.openxmlformats.org/officeDocument/2006/relationships/hyperlink" Target="file:///\\Elizabethpc\2014\GENERALIDADES2014W\ORDENES%202014\0064-2014%20MEGAFOOD.pdf" TargetMode="External"/><Relationship Id="rId249" Type="http://schemas.openxmlformats.org/officeDocument/2006/relationships/hyperlink" Target="file:///\\Elizabethpc\2014\GENERALIDADES2014W\ORDENES%202014\0032-2014%20JUAN%20CABALLERO.pdf" TargetMode="External"/><Relationship Id="rId13" Type="http://schemas.openxmlformats.org/officeDocument/2006/relationships/hyperlink" Target="file:///\\Elizabethpc\2014\GENERALIDADES2014W\ORDENES%202014\6976%20MARIA%20ISABEL%20ERAZO.pdf" TargetMode="External"/><Relationship Id="rId109" Type="http://schemas.openxmlformats.org/officeDocument/2006/relationships/hyperlink" Target="file:///\\Elizabethpc\2014\GENERALIDADES2014W\ORDENES%202014\7067%20OXGASA.pdf" TargetMode="External"/><Relationship Id="rId260" Type="http://schemas.openxmlformats.org/officeDocument/2006/relationships/hyperlink" Target="file:///\\Elizabethpc\2014\GENERALIDADES2014W\ORDENES%202014\0043-2014%20JOSE%20BERRIOS.pdf" TargetMode="External"/><Relationship Id="rId281" Type="http://schemas.openxmlformats.org/officeDocument/2006/relationships/hyperlink" Target="file:///\\Elizabethpc\2014\GENERALIDADES2014W\ORDENES%202014\0089-2014%20LANCO%20EL%20SALVADOR.pdf" TargetMode="External"/><Relationship Id="rId34" Type="http://schemas.openxmlformats.org/officeDocument/2006/relationships/hyperlink" Target="file:///\\Elizabethpc\2014\GENERALIDADES2014W\CONTRATOS%202014\CONTRATO%20DE%20SERVICIOS%20N&#176;%2003-2014.pdf" TargetMode="External"/><Relationship Id="rId55" Type="http://schemas.openxmlformats.org/officeDocument/2006/relationships/hyperlink" Target="file:///\\Elizabethpc\2014\GENERALIDADES2014W\ORDENES%202014\7017%20JOSE%20BERRIOS.pdf" TargetMode="External"/><Relationship Id="rId76" Type="http://schemas.openxmlformats.org/officeDocument/2006/relationships/hyperlink" Target="file:///\\Elizabethpc\2014\GENERALIDADES2014W\ORDENES%202014\7038%20URIESA.pdf" TargetMode="External"/><Relationship Id="rId97" Type="http://schemas.openxmlformats.org/officeDocument/2006/relationships/hyperlink" Target="file:///\\Elizabethpc\2014\GENERALIDADES2014W\ORDENES%202014\7045%20SALVAMEDICA.pdf" TargetMode="External"/><Relationship Id="rId120" Type="http://schemas.openxmlformats.org/officeDocument/2006/relationships/hyperlink" Target="file:///\\Elizabethpc\2014\GENERALIDADES2014W\ORDENES%202014\7081%20MARIA%20MEJIA.pdf" TargetMode="External"/><Relationship Id="rId141" Type="http://schemas.openxmlformats.org/officeDocument/2006/relationships/hyperlink" Target="file:///\\Elizabethpc\2014\GENERALIDADES2014W\ORDENES%202014\7105%20DATA%20&amp;%20GRAPHICS.pdf" TargetMode="External"/><Relationship Id="rId7" Type="http://schemas.openxmlformats.org/officeDocument/2006/relationships/hyperlink" Target="file:///\\Elizabethpc\2014\GENERALIDADES2014W\CONTRATOS%202014\CONTRATO%20DE%20ARRENDAMIENTO%20N&#176;%201-2012%20PRORROGA%202014.pdf" TargetMode="External"/><Relationship Id="rId162" Type="http://schemas.openxmlformats.org/officeDocument/2006/relationships/hyperlink" Target="file:///\\Elizabethpc\2014\GENERALIDADES2014W\ORDENES%202014\7131-7132-7133%20SOC.%20DE%20TRANS.pdf" TargetMode="External"/><Relationship Id="rId183" Type="http://schemas.openxmlformats.org/officeDocument/2006/relationships/hyperlink" Target="file:///\\Elizabethpc\2014\GENERALIDADES2014W\CONTRATOS%202014\CONTRATO%20DE%20SUMINISTRO%20N&#176;%2032-2014.pdf" TargetMode="External"/><Relationship Id="rId218" Type="http://schemas.openxmlformats.org/officeDocument/2006/relationships/hyperlink" Target="file:///\\Elizabethpc\2014\GENERALIDADES2014W\ORDENES%202014\0053-2014%20CONSULTORES%20ASOCIADOS.pdf" TargetMode="External"/><Relationship Id="rId239" Type="http://schemas.openxmlformats.org/officeDocument/2006/relationships/hyperlink" Target="file:///\\Elizabethpc\2014\GENERALIDADES2014W\ORDENES%202014\0079-2014%20AUDIOMED.pdf" TargetMode="External"/><Relationship Id="rId250" Type="http://schemas.openxmlformats.org/officeDocument/2006/relationships/hyperlink" Target="file:///\\Elizabethpc\2014\GENERALIDADES2014W\ORDENES%202014\0033-2014%20VICTOR%20COLOCHO.pdf" TargetMode="External"/><Relationship Id="rId271" Type="http://schemas.openxmlformats.org/officeDocument/2006/relationships/hyperlink" Target="file:///\\Elizabethpc\2014\GENERALIDADES2014W\ORDENES%202014\0091-2014%20SILVIA%20HERNANDEZ.pdf" TargetMode="External"/><Relationship Id="rId292" Type="http://schemas.openxmlformats.org/officeDocument/2006/relationships/hyperlink" Target="file:///\\Elizabethpc\2014\GENERALIDADES2014W\ORDENES%202014\0106-2014%20MEGA%20FUTURO.pdf" TargetMode="External"/><Relationship Id="rId306" Type="http://schemas.openxmlformats.org/officeDocument/2006/relationships/hyperlink" Target="file:///\\Elizabethpc\2014\GENERALIDADES2014W\CONTRATOS%202014\CONTRATO%20DE%20SUMINISTRO%20N&#176;%2024-2014.pdf" TargetMode="External"/><Relationship Id="rId24" Type="http://schemas.openxmlformats.org/officeDocument/2006/relationships/hyperlink" Target="file:///\\Elizabethpc\2014\GENERALIDADES2014W\ORDENES%202014\6985%20FONDO%20DE%20ACT.pdf" TargetMode="External"/><Relationship Id="rId45" Type="http://schemas.openxmlformats.org/officeDocument/2006/relationships/hyperlink" Target="file:///\\Elizabethpc\2014\GENERALIDADES2014W\ORDENES%202014\7007%20CARLOS%20ARAUJO.pdf" TargetMode="External"/><Relationship Id="rId66" Type="http://schemas.openxmlformats.org/officeDocument/2006/relationships/hyperlink" Target="file:///\\Elizabethpc\2014\GENERALIDADES2014W\ORDENES%202014\7028%20RICARDO%20PINEDA.pdf" TargetMode="External"/><Relationship Id="rId87" Type="http://schemas.openxmlformats.org/officeDocument/2006/relationships/hyperlink" Target="file:///\\Elizabethpc\2014\GENERALIDADES2014W\ORDENES%202014\7053%20EDITORIAL%20ALTAMIRANO.pdf" TargetMode="External"/><Relationship Id="rId110" Type="http://schemas.openxmlformats.org/officeDocument/2006/relationships/hyperlink" Target="file:///\\Elizabethpc\2014\GENERALIDADES2014W\ORDENES%202014\7068%20ELECTROLAB.pdf" TargetMode="External"/><Relationship Id="rId131" Type="http://schemas.openxmlformats.org/officeDocument/2006/relationships/hyperlink" Target="file:///\\Elizabethpc\2014\GENERALIDADES2014W\ORDENES%202014\7097%20RADIO%20INDUSTRIA%20M%20Y%20M.pdf" TargetMode="External"/><Relationship Id="rId152" Type="http://schemas.openxmlformats.org/officeDocument/2006/relationships/hyperlink" Target="file:///\\Elizabethpc\2014\GENERALIDADES2014W\ORDENES%202014\7115%20ROBERTO%20FROT.pdf" TargetMode="External"/><Relationship Id="rId173" Type="http://schemas.openxmlformats.org/officeDocument/2006/relationships/hyperlink" Target="file:///\\Elizabethpc\2014\GENERALIDADES2014W\ORDENES%202014\7141%20DUTRIZ%20HERMANOS.pdf" TargetMode="External"/><Relationship Id="rId194" Type="http://schemas.openxmlformats.org/officeDocument/2006/relationships/hyperlink" Target="file:///\\Elizabethpc\2014\GENERALIDADES2014W\ORDENES%202014\0018-2014%20JAIME%20GARCIA.pdf" TargetMode="External"/><Relationship Id="rId208" Type="http://schemas.openxmlformats.org/officeDocument/2006/relationships/hyperlink" Target="file:///\\Elizabethpc\2014\GENERALIDADES2014W\ORDENES%202014\0026-2014%20CONSULTORES%20ASOCIADOS.pdf" TargetMode="External"/><Relationship Id="rId229" Type="http://schemas.openxmlformats.org/officeDocument/2006/relationships/hyperlink" Target="file:///\\Elizabethpc\2014\GENERALIDADES2014W\ORDENES%202014\0060-2014%20DUTRIZ.pdf" TargetMode="External"/><Relationship Id="rId240" Type="http://schemas.openxmlformats.org/officeDocument/2006/relationships/hyperlink" Target="file:///\\Elizabethpc\2014\GENERALIDADES2014W\CONTRATOS%202014\CONTRATO%20DE%20SUMINISTRO%20N&#176;%2035-2014.pdf" TargetMode="External"/><Relationship Id="rId261" Type="http://schemas.openxmlformats.org/officeDocument/2006/relationships/hyperlink" Target="file:///\\Elizabethpc\2014\GENERALIDADES2014W\ORDENES%202014\0045-2014%20JESUS%20GUTIERREZ.pdf" TargetMode="External"/><Relationship Id="rId14" Type="http://schemas.openxmlformats.org/officeDocument/2006/relationships/hyperlink" Target="file:///\\Elizabethpc\2014\GENERALIDADES2014W\ORDENES%202014\6977%20COMERCIALIZADORA%20INTERAMERICANA,%20S.A.%20DE%20C.V..pdf" TargetMode="External"/><Relationship Id="rId35" Type="http://schemas.openxmlformats.org/officeDocument/2006/relationships/hyperlink" Target="file:///\\Elizabethpc\2014\GENERALIDADES2014W\ORDENES%202014\7041%20COMERCIALIZADORA%20BF.pdf" TargetMode="External"/><Relationship Id="rId56" Type="http://schemas.openxmlformats.org/officeDocument/2006/relationships/hyperlink" Target="file:///\\Elizabethpc\2014\GENERALIDADES2014W\ORDENES%202014\7018%20TATIAN%20VELARDE.pdf" TargetMode="External"/><Relationship Id="rId77" Type="http://schemas.openxmlformats.org/officeDocument/2006/relationships/hyperlink" Target="file:///\\Elizabethpc\2014\GENERALIDADES2014W\ORDENES%202014\7039%20JOSE%20SANTOS.pdf" TargetMode="External"/><Relationship Id="rId100" Type="http://schemas.openxmlformats.org/officeDocument/2006/relationships/hyperlink" Target="file:///\\Elizabethpc\2014\GENERALIDADES2014W\ORDENES%202014\6991%20PAPELERA%20SANREY,%20S.A.%20DE%20C.V..pdf" TargetMode="External"/><Relationship Id="rId282" Type="http://schemas.openxmlformats.org/officeDocument/2006/relationships/hyperlink" Target="file:///\\Elizabethpc\2014\GENERALIDADES2014W\ORDENES%202014\0095-2014%20AUDIOMED.pdf" TargetMode="External"/><Relationship Id="rId8" Type="http://schemas.openxmlformats.org/officeDocument/2006/relationships/hyperlink" Target="file:///\\Elizabethpc\2014\GENERALIDADES2014W\CONTRATOS%202014\CONTRATO%20DE%20ARRENDAMIENTO%20N&#176;%202-2012%20PRORROGA%202014.pdf" TargetMode="External"/><Relationship Id="rId98" Type="http://schemas.openxmlformats.org/officeDocument/2006/relationships/hyperlink" Target="file:///\\Elizabethpc\2014\GENERALIDADES2014W\ORDENES%202014\7042%20COMUNICACIONES%20IBW.pdf" TargetMode="External"/><Relationship Id="rId121" Type="http://schemas.openxmlformats.org/officeDocument/2006/relationships/hyperlink" Target="file:///\\Elizabethpc\2014\GENERALIDADES2014W\ORDENES%202014\7079%20COMERCIALIZADORA%20BF.pdf" TargetMode="External"/><Relationship Id="rId142" Type="http://schemas.openxmlformats.org/officeDocument/2006/relationships/hyperlink" Target="file:///\\Elizabethpc\2014\GENERALIDADES2014W\ORDENES%202014\7108%20IVAN%20OLIVER.pdf" TargetMode="External"/><Relationship Id="rId163" Type="http://schemas.openxmlformats.org/officeDocument/2006/relationships/hyperlink" Target="file:///\\Elizabethpc\2014\GENERALIDADES2014W\ORDENES%202014\7134%20SERVICIOS%20DIVERSOS.pdf" TargetMode="External"/><Relationship Id="rId184" Type="http://schemas.openxmlformats.org/officeDocument/2006/relationships/hyperlink" Target="file:///\\Elizabethpc\2014\GENERALIDADES2014W\ORDENES%202014\7148%20JARET%20NAUN%20MORAN%20SORTO.pdf" TargetMode="External"/><Relationship Id="rId219" Type="http://schemas.openxmlformats.org/officeDocument/2006/relationships/hyperlink" Target="file:///\\Elizabethpc\2014\GENERALIDADES2014W\ORDENES%202014\0057-2014%20COMPUTEL.pdf" TargetMode="External"/><Relationship Id="rId230" Type="http://schemas.openxmlformats.org/officeDocument/2006/relationships/hyperlink" Target="file:///\\Elizabethpc\2014\GENERALIDADES2014W\ORDENES%202014\0061-2014%20DUTRIZ.pdf" TargetMode="External"/><Relationship Id="rId251" Type="http://schemas.openxmlformats.org/officeDocument/2006/relationships/hyperlink" Target="file:///\\Elizabethpc\2014\GENERALIDADES2014W\ORDENES%202014\0034-2014%20MARITZA%20MELGAR.pdf" TargetMode="External"/><Relationship Id="rId25" Type="http://schemas.openxmlformats.org/officeDocument/2006/relationships/hyperlink" Target="file:///\\Elizabethpc\2014\GENERALIDADES2014W\ORDENES%202014\6986%20CHAMAGUA%20MORATAYA.pdf" TargetMode="External"/><Relationship Id="rId46" Type="http://schemas.openxmlformats.org/officeDocument/2006/relationships/hyperlink" Target="file:///\\Elizabethpc\2014\GENERALIDADES2014W\ORDENES%202014\7008%20MIRIAN%20GOMEZ.pdf" TargetMode="External"/><Relationship Id="rId67" Type="http://schemas.openxmlformats.org/officeDocument/2006/relationships/hyperlink" Target="file:///\\Elizabethpc\2014\GENERALIDADES2014W\ORDENES%202014\7029%20OSCAR%20IBA&#209;EZ.pdf" TargetMode="External"/><Relationship Id="rId272" Type="http://schemas.openxmlformats.org/officeDocument/2006/relationships/hyperlink" Target="file:///\\Elizabethpc\2014\GENERALIDADES2014W\ORDENES%202014\0090-2014%20GRUPO%20RENDEROS.pdf" TargetMode="External"/><Relationship Id="rId293" Type="http://schemas.openxmlformats.org/officeDocument/2006/relationships/hyperlink" Target="file:///\\Elizabethpc\2014\GENERALIDADES2014W\ORDENES%202014\0105-2014%20DUTRIZ.pdf" TargetMode="External"/><Relationship Id="rId307" Type="http://schemas.openxmlformats.org/officeDocument/2006/relationships/hyperlink" Target="file:///\\Elizabethpc\2014\GENERALIDADES2014W\CONTRATOS%202014\CONTRATO%20DE%20SUMINISTRO%20N&#176;%2023-2014.pdf" TargetMode="External"/><Relationship Id="rId88" Type="http://schemas.openxmlformats.org/officeDocument/2006/relationships/hyperlink" Target="file:///\\Elizabethpc\2014\GENERALIDADES2014W\ORDENES%202014\7052%20COLATINO.pdf" TargetMode="External"/><Relationship Id="rId111" Type="http://schemas.openxmlformats.org/officeDocument/2006/relationships/hyperlink" Target="file:///\\Elizabethpc\2014\GENERALIDADES2014W\ORDENES%202014\7069%20D&#180;EMPAQUE,%20S.A.%20DE%20C.V..pdf" TargetMode="External"/><Relationship Id="rId132" Type="http://schemas.openxmlformats.org/officeDocument/2006/relationships/hyperlink" Target="file:///\\Elizabethpc\2014\GENERALIDADES2014W\ORDENES%202014\7098%20STEREO%2094.pdf" TargetMode="External"/><Relationship Id="rId153" Type="http://schemas.openxmlformats.org/officeDocument/2006/relationships/hyperlink" Target="file:///\\Elizabethpc\2014\GENERALIDADES2014W\ORDENES%202014\7113-%207114%20ALMACENES%20VIDRI.pdf" TargetMode="External"/><Relationship Id="rId174" Type="http://schemas.openxmlformats.org/officeDocument/2006/relationships/hyperlink" Target="file:///\\Elizabethpc\2014\GENERALIDADES2014W\ORDENES%202014\7140%20CLINICAS%20CANDRAY.pdf" TargetMode="External"/><Relationship Id="rId195" Type="http://schemas.openxmlformats.org/officeDocument/2006/relationships/hyperlink" Target="file:///\\Elizabethpc\2014\GENERALIDADES2014W\CONTRATOS%202014\CONTRATO%20DE%20SUMINISTRO%20N&#176;%2033-2014.pdf" TargetMode="External"/><Relationship Id="rId209" Type="http://schemas.openxmlformats.org/officeDocument/2006/relationships/hyperlink" Target="file:///\\Elizabethpc\2014\GENERALIDADES2014W\ORDENES%202014\0024-2014%20STARLINE.pdf" TargetMode="External"/><Relationship Id="rId220" Type="http://schemas.openxmlformats.org/officeDocument/2006/relationships/hyperlink" Target="file:///\\Elizabethpc\2014\GENERALIDADES2014W\ORDENES%202014\0055-2014%20LUIS%20VAQUERO.pdf" TargetMode="External"/><Relationship Id="rId241" Type="http://schemas.openxmlformats.org/officeDocument/2006/relationships/hyperlink" Target="file:///\\Elizabethpc\2014\GENERALIDADES2014W\CONTRATOS%202014\CONTRATO%20DE%20SUMINISTRO%20N&#176;%2036-2014.pdf" TargetMode="External"/><Relationship Id="rId15" Type="http://schemas.openxmlformats.org/officeDocument/2006/relationships/hyperlink" Target="file:///\\Elizabethpc\2014\GENERALIDADES2014W\ORDENES%202014\6978%20RV%20INDUSTRIAS,%20S.A.%20DE%20C.V..pdf" TargetMode="External"/><Relationship Id="rId36" Type="http://schemas.openxmlformats.org/officeDocument/2006/relationships/hyperlink" Target="file:///\\Elizabethpc\2014\GENERALIDADES2014W\ORDENES%202014\7040%20GREEN%20HOUSE%20COFFEE.pdf" TargetMode="External"/><Relationship Id="rId57" Type="http://schemas.openxmlformats.org/officeDocument/2006/relationships/hyperlink" Target="file:///\\Elizabethpc\2014\GENERALIDADES2014W\ORDENES%202014\7019%20MARIO%20BERMUDEZ.pdf" TargetMode="External"/><Relationship Id="rId262" Type="http://schemas.openxmlformats.org/officeDocument/2006/relationships/hyperlink" Target="file:///\\Elizabethpc\2014\GENERALIDADES2014W\ORDENES%202014\0047-2014%20ANDRES%20ZIMMERMANN.pdf" TargetMode="External"/><Relationship Id="rId283" Type="http://schemas.openxmlformats.org/officeDocument/2006/relationships/hyperlink" Target="file:///\\Elizabethpc\2014\GENERALIDADES2014W\ORDENES%202014\0099-2014%20LIDIA%20MARTINEZ.pdf" TargetMode="External"/><Relationship Id="rId78" Type="http://schemas.openxmlformats.org/officeDocument/2006/relationships/hyperlink" Target="file:///\\Elizabethpc\2014\GENERALIDADES2014W\ORDENES%202014\7043%20JOSE%20GIL%20MAJANO.pdf" TargetMode="External"/><Relationship Id="rId99" Type="http://schemas.openxmlformats.org/officeDocument/2006/relationships/hyperlink" Target="file:///\\Elizabethpc\2014\GENERALIDADES2014W\ORDENES%202014\6990%20LIBRERIA%20CERVANTES.pdf" TargetMode="External"/><Relationship Id="rId101" Type="http://schemas.openxmlformats.org/officeDocument/2006/relationships/hyperlink" Target="file:///\\Elizabethpc\2014\GENERALIDADES2014W\ORDENES%202014\6992%20NOE%20ALBERTO%20GUILLEN.pdf" TargetMode="External"/><Relationship Id="rId122" Type="http://schemas.openxmlformats.org/officeDocument/2006/relationships/hyperlink" Target="file:///\\Elizabethpc\2014\GENERALIDADES2014W\ORDENES%202014\7082%20MARIA%20AGUILAR.pdf" TargetMode="External"/><Relationship Id="rId143" Type="http://schemas.openxmlformats.org/officeDocument/2006/relationships/hyperlink" Target="file:///\\Elizabethpc\2014\GENERALIDADES2014W\ORDENES%202014\7104%20TELECOMODA.pdf" TargetMode="External"/><Relationship Id="rId164" Type="http://schemas.openxmlformats.org/officeDocument/2006/relationships/hyperlink" Target="file:///\\Elizabethpc\2014\GENERALIDADES2014W\ORDENES%202014\7139%20DUTRIZ%20HERMANOS.pdf" TargetMode="External"/><Relationship Id="rId185" Type="http://schemas.openxmlformats.org/officeDocument/2006/relationships/hyperlink" Target="file:///\\Elizabethpc\2014\GENERALIDADES2014W\ORDENES%202014\7147%20MJ%20REMODELACIONES,%20S.A.%20DE%20C.V..pdf" TargetMode="External"/><Relationship Id="rId9" Type="http://schemas.openxmlformats.org/officeDocument/2006/relationships/hyperlink" Target="file:///\\Elizabethpc\2014\GENERALIDADES2014W\CONTRATOS%202014\CONTRATO%20DE%20ARRENDAMIENTO%20N&#176;%205-2012%20PRORROGA%202014.pdf" TargetMode="External"/><Relationship Id="rId210" Type="http://schemas.openxmlformats.org/officeDocument/2006/relationships/hyperlink" Target="file:///\\Elizabethpc\2014\GENERALIDADES2014W\ORDENES%202014\0021-2014%20TELECOMODA.pdf" TargetMode="External"/><Relationship Id="rId26" Type="http://schemas.openxmlformats.org/officeDocument/2006/relationships/hyperlink" Target="file:///\\Elizabethpc\2014\GENERALIDADES2014W\CONTRATOS%202014\CONTRATO%20DE%20SERVICIOS%20N&#176;%2005-2014.pdf" TargetMode="External"/><Relationship Id="rId231" Type="http://schemas.openxmlformats.org/officeDocument/2006/relationships/hyperlink" Target="file:///\\Elizabethpc\2014\GENERALIDADES2014W\ORDENES%202014\0069-2014%20DUTRIZ.pdf" TargetMode="External"/><Relationship Id="rId252" Type="http://schemas.openxmlformats.org/officeDocument/2006/relationships/hyperlink" Target="file:///\\Elizabethpc\2014\GENERALIDADES2014W\ORDENES%202014\0035-2014%20JOSE%20PORTILLO.pdf" TargetMode="External"/><Relationship Id="rId273" Type="http://schemas.openxmlformats.org/officeDocument/2006/relationships/hyperlink" Target="file:///\\Elizabethpc\2014\GENERALIDADES2014W\CONTRATOS%202014\CONTRATO%20DE%20SUMINISTRO-CONVENIO.pdf" TargetMode="External"/><Relationship Id="rId294" Type="http://schemas.openxmlformats.org/officeDocument/2006/relationships/hyperlink" Target="file:///\\Elizabethpc\2014\GENERALIDADES2014W\CONTRATOS%202014\CONTRATO%20DE%20SERVICIOS%20N&#176;%2001-2014.pdf" TargetMode="External"/><Relationship Id="rId308" Type="http://schemas.openxmlformats.org/officeDocument/2006/relationships/hyperlink" Target="file:///\\Elizabethpc\2014\GENERALIDADES2014W\CONTRATOS%202014\CONTRATO%20DE%20SUMINISTRO%20N&#176;%2020-2014.pdf" TargetMode="External"/><Relationship Id="rId47" Type="http://schemas.openxmlformats.org/officeDocument/2006/relationships/hyperlink" Target="file:///\\Elizabethpc\2014\GENERALIDADES2014W\ORDENES%202014\7009%20MARITZA%20MELGAR.pdf" TargetMode="External"/><Relationship Id="rId68" Type="http://schemas.openxmlformats.org/officeDocument/2006/relationships/hyperlink" Target="file:///\\Elizabethpc\2014\GENERALIDADES2014W\ORDENES%202014\7030%20MIGUEL%20TENZE.pdf" TargetMode="External"/><Relationship Id="rId89" Type="http://schemas.openxmlformats.org/officeDocument/2006/relationships/hyperlink" Target="file:///\\Elizabethpc\2014\GENERALIDADES2014W\ORDENES%202014\7048%20DUTRIZ%20HERMANOS.pdf" TargetMode="External"/><Relationship Id="rId112" Type="http://schemas.openxmlformats.org/officeDocument/2006/relationships/hyperlink" Target="file:///\\Elizabethpc\2014\GENERALIDADES2014W\ORDENES%202014\7062%20FELIZ%20RIVAS.pdf" TargetMode="External"/><Relationship Id="rId133" Type="http://schemas.openxmlformats.org/officeDocument/2006/relationships/hyperlink" Target="file:///\\Elizabethpc\2014\GENERALIDADES2014W\ORDENES%202014\7099%20RADIO%20CADENA%20YSKL.pdf" TargetMode="External"/><Relationship Id="rId154" Type="http://schemas.openxmlformats.org/officeDocument/2006/relationships/hyperlink" Target="file:///\\Elizabethpc\2014\GENERALIDADES2014W\ORDENES%202014\7112%20INNOVACIONES%20MEDICAS.pdf" TargetMode="External"/><Relationship Id="rId175" Type="http://schemas.openxmlformats.org/officeDocument/2006/relationships/hyperlink" Target="file:///\\Elizabethpc\2014\GENERALIDADES2014W\ORDENES%202014\7142%20DATA%20&amp;%20GRAPHICS.pdf" TargetMode="External"/><Relationship Id="rId196" Type="http://schemas.openxmlformats.org/officeDocument/2006/relationships/hyperlink" Target="file:///\\Elizabethpc\2014\GENERALIDADES2014W\ORDENES%202014\0017-2014%20URIESA,%20S.A.%20DE%20C.V.pdf" TargetMode="External"/><Relationship Id="rId200" Type="http://schemas.openxmlformats.org/officeDocument/2006/relationships/hyperlink" Target="file:///\\Elizabethpc\2014\GENERALIDADES2014W\ORDENES%202014\0002-2014%20ENRIQUE%20CORDOVA.pdf" TargetMode="External"/><Relationship Id="rId16" Type="http://schemas.openxmlformats.org/officeDocument/2006/relationships/hyperlink" Target="file:///\\Elizabethpc\2014\GENERALIDADES2014W\ORDENES%202014\6981%20GUSTAVO%20RETANA.pdf" TargetMode="External"/><Relationship Id="rId221" Type="http://schemas.openxmlformats.org/officeDocument/2006/relationships/hyperlink" Target="file:///\\Elizabethpc\2014\GENERALIDADES2014W\ORDENES%202014\0056-2014%20TELECOMODA.pdf" TargetMode="External"/><Relationship Id="rId242" Type="http://schemas.openxmlformats.org/officeDocument/2006/relationships/hyperlink" Target="file:///\\Elizabethpc\2014\GENERALIDADES2014W\ORDENES%202014\0077-2014%20CONSTRUCTORA.pdf" TargetMode="External"/><Relationship Id="rId263" Type="http://schemas.openxmlformats.org/officeDocument/2006/relationships/hyperlink" Target="file:///\\Elizabethpc\2014\GENERALIDADES2014W\ORDENES%202014\0048-2014%20FEDERICO%20LOPEZ.pdf" TargetMode="External"/><Relationship Id="rId284" Type="http://schemas.openxmlformats.org/officeDocument/2006/relationships/hyperlink" Target="file:///\\Elizabethpc\2014\GENERALIDADES2014W\ORDENES%202014\0100-2014%20SUMINISTRO%20L.R..pdf" TargetMode="External"/><Relationship Id="rId37" Type="http://schemas.openxmlformats.org/officeDocument/2006/relationships/hyperlink" Target="file:///\\Elizabethpc\2014\GENERALIDADES2014W\ORDENES%202014\6999%20NELSON%20MIRANDA.pdf" TargetMode="External"/><Relationship Id="rId58" Type="http://schemas.openxmlformats.org/officeDocument/2006/relationships/hyperlink" Target="file:///\\Elizabethpc\2014\GENERALIDADES2014W\ORDENES%202014\7020%20OTTO%20MONTOYA.pdf" TargetMode="External"/><Relationship Id="rId79" Type="http://schemas.openxmlformats.org/officeDocument/2006/relationships/hyperlink" Target="file:///\\Elizabethpc\2014\GENERALIDADES2014W\CONTRATOS%202014\CONTRATO%20DE%20SERVICIOS%20N&#176;%2009-2014.pdf" TargetMode="External"/><Relationship Id="rId102" Type="http://schemas.openxmlformats.org/officeDocument/2006/relationships/hyperlink" Target="file:///\\Elizabethpc\2014\GENERALIDADES2014W\ORDENES%202014\6993%20BUSINESS%20CENTER.pdf" TargetMode="External"/><Relationship Id="rId123" Type="http://schemas.openxmlformats.org/officeDocument/2006/relationships/hyperlink" Target="file:///\\Elizabethpc\2014\GENERALIDADES2014W\ORDENES%202014\7084%20PATRICIA%20GARCIA.pdf" TargetMode="External"/><Relationship Id="rId144" Type="http://schemas.openxmlformats.org/officeDocument/2006/relationships/hyperlink" Target="file:///\\Elizabethpc\2014\GENERALIDADES2014W\ORDENES%202014\7109%20ARSEGUI%20DE%20EL%20SALVADOR.pdf" TargetMode="External"/><Relationship Id="rId90" Type="http://schemas.openxmlformats.org/officeDocument/2006/relationships/hyperlink" Target="file:///\\Elizabethpc\2014\GENERALIDADES2014W\ORDENES%202014\7055%20SISECOR.pdf" TargetMode="External"/><Relationship Id="rId165" Type="http://schemas.openxmlformats.org/officeDocument/2006/relationships/hyperlink" Target="file:///\\Elizabethpc\2014\GENERALIDADES2014W\ORDENES%202014\7138%20PODES.pdf" TargetMode="External"/><Relationship Id="rId186" Type="http://schemas.openxmlformats.org/officeDocument/2006/relationships/hyperlink" Target="file:///\\Elizabethpc\2014\GENERALIDADES2014W\ORDENES%202014\0004-2014%20GRISELDA%20SIMON.pdf" TargetMode="External"/><Relationship Id="rId211" Type="http://schemas.openxmlformats.org/officeDocument/2006/relationships/hyperlink" Target="file:///\\Elizabethpc\2014\GENERALIDADES2014W\ORDENES%202014\0023-2014%20D&#180;EMPAQUE.pdf" TargetMode="External"/><Relationship Id="rId232" Type="http://schemas.openxmlformats.org/officeDocument/2006/relationships/hyperlink" Target="file:///\\Elizabethpc\2014\GENERALIDADES2014W\ORDENES%202014\0044-2014%20FREDY%20BENITEZ.pdf" TargetMode="External"/><Relationship Id="rId253" Type="http://schemas.openxmlformats.org/officeDocument/2006/relationships/hyperlink" Target="file:///\\Elizabethpc\2014\GENERALIDADES2014W\ORDENES%202014\0036-2014%20REINA%20LOPEZ.pdf" TargetMode="External"/><Relationship Id="rId274" Type="http://schemas.openxmlformats.org/officeDocument/2006/relationships/hyperlink" Target="file:///\\Elizabethpc\2014\GENERALIDADES2014W\ORDENES%202014\0088-2014%20FREDY%20GRANADOS.pdf" TargetMode="External"/><Relationship Id="rId295" Type="http://schemas.openxmlformats.org/officeDocument/2006/relationships/hyperlink" Target="file:///\\Elizabethpc\2014\GENERALIDADES2014W\CONTRATOS%202014\CONTRATO%20DE%20SUMINISTRO%20N&#176;%2014-2014.pdf" TargetMode="External"/><Relationship Id="rId309" Type="http://schemas.openxmlformats.org/officeDocument/2006/relationships/hyperlink" Target="file:///\\Elizabethpc\2014\GENERALIDADES2014W\CONTRATOS%202014\CONTRATO%20DE%20SUMINISTRO%20N&#176;%2027-2014.pdf" TargetMode="External"/><Relationship Id="rId27" Type="http://schemas.openxmlformats.org/officeDocument/2006/relationships/hyperlink" Target="file:///\\Elizabethpc\2014\GENERALIDADES2014W\ORDENES%202014\6987%20MEGAFOOD.pdf" TargetMode="External"/><Relationship Id="rId48" Type="http://schemas.openxmlformats.org/officeDocument/2006/relationships/hyperlink" Target="file:///\\Elizabethpc\2014\GENERALIDADES2014W\ORDENES%202014\7010%20VICTOR%20COLOCHO.pdf" TargetMode="External"/><Relationship Id="rId69" Type="http://schemas.openxmlformats.org/officeDocument/2006/relationships/hyperlink" Target="file:///\\Elizabethpc\2014\GENERALIDADES2014W\ORDENES%202014\7031%20ANDRES%20ZIMMERMANN.pdf" TargetMode="External"/><Relationship Id="rId113" Type="http://schemas.openxmlformats.org/officeDocument/2006/relationships/hyperlink" Target="file:///\\Elizabethpc\2014\GENERALIDADES2014W\ORDENES%202014\7073%20CLEAN%20AIR.pdf" TargetMode="External"/><Relationship Id="rId134" Type="http://schemas.openxmlformats.org/officeDocument/2006/relationships/hyperlink" Target="file:///\\Elizabethpc\2014\GENERALIDADES2014W\ORDENES%202014\7092%20Y.S.L.N%20LA%20MONUMENTAL.pdf" TargetMode="External"/><Relationship Id="rId80" Type="http://schemas.openxmlformats.org/officeDocument/2006/relationships/hyperlink" Target="file:///\\Elizabethpc\2014\GENERALIDADES2014W\ORDENES%202014\6980%20TELECOMODA.pdf" TargetMode="External"/><Relationship Id="rId155" Type="http://schemas.openxmlformats.org/officeDocument/2006/relationships/hyperlink" Target="file:///\\Elizabethpc\2014\GENERALIDADES2014W\ORDENES%202014\7116%20SEGACORP.pdf" TargetMode="External"/><Relationship Id="rId176" Type="http://schemas.openxmlformats.org/officeDocument/2006/relationships/hyperlink" Target="file:///\\Elizabethpc\2014\GENERALIDADES2014W\ORDENES%202014\7144%20RED%20EMPRESARIAL,%20S.A.%20DE%20C.V..pdf" TargetMode="External"/><Relationship Id="rId197" Type="http://schemas.openxmlformats.org/officeDocument/2006/relationships/hyperlink" Target="file:///\\Elizabethpc\2014\GENERALIDADES2014W\ORDENES%202014\0008-2014%20MIGUEL%20IBARRA.pdf" TargetMode="External"/><Relationship Id="rId201" Type="http://schemas.openxmlformats.org/officeDocument/2006/relationships/hyperlink" Target="file:///\\Elizabethpc\2014\GENERALIDADES2014W\ORDENES%202014\0006-2014%20JARET%20MORAN.pdf" TargetMode="External"/><Relationship Id="rId222" Type="http://schemas.openxmlformats.org/officeDocument/2006/relationships/hyperlink" Target="file:///\\Elizabethpc\2014\GENERALIDADES2014W\ORDENES%202014\0058-2014%20BANCO%20AGRICOLA.pdf" TargetMode="External"/><Relationship Id="rId243" Type="http://schemas.openxmlformats.org/officeDocument/2006/relationships/hyperlink" Target="file:///\\Elizabethpc\2014\GENERALIDADES2014W\ORDENES%202014\0072-2014%20SALVADOR%20MENDEZ.pdf" TargetMode="External"/><Relationship Id="rId264" Type="http://schemas.openxmlformats.org/officeDocument/2006/relationships/hyperlink" Target="file:///\\Elizabethpc\2014\GENERALIDADES2014W\ORDENES%202014\0049-2014%20CARLOS%20ARAUJO.pdf" TargetMode="External"/><Relationship Id="rId285" Type="http://schemas.openxmlformats.org/officeDocument/2006/relationships/hyperlink" Target="file:///\\Elizabethpc\2014\GENERALIDADES2014W\ORDENES%202014\0101-2014%20MUNDO%20MEDICO%20QUIMICO.pdf" TargetMode="External"/><Relationship Id="rId17" Type="http://schemas.openxmlformats.org/officeDocument/2006/relationships/hyperlink" Target="file:///\\Elizabethpc\2014\GENERALIDADES2014W\ORDENES%202014\6983%20EDITORIAL%20EL%20MUNDO.pdf" TargetMode="External"/><Relationship Id="rId38" Type="http://schemas.openxmlformats.org/officeDocument/2006/relationships/hyperlink" Target="file:///\\Elizabethpc\2014\GENERALIDADES2014W\ORDENES%202014\7000%20MANUEL%20MEJIA.pdf" TargetMode="External"/><Relationship Id="rId59" Type="http://schemas.openxmlformats.org/officeDocument/2006/relationships/hyperlink" Target="file:///\\Elizabethpc\2014\GENERALIDADES2014W\ORDENES%202014\7021%20ANA%20TORRES.pdf" TargetMode="External"/><Relationship Id="rId103" Type="http://schemas.openxmlformats.org/officeDocument/2006/relationships/hyperlink" Target="file:///\\Elizabethpc\2014\GENERALIDADES2014W\ORDENES%202014\6994%20AGELSA.pdf" TargetMode="External"/><Relationship Id="rId124" Type="http://schemas.openxmlformats.org/officeDocument/2006/relationships/hyperlink" Target="file:///\\Elizabethpc\2014\GENERALIDADES2014W\ORDENES%202014\7087%20GUSTAVO%20ERNESTO%20RETANA%20JAVIER.pdf" TargetMode="External"/><Relationship Id="rId310" Type="http://schemas.openxmlformats.org/officeDocument/2006/relationships/hyperlink" Target="file:///\\Elizabethpc\2014\GENERALIDADES2014W\CONTRATOS%202014\CONTRATO%20DE%20SUMINISTRO%20N&#176;%2028-2014.pdf" TargetMode="External"/><Relationship Id="rId70" Type="http://schemas.openxmlformats.org/officeDocument/2006/relationships/hyperlink" Target="file:///\\Elizabethpc\2014\GENERALIDADES2014W\ORDENES%202014\7032%20LAURA%20VARGAS.pdf" TargetMode="External"/><Relationship Id="rId91" Type="http://schemas.openxmlformats.org/officeDocument/2006/relationships/hyperlink" Target="file:///\\Elizabethpc\2014\GENERALIDADES2014W\ORDENES%202014\7063%20GRUPO%20RENDEROS.pdf" TargetMode="External"/><Relationship Id="rId145" Type="http://schemas.openxmlformats.org/officeDocument/2006/relationships/hyperlink" Target="file:///\\Elizabethpc\2014\GENERALIDADES2014W\ORDENES%202014\7110%20TOROGOZ.pdf" TargetMode="External"/><Relationship Id="rId166" Type="http://schemas.openxmlformats.org/officeDocument/2006/relationships/hyperlink" Target="file:///\\Elizabethpc\2014\GENERALIDADES2014W\ORDENES%202014\7137%20IVAN%20OLIVER.pdf" TargetMode="External"/><Relationship Id="rId187" Type="http://schemas.openxmlformats.org/officeDocument/2006/relationships/hyperlink" Target="file:///\\Elizabethpc\2014\GENERALIDADES2014W\ORDENES%202014\0005-2014%20ENRIQUE%20CORDOVA.pdf" TargetMode="External"/><Relationship Id="rId1" Type="http://schemas.openxmlformats.org/officeDocument/2006/relationships/hyperlink" Target="file:///\\Elizabethpc\2014\GENERALIDADES2014W\ORDENES%202014\6967%20GRUPO%20ENTUSIASMO.pdf" TargetMode="External"/><Relationship Id="rId212" Type="http://schemas.openxmlformats.org/officeDocument/2006/relationships/hyperlink" Target="file:///\\Elizabethpc\2014\GENERALIDADES2014W\ORDENES%202014\0025-2014%20LIDIA%20DE%20MARROQUIN.pdf" TargetMode="External"/><Relationship Id="rId233" Type="http://schemas.openxmlformats.org/officeDocument/2006/relationships/hyperlink" Target="file:///\\Elizabethpc\2014\GENERALIDADES2014W\ORDENES%202014\0078-2014%20LUIS%20VAQUERO.pdf" TargetMode="External"/><Relationship Id="rId254" Type="http://schemas.openxmlformats.org/officeDocument/2006/relationships/hyperlink" Target="file:///\\Elizabethpc\2014\GENERALIDADES2014W\ORDENES%202014\0037-2014%20HECTOR%20ORREGO.pdf" TargetMode="External"/><Relationship Id="rId28" Type="http://schemas.openxmlformats.org/officeDocument/2006/relationships/hyperlink" Target="file:///\\Elizabethpc\2014\GENERALIDADES2014W\ORDENES%202014\6988%20MARIA%20GUILLERMINA.pdf" TargetMode="External"/><Relationship Id="rId49" Type="http://schemas.openxmlformats.org/officeDocument/2006/relationships/hyperlink" Target="file:///\\Elizabethpc\2014\GENERALIDADES2014W\ORDENES%202014\7011%20CARLOS%20SOSA.pdf" TargetMode="External"/><Relationship Id="rId114" Type="http://schemas.openxmlformats.org/officeDocument/2006/relationships/hyperlink" Target="file:///\\Elizabethpc\2014\GENERALIDADES2014W\ORDENES%202014\7074%20RICOH.pdf" TargetMode="External"/><Relationship Id="rId275" Type="http://schemas.openxmlformats.org/officeDocument/2006/relationships/hyperlink" Target="file:///\\Elizabethpc\2014\GENERALIDADES2014W\ORDENES%202014\0096-2014%20ELECTROLAB.pdf" TargetMode="External"/><Relationship Id="rId296" Type="http://schemas.openxmlformats.org/officeDocument/2006/relationships/hyperlink" Target="file:///\\Elizabethpc\2014\GENERALIDADES2014W\CONTRATOS%202014\CONTRATO%20DE%20SUMINISTRO%20N&#176;%2013-2014.pdf" TargetMode="External"/><Relationship Id="rId300" Type="http://schemas.openxmlformats.org/officeDocument/2006/relationships/hyperlink" Target="file:///\\Elizabethpc\2014\GENERALIDADES2014W\CONTRATOS%202014\CONTRATO%20DE%20SUMINISTRO%20N&#176;%2007-2014.pdf" TargetMode="External"/><Relationship Id="rId60" Type="http://schemas.openxmlformats.org/officeDocument/2006/relationships/hyperlink" Target="file:///\\Elizabethpc\2014\GENERALIDADES2014W\ORDENES%202014\7022%20JESUS%20GUTIERREZ.pdf" TargetMode="External"/><Relationship Id="rId81" Type="http://schemas.openxmlformats.org/officeDocument/2006/relationships/hyperlink" Target="file:///\\Elizabethpc\2014\GENERALIDADES2014W\CONTRATOS%202014\CONTRATO%20DE%20SERVICIOS%20N&#176;%2008-2014.pdf" TargetMode="External"/><Relationship Id="rId135" Type="http://schemas.openxmlformats.org/officeDocument/2006/relationships/hyperlink" Target="file:///\\Elizabethpc\2014\GENERALIDADES2014W\ORDENES%202014\7090%20ROBERTO%20RODRIGUEZ.pdf" TargetMode="External"/><Relationship Id="rId156" Type="http://schemas.openxmlformats.org/officeDocument/2006/relationships/hyperlink" Target="file:///\\Elizabethpc\2014\GENERALIDADES2014W\CONTRATOS%202014\ESCRITURA%20PUBLICA%20N&#176;%2003%20LIBRO%207&#176;%20MURCIA%20Y%20MURCIA.pdf" TargetMode="External"/><Relationship Id="rId177" Type="http://schemas.openxmlformats.org/officeDocument/2006/relationships/hyperlink" Target="file:///\\Elizabethpc\2014\GENERALIDADES2014W\ORDENES%202014\7143%20RICOH%20EL%20SALVADOR,%20S.A.%20DE%20C.V..pdf" TargetMode="External"/><Relationship Id="rId198" Type="http://schemas.openxmlformats.org/officeDocument/2006/relationships/hyperlink" Target="file:///\\Elizabethpc\2014\GENERALIDADES2014W\ORDENES%202014\0012-2014%20JOSE%20PORTILLO.pdf" TargetMode="External"/><Relationship Id="rId202" Type="http://schemas.openxmlformats.org/officeDocument/2006/relationships/hyperlink" Target="file:///\\Elizabethpc\2014\GENERALIDADES2014W\ORDENES%202014\0011-2014%20DATA%20&amp;%20GRAPHICS.pdf" TargetMode="External"/><Relationship Id="rId223" Type="http://schemas.openxmlformats.org/officeDocument/2006/relationships/hyperlink" Target="file:///\\Elizabethpc\2014\GENERALIDADES2014W\ORDENES%202014\0059-2014%20EL%20SISTEMA.pdf" TargetMode="External"/><Relationship Id="rId244" Type="http://schemas.openxmlformats.org/officeDocument/2006/relationships/hyperlink" Target="file:///\\Elizabethpc\2014\GENERALIDADES2014W\ORDENES%202014\0073-2014%20AUDIOMED.pdf" TargetMode="External"/><Relationship Id="rId18" Type="http://schemas.openxmlformats.org/officeDocument/2006/relationships/hyperlink" Target="file:///\\Elizabethpc\2014\GENERALIDADES2014W\ORDENES%202014\6982%20CONTRATACIONES%20EMPRESARIALES.pdf" TargetMode="External"/><Relationship Id="rId39" Type="http://schemas.openxmlformats.org/officeDocument/2006/relationships/hyperlink" Target="file:///\\Elizabethpc\2014\GENERALIDADES2014W\ORDENES%202014\7001%20MIGUEL%20IBARRA.pdf" TargetMode="External"/><Relationship Id="rId265" Type="http://schemas.openxmlformats.org/officeDocument/2006/relationships/hyperlink" Target="file:///\\Elizabethpc\2014\GENERALIDADES2014W\ORDENES%202014\0050-2014%20JOSE%20SANTOS.pdf" TargetMode="External"/><Relationship Id="rId286" Type="http://schemas.openxmlformats.org/officeDocument/2006/relationships/hyperlink" Target="file:///\\Elizabethpc\2014\GENERALIDADES2014W\ORDENES%202014\0104-2014%20MARIA%20HENRIQUEZ.pdf" TargetMode="External"/><Relationship Id="rId50" Type="http://schemas.openxmlformats.org/officeDocument/2006/relationships/hyperlink" Target="file:///\\Elizabethpc\2014\GENERALIDADES2014W\ORDENES%202014\7012%20REINA%20LOPEZ.pdf" TargetMode="External"/><Relationship Id="rId104" Type="http://schemas.openxmlformats.org/officeDocument/2006/relationships/hyperlink" Target="file:///\\Elizabethpc\2014\GENERALIDADES2014W\ORDENES%202014\6995%20R%20Z.%20S.A.%20DE%20C.V..pdf" TargetMode="External"/><Relationship Id="rId125" Type="http://schemas.openxmlformats.org/officeDocument/2006/relationships/hyperlink" Target="file:///\\Elizabethpc\2014\GENERALIDADES2014W\ORDENES%202014\7088%20DUTRIZ%20HERMANOS.pdf" TargetMode="External"/><Relationship Id="rId146" Type="http://schemas.openxmlformats.org/officeDocument/2006/relationships/hyperlink" Target="file:///\\Elizabethpc\2014\GENERALIDADES2014W\ORDENES%202014\7111%20EDITORA%20EL%20MUNDO.pdf" TargetMode="External"/><Relationship Id="rId167" Type="http://schemas.openxmlformats.org/officeDocument/2006/relationships/hyperlink" Target="file:///\\Elizabethpc\2014\GENERALIDADES2014W\ORDENES%202014\7136%20MARIO%20GUEVARA.pdf" TargetMode="External"/><Relationship Id="rId188" Type="http://schemas.openxmlformats.org/officeDocument/2006/relationships/hyperlink" Target="file:///\\Elizabethpc\2014\GENERALIDADES2014W\ORDENES%202014\0007-2014%20NELSON%20MIRANDA.pdf" TargetMode="External"/><Relationship Id="rId311" Type="http://schemas.openxmlformats.org/officeDocument/2006/relationships/printerSettings" Target="../printerSettings/printerSettings4.bin"/><Relationship Id="rId71" Type="http://schemas.openxmlformats.org/officeDocument/2006/relationships/hyperlink" Target="file:///\\Elizabethpc\2014\GENERALIDADES2014W\ORDENES%202014\7033%20ANA%20GUERRA.pdf" TargetMode="External"/><Relationship Id="rId92" Type="http://schemas.openxmlformats.org/officeDocument/2006/relationships/hyperlink" Target="file:///\\Elizabethpc\2014\GENERALIDADES2014W\ORDENES%202014\7060%20OXGASA.pdf" TargetMode="External"/><Relationship Id="rId213" Type="http://schemas.openxmlformats.org/officeDocument/2006/relationships/hyperlink" Target="file:///\\Elizabethpc\2014\GENERALIDADES2014W\ORDENES%202014\0027-2014%20GRISELDA%20SIMON.pdf" TargetMode="External"/><Relationship Id="rId234" Type="http://schemas.openxmlformats.org/officeDocument/2006/relationships/hyperlink" Target="file:///\\Elizabethpc\2014\GENERALIDADES2014W\ORDENES%202014\0067-2014%20GYS.pdf" TargetMode="External"/><Relationship Id="rId2" Type="http://schemas.openxmlformats.org/officeDocument/2006/relationships/hyperlink" Target="file:///\\Elizabethpc\2014\GENERALIDADES2014W\ORDENES%202014\6969%20CENTRO%20DE%20SERVICIO%20DO&#209;O.pdf" TargetMode="External"/><Relationship Id="rId29" Type="http://schemas.openxmlformats.org/officeDocument/2006/relationships/hyperlink" Target="file:///\\Elizabethpc\2014\GENERALIDADES2014W\ORDENES%202014\6989%20MARIA%20DE%20CANALES.pdf" TargetMode="External"/><Relationship Id="rId255" Type="http://schemas.openxmlformats.org/officeDocument/2006/relationships/hyperlink" Target="file:///\\Elizabethpc\2014\GENERALIDADES2014W\ORDENES%202014\0038-2014%20LAURA%20VARGAS.pdf" TargetMode="External"/><Relationship Id="rId276" Type="http://schemas.openxmlformats.org/officeDocument/2006/relationships/hyperlink" Target="file:///\\Elizabethpc\2014\GENERALIDADES2014W\ORDENES%202014\0097-2014%20STMEDIC.pdf" TargetMode="External"/><Relationship Id="rId297" Type="http://schemas.openxmlformats.org/officeDocument/2006/relationships/hyperlink" Target="file:///\\Elizabethpc\2014\GENERALIDADES2014W\CONTRATOS%202014\CONTRATO%20DE%20SUMINISTRO%20N&#176;%2012-2014.pdf" TargetMode="External"/><Relationship Id="rId40" Type="http://schemas.openxmlformats.org/officeDocument/2006/relationships/hyperlink" Target="file:///\\Elizabethpc\2014\GENERALIDADES2014W\ORDENES%202014\7002%20SONIA%20SANTOS.pdf" TargetMode="External"/><Relationship Id="rId115" Type="http://schemas.openxmlformats.org/officeDocument/2006/relationships/hyperlink" Target="file:///\\Elizabethpc\2014\GENERALIDADES2014W\ORDENES%202014\7076%20DPG.pdf" TargetMode="External"/><Relationship Id="rId136" Type="http://schemas.openxmlformats.org/officeDocument/2006/relationships/hyperlink" Target="file:///\\Elizabethpc\2014\GENERALIDADES2014W\ORDENES%202014\7101%20ROXANA%20MU&#209;OZ.pdf" TargetMode="External"/><Relationship Id="rId157" Type="http://schemas.openxmlformats.org/officeDocument/2006/relationships/hyperlink" Target="file:///\\Elizabethpc\2014\GENERALIDADES2014W\ORDENES%202014\7119%20SISECOR.pdf" TargetMode="External"/><Relationship Id="rId178" Type="http://schemas.openxmlformats.org/officeDocument/2006/relationships/hyperlink" Target="file:///\\Elizabethpc\2014\GENERALIDADES2014W\ORDENES%202014\7146%20ENRIQUE%20CORDOVA.pdf" TargetMode="External"/><Relationship Id="rId301" Type="http://schemas.openxmlformats.org/officeDocument/2006/relationships/hyperlink" Target="file:///\\Elizabethpc\2014\GENERALIDADES2014W\CONTRATOS%202014\CONTRATO%20DE%20SUMINISTRO%20N&#176;%2004-2014.pdf" TargetMode="External"/><Relationship Id="rId61" Type="http://schemas.openxmlformats.org/officeDocument/2006/relationships/hyperlink" Target="file:///\\Elizabethpc\2014\GENERALIDADES2014W\ORDENES%202014\7023%20LUIS%20QUI&#209;ONEZ.pdf" TargetMode="External"/><Relationship Id="rId82" Type="http://schemas.openxmlformats.org/officeDocument/2006/relationships/hyperlink" Target="file:///\\Elizabethpc\2014\GENERALIDADES2014W\ORDENES%202014\7056-7057.pdf" TargetMode="External"/><Relationship Id="rId199" Type="http://schemas.openxmlformats.org/officeDocument/2006/relationships/hyperlink" Target="file:///\\Elizabethpc\2014\GENERALIDADES2014W\ORDENES%202014\0001-2014%20MJ%20REMODELACIONES.pdf" TargetMode="External"/><Relationship Id="rId203" Type="http://schemas.openxmlformats.org/officeDocument/2006/relationships/hyperlink" Target="file:///\\Elizabethpc\2014\GENERALIDADES2014W\ORDENES%202014\0009-2014%20VALDES%20DATA%20CENTER.pdf" TargetMode="External"/><Relationship Id="rId19" Type="http://schemas.openxmlformats.org/officeDocument/2006/relationships/hyperlink" Target="file:///\\Elizabethpc\2014\GENERALIDADES2014W\ORDENES%202014\6963%20DUTRIZ%20HERMANO.pdf" TargetMode="External"/><Relationship Id="rId224" Type="http://schemas.openxmlformats.org/officeDocument/2006/relationships/hyperlink" Target="file:///\\Elizabethpc\2014\GENERALIDADES2014W\CONTRATOS%202014\CONTRATO%20DE%20SUMINISTRO%20N&#176;%2034-2014.pdf" TargetMode="External"/><Relationship Id="rId245" Type="http://schemas.openxmlformats.org/officeDocument/2006/relationships/hyperlink" Target="file:///\\Elizabethpc\2014\GENERALIDADES2014W\ORDENES%202014\0082-2014%20DUTRIZ.pdf" TargetMode="External"/><Relationship Id="rId266" Type="http://schemas.openxmlformats.org/officeDocument/2006/relationships/hyperlink" Target="file:///\\Elizabethpc\2014\GENERALIDADES2014W\ORDENES%202014\0080-2014%20SONIA%20MINERO.pdf" TargetMode="External"/><Relationship Id="rId287" Type="http://schemas.openxmlformats.org/officeDocument/2006/relationships/hyperlink" Target="file:///\\Elizabethpc\FIANZAS\ACUERDOS%202014\663.11.2014%20FECHA%2019-11-2014.pdf" TargetMode="External"/><Relationship Id="rId30" Type="http://schemas.openxmlformats.org/officeDocument/2006/relationships/hyperlink" Target="file:///\\Elizabethpc\2014\GENERALIDADES2014W\CONTRATOS%202014\CONTRATO%20DE%20SERVICIOS%20N&#176;%2006-2014.pdf" TargetMode="External"/><Relationship Id="rId105" Type="http://schemas.openxmlformats.org/officeDocument/2006/relationships/hyperlink" Target="file:///\\Elizabethpc\2014\GENERALIDADES2014W\ORDENES%202014\7058%20IVAN%20OLIVER.pdf" TargetMode="External"/><Relationship Id="rId126" Type="http://schemas.openxmlformats.org/officeDocument/2006/relationships/hyperlink" Target="file:///\\Elizabethpc\2014\GENERALIDADES2014W\ORDENES%202014\7089%20EDITORIAL%20ALTAMIRANO.pdf" TargetMode="External"/><Relationship Id="rId147" Type="http://schemas.openxmlformats.org/officeDocument/2006/relationships/hyperlink" Target="file:///\\Elizabethpc\2014\GENERALIDADES2014W\ORDENES%202014\7117%20SISECOR.pdf" TargetMode="External"/><Relationship Id="rId168" Type="http://schemas.openxmlformats.org/officeDocument/2006/relationships/hyperlink" Target="file:///\\Elizabethpc\2014\GENERALIDADES2014W\ORDENES%202014\7125%20LIDIA%20MARTINEZ.pdf" TargetMode="External"/><Relationship Id="rId312" Type="http://schemas.openxmlformats.org/officeDocument/2006/relationships/drawing" Target="../drawings/drawing4.xml"/><Relationship Id="rId51" Type="http://schemas.openxmlformats.org/officeDocument/2006/relationships/hyperlink" Target="file:///\\Elizabethpc\2014\GENERALIDADES2014W\ORDENES%202014\7013%20HECTOR%20ORREGO.pdf" TargetMode="External"/><Relationship Id="rId72" Type="http://schemas.openxmlformats.org/officeDocument/2006/relationships/hyperlink" Target="file:///\\Elizabethpc\2014\GENERALIDADES2014W\ORDENES%202014\7034%20DANIEL%20TORRES.pdf" TargetMode="External"/><Relationship Id="rId93" Type="http://schemas.openxmlformats.org/officeDocument/2006/relationships/hyperlink" Target="file:///\\Elizabethpc\2014\GENERALIDADES2014W\ORDENES%202014\7061%20ROBERTO%20ROGRIGUEZ.pdf" TargetMode="External"/><Relationship Id="rId189" Type="http://schemas.openxmlformats.org/officeDocument/2006/relationships/hyperlink" Target="file:///\\Elizabethpc\2014\GENERALIDADES2014W\ORDENES%202014\0010-2014%20REINA%20LOPEZ.pdf" TargetMode="External"/><Relationship Id="rId3" Type="http://schemas.openxmlformats.org/officeDocument/2006/relationships/hyperlink" Target="file:///\\Elizabethpc\2014\GENERALIDADES2014W\ORDENES%202014\6971%20NEUROLAB.pdf" TargetMode="External"/><Relationship Id="rId214" Type="http://schemas.openxmlformats.org/officeDocument/2006/relationships/hyperlink" Target="file:///\\Elizabethpc\2014\GENERALIDADES2014W\ORDENES%202014\0028-2014%20JARET%20MORAN.pdf" TargetMode="External"/><Relationship Id="rId235" Type="http://schemas.openxmlformats.org/officeDocument/2006/relationships/hyperlink" Target="file:///\\Elizabethpc\2014\GENERALIDADES2014W\ORDENES%202014\0066-2014%20GYS.pdf" TargetMode="External"/><Relationship Id="rId256" Type="http://schemas.openxmlformats.org/officeDocument/2006/relationships/hyperlink" Target="file:///\\Elizabethpc\2014\GENERALIDADES2014W\ORDENES%202014\0039-2014%20MIGUEL%20TENZE.pdf" TargetMode="External"/><Relationship Id="rId277" Type="http://schemas.openxmlformats.org/officeDocument/2006/relationships/hyperlink" Target="file:///\\Elizabethpc\2014\GENERALIDADES2014W\ORDENES%202014\0098-2014%20LIDIA%20MARTINEZ.pdf" TargetMode="External"/><Relationship Id="rId298" Type="http://schemas.openxmlformats.org/officeDocument/2006/relationships/hyperlink" Target="file:///\\Elizabethpc\2014\GENERALIDADES2014W\CONTRATOS%202014\CONTRATO%20DE%20SUMINISTRO%20N&#176;%2011-2014.pdf" TargetMode="External"/><Relationship Id="rId116" Type="http://schemas.openxmlformats.org/officeDocument/2006/relationships/hyperlink" Target="file:///\\Elizabethpc\2014\GENERALIDADES2014W\ORDENES%202014\7077%20SCREENCHECK.pdf" TargetMode="External"/><Relationship Id="rId137" Type="http://schemas.openxmlformats.org/officeDocument/2006/relationships/hyperlink" Target="file:///\\Elizabethpc\2014\GENERALIDADES2014W\ORDENES%202014\7102%20CONSUELO%20COTO%20DE%20CORDERO.pdf" TargetMode="External"/><Relationship Id="rId158" Type="http://schemas.openxmlformats.org/officeDocument/2006/relationships/hyperlink" Target="file:///\\Elizabethpc\2014\GENERALIDADES2014W\ORDENES%202014\7118%20GRISELDA%20SIMON.pdf" TargetMode="External"/><Relationship Id="rId302" Type="http://schemas.openxmlformats.org/officeDocument/2006/relationships/hyperlink" Target="file:///\\Elizabethpc\2014\GENERALIDADES2014W\CONTRATOS%202014\CONTRATO%20DE%20SUMINISTRO%20N&#176;%2015-2014.pdf" TargetMode="External"/><Relationship Id="rId20" Type="http://schemas.openxmlformats.org/officeDocument/2006/relationships/hyperlink" Target="file:///\\Elizabethpc\2014\GENERALIDADES2014W\ORDENES%202014\6964%20EDITORIAL%20ALTAMIRNAO.pdf" TargetMode="External"/><Relationship Id="rId41" Type="http://schemas.openxmlformats.org/officeDocument/2006/relationships/hyperlink" Target="file:///\\Elizabethpc\2014\GENERALIDADES2014W\ORDENES%202014\7003%20JOSE%20CASTRO.pdf" TargetMode="External"/><Relationship Id="rId62" Type="http://schemas.openxmlformats.org/officeDocument/2006/relationships/hyperlink" Target="file:///\\Elizabethpc\2014\GENERALIDADES2014W\ORDENES%202014\7024%20JOSE%20PINEDA.pdf" TargetMode="External"/><Relationship Id="rId83" Type="http://schemas.openxmlformats.org/officeDocument/2006/relationships/hyperlink" Target="file:///\\Elizabethpc\2014\GENERALIDADES2014W\ORDENES%202014\7059%20REAL%20INVERSIONES.pdf" TargetMode="External"/><Relationship Id="rId179" Type="http://schemas.openxmlformats.org/officeDocument/2006/relationships/hyperlink" Target="file:///\\Elizabethpc\2014\GENERALIDADES2014W\ORDENES%202014\7145%20DATA%20&amp;%20GRAPHICS.pdf" TargetMode="External"/><Relationship Id="rId190" Type="http://schemas.openxmlformats.org/officeDocument/2006/relationships/hyperlink" Target="file:///\\Elizabethpc\2014\GENERALIDADES2014W\ORDENES%202014\0013-2014%20LAURA%20VARGAS.pdf" TargetMode="External"/><Relationship Id="rId204" Type="http://schemas.openxmlformats.org/officeDocument/2006/relationships/hyperlink" Target="file:///\\Elizabethpc\2014\GENERALIDADES2014W\ORDENES%202014\0003-2014%20EL%20SALVADOR%20NETWORK.pdf" TargetMode="External"/><Relationship Id="rId225" Type="http://schemas.openxmlformats.org/officeDocument/2006/relationships/hyperlink" Target="file:///\\Elizabethpc\2014\GENERALIDADES2014W\ORDENES%202014\0063-2014%20DPG.pdf" TargetMode="External"/><Relationship Id="rId246" Type="http://schemas.openxmlformats.org/officeDocument/2006/relationships/hyperlink" Target="file:///\\Elizabethpc\2014\GENERALIDADES2014W\ORDENES%202014\0029-2014%20MANUEL%20MEJIA.pdf" TargetMode="External"/><Relationship Id="rId267" Type="http://schemas.openxmlformats.org/officeDocument/2006/relationships/hyperlink" Target="file:///\\Elizabethpc\2014\GENERALIDADES2014W\ORDENES%202014\0081-2014%20URIESA.pdf" TargetMode="External"/><Relationship Id="rId288" Type="http://schemas.openxmlformats.org/officeDocument/2006/relationships/hyperlink" Target="file:///\\Elizabethpc\2014\GENERALIDADES2014W\ORDENES%202014\0110-2014%20MARIA%20HENRIQUEZ.pdf" TargetMode="External"/><Relationship Id="rId106" Type="http://schemas.openxmlformats.org/officeDocument/2006/relationships/hyperlink" Target="file:///\\Elizabethpc\2014\GENERALIDADES2014W\ORDENES%202014\7064%20ROSA%20MANCIA.pdf" TargetMode="External"/><Relationship Id="rId127" Type="http://schemas.openxmlformats.org/officeDocument/2006/relationships/hyperlink" Target="file:///\\Elizabethpc\2014\GENERALIDADES2014W\ORDENES%202014\7091%20ROBERTO%20FROT.pdf" TargetMode="External"/><Relationship Id="rId10" Type="http://schemas.openxmlformats.org/officeDocument/2006/relationships/hyperlink" Target="file:///\\Elizabethpc\2014\GENERALIDADES2014W\ORDENES%202014\6979%20GUSTAVO%20ERNESTO%20RETANA%20JAVIER.pdf" TargetMode="External"/><Relationship Id="rId31" Type="http://schemas.openxmlformats.org/officeDocument/2006/relationships/hyperlink" Target="file:///\\Elizabethpc\2014\GENERALIDADES2014W\ORDENES%202014\6997%20DUTRIZ%20HERMANOS.pdf" TargetMode="External"/><Relationship Id="rId52" Type="http://schemas.openxmlformats.org/officeDocument/2006/relationships/hyperlink" Target="file:///\\Elizabethpc\2014\GENERALIDADES2014W\ORDENES%202014\7014%20JOSE%20PORTILLO.pdf" TargetMode="External"/><Relationship Id="rId73" Type="http://schemas.openxmlformats.org/officeDocument/2006/relationships/hyperlink" Target="file:///\\Elizabethpc\2014\GENERALIDADES2014W\ORDENES%202014\7035%20MIGUEL%20YANES.pdf" TargetMode="External"/><Relationship Id="rId94" Type="http://schemas.openxmlformats.org/officeDocument/2006/relationships/hyperlink" Target="file:///\\Elizabethpc\2014\GENERALIDADES2014W\ORDENES%202014\7044%20DATA%20&amp;%20GRAPHICS.pdf" TargetMode="External"/><Relationship Id="rId148" Type="http://schemas.openxmlformats.org/officeDocument/2006/relationships/hyperlink" Target="file:///\\Elizabethpc\2014\GENERALIDADES2014W\CONTRATOS%202014\CONTRATO%20DE%20SUMINISTRO%20N&#176;%2017-2014.pdf" TargetMode="External"/><Relationship Id="rId169" Type="http://schemas.openxmlformats.org/officeDocument/2006/relationships/hyperlink" Target="file:///\\Elizabethpc\2014\GENERALIDADES2014W\ORDENES%202014\7126%20-%207127%20CEFAFA.pdf" TargetMode="External"/><Relationship Id="rId4" Type="http://schemas.openxmlformats.org/officeDocument/2006/relationships/hyperlink" Target="file:///\\Elizabethpc\2014\GENERALIDADES2014W\ORDENES%202014\6974%20MAURICIO%20ALONZO.pdf" TargetMode="External"/><Relationship Id="rId180" Type="http://schemas.openxmlformats.org/officeDocument/2006/relationships/hyperlink" Target="file:///\\Elizabethpc\2014\GENERALIDADES2014W\CONTRATOS%202014\CONTRATO%20DE%20SUMINISTRO%20N&#176;%2029-2014.pdf" TargetMode="External"/><Relationship Id="rId215" Type="http://schemas.openxmlformats.org/officeDocument/2006/relationships/hyperlink" Target="file:///\\Elizabethpc\2014\GENERALIDADES2014W\ORDENES%202014\0046-2014%20DATA&amp;GRAPHICS.pdf" TargetMode="External"/><Relationship Id="rId236" Type="http://schemas.openxmlformats.org/officeDocument/2006/relationships/hyperlink" Target="file:///\\Elizabethpc\2014\GENERALIDADES2014W\ORDENES%202014\0074-2014%20DPG.pdf" TargetMode="External"/><Relationship Id="rId257" Type="http://schemas.openxmlformats.org/officeDocument/2006/relationships/hyperlink" Target="file:///\\Elizabethpc\2014\GENERALIDADES2014W\ORDENES%202014\0040-2014%20ANA%20GUERRA.pdf" TargetMode="External"/><Relationship Id="rId278" Type="http://schemas.openxmlformats.org/officeDocument/2006/relationships/hyperlink" Target="file:///\\Elizabethpc\2014\GENERALIDADES2014W\ORDENES%202014\0092-2014%20ELECTROLAB.pdf" TargetMode="External"/><Relationship Id="rId303" Type="http://schemas.openxmlformats.org/officeDocument/2006/relationships/hyperlink" Target="file:///\\Elizabethpc\2014\GENERALIDADES2014W\CONTRATOS%202014\CONTRATO%20DE%20SUMINISTRO%20N&#176;%2016-2014.pdf" TargetMode="External"/><Relationship Id="rId42" Type="http://schemas.openxmlformats.org/officeDocument/2006/relationships/hyperlink" Target="file:///\\Elizabethpc\2014\GENERALIDADES2014W\ORDENES%202014\7004%20JUAN%20CABALLERO.pdf" TargetMode="External"/><Relationship Id="rId84" Type="http://schemas.openxmlformats.org/officeDocument/2006/relationships/hyperlink" Target="file:///\\Elizabethpc\2014\GENERALIDADES2014W\ORDENES%202014\7054%20MARIO%20GUEVARA.pdf" TargetMode="External"/><Relationship Id="rId138" Type="http://schemas.openxmlformats.org/officeDocument/2006/relationships/hyperlink" Target="file:///\\Elizabethpc\2014\GENERALIDADES2014W\ORDENES%202014\7103%20EL%20LANCERO.pdf" TargetMode="External"/><Relationship Id="rId191" Type="http://schemas.openxmlformats.org/officeDocument/2006/relationships/hyperlink" Target="file:///\\Elizabethpc\2014\GENERALIDADES2014W\ORDENES%202014\0014-2014%20MIGUEL%20TENZE.pdf" TargetMode="External"/><Relationship Id="rId205" Type="http://schemas.openxmlformats.org/officeDocument/2006/relationships/hyperlink" Target="file:///\\Elizabethpc\2014\GENERALIDADES2014W\ORDENES%202014\0019-2014%20CLAUDIA%20POSADA.pdf" TargetMode="External"/><Relationship Id="rId247" Type="http://schemas.openxmlformats.org/officeDocument/2006/relationships/hyperlink" Target="file:///\\Elizabethpc\2014\GENERALIDADES2014W\ORDENES%202014\0030-2014%20MIGUEL%20IBARRA.pdf" TargetMode="External"/><Relationship Id="rId107" Type="http://schemas.openxmlformats.org/officeDocument/2006/relationships/hyperlink" Target="file:///\\Elizabethpc\2014\GENERALIDADES2014W\ORDENES%202014\7065%20SAFETY.pdf" TargetMode="External"/><Relationship Id="rId289" Type="http://schemas.openxmlformats.org/officeDocument/2006/relationships/hyperlink" Target="file:///\\Elizabethpc\2014\GENERALIDADES2014W\ORDENES%202014\0109-2014%20D'OFFICE.pdf" TargetMode="External"/><Relationship Id="rId11" Type="http://schemas.openxmlformats.org/officeDocument/2006/relationships/hyperlink" Target="file:///\\Elizabethpc\2014\GENERALIDADES2014W\ORDENES%202014\6970%20TOROGOZ.pdf" TargetMode="External"/><Relationship Id="rId53" Type="http://schemas.openxmlformats.org/officeDocument/2006/relationships/hyperlink" Target="file:///\\Elizabethpc\2014\GENERALIDADES2014W\ORDENES%202014\7015%20CRISTOBAL%20PERLA.pdf" TargetMode="External"/><Relationship Id="rId149" Type="http://schemas.openxmlformats.org/officeDocument/2006/relationships/hyperlink" Target="file:///\\Elizabethpc\2014\GENERALIDADES2014W\CONTRATOS%202014\CONTRATO%20DE%20SUMINISTRO%20N&#176;%2018-2014.pdf" TargetMode="External"/><Relationship Id="rId95" Type="http://schemas.openxmlformats.org/officeDocument/2006/relationships/hyperlink" Target="file:///\\Elizabethpc\2014\GENERALIDADES2014W\ORDENES%202014\7047%20INNOMED.pdf" TargetMode="External"/><Relationship Id="rId160" Type="http://schemas.openxmlformats.org/officeDocument/2006/relationships/hyperlink" Target="file:///\\Elizabethpc\2014\GENERALIDADES2014W\CONTRATOS%202014\CONTRATO%20DE%20SUMINISTRO%20N&#176;%2019-2014.pdf" TargetMode="External"/><Relationship Id="rId216" Type="http://schemas.openxmlformats.org/officeDocument/2006/relationships/hyperlink" Target="file:///\\Elizabethpc\2014\GENERALIDADES2014W\ORDENES%202014\0052-2014%20ERICK%20GUTIERREZ.pdf" TargetMode="External"/><Relationship Id="rId258" Type="http://schemas.openxmlformats.org/officeDocument/2006/relationships/hyperlink" Target="file:///\\Elizabethpc\2014\GENERALIDADES2014W\ORDENES%202014\0041-2014%20OTTO%20MONTOYA.pdf" TargetMode="External"/><Relationship Id="rId22" Type="http://schemas.openxmlformats.org/officeDocument/2006/relationships/hyperlink" Target="file:///\\Elizabethpc\2014\GENERALIDADES2014W\ORDENES%202014\6966%20COLATINO%20DE%20RL.pdf" TargetMode="External"/><Relationship Id="rId64" Type="http://schemas.openxmlformats.org/officeDocument/2006/relationships/hyperlink" Target="file:///\\Elizabethpc\2014\GENERALIDADES2014W\ORDENES%202014\7026%20VICTOR%20RIVERA.pdf" TargetMode="External"/><Relationship Id="rId118" Type="http://schemas.openxmlformats.org/officeDocument/2006/relationships/hyperlink" Target="file:///\\Elizabethpc\2014\GENERALIDADES2014W\ORDENES%202014\7085%20CONSTRUMARKET.pdf" TargetMode="External"/><Relationship Id="rId171" Type="http://schemas.openxmlformats.org/officeDocument/2006/relationships/hyperlink" Target="file:///\\Elizabethpc\2014\GENERALIDADES2014W\CONTRATOS%202014\CONTRATO%20DE%20SUMINISTRO%20N&#176;%2026-2014.pdf" TargetMode="External"/><Relationship Id="rId227" Type="http://schemas.openxmlformats.org/officeDocument/2006/relationships/hyperlink" Target="file:///\\Elizabethpc\2014\GENERALIDADES2014W\ORDENES%202014\0068-2014%20MEGAFOOD.pdf" TargetMode="External"/><Relationship Id="rId269" Type="http://schemas.openxmlformats.org/officeDocument/2006/relationships/hyperlink" Target="file:///\\Elizabethpc\2014\GENERALIDADES2014W\ORDENES%202014\0085-2014%20TOROGOZ.pdf" TargetMode="External"/><Relationship Id="rId33" Type="http://schemas.openxmlformats.org/officeDocument/2006/relationships/hyperlink" Target="file:///\\Elizabethpc\2014\GENERALIDADES2014W\ORDENES%202014\6996%20EL%20LANCERO,%20S.A.%20DE%20C.V..pdf" TargetMode="External"/><Relationship Id="rId129" Type="http://schemas.openxmlformats.org/officeDocument/2006/relationships/hyperlink" Target="file:///\\Elizabethpc\2014\GENERALIDADES2014W\ORDENES%202014\7095%20AGAPE.pdf" TargetMode="External"/><Relationship Id="rId280" Type="http://schemas.openxmlformats.org/officeDocument/2006/relationships/hyperlink" Target="file:///\\Elizabethpc\2014\GENERALIDADES2014W\ORDENES%202014\0094-2014%20GUISERLDA%20SIMON.pdf" TargetMode="External"/><Relationship Id="rId75" Type="http://schemas.openxmlformats.org/officeDocument/2006/relationships/hyperlink" Target="file:///\\Elizabethpc\2014\GENERALIDADES2014W\ORDENES%202014\7037%20SARA%20ALFARO.pdf" TargetMode="External"/><Relationship Id="rId140" Type="http://schemas.openxmlformats.org/officeDocument/2006/relationships/hyperlink" Target="file:///\\Elizabethpc\2014\GENERALIDADES2014W\ORDENES%202014\7107%20DUTRIZ%20HERMANOS.pdf" TargetMode="External"/><Relationship Id="rId182" Type="http://schemas.openxmlformats.org/officeDocument/2006/relationships/hyperlink" Target="file:///\\Elizabethpc\2014\GENERALIDADES2014W\CONTRATOS%202014\CONTRATO%20DE%20SUMINISTRO%20N&#176;%2030-2014.pdf" TargetMode="External"/><Relationship Id="rId6" Type="http://schemas.openxmlformats.org/officeDocument/2006/relationships/hyperlink" Target="file:///\\Elizabethpc\2014\GENERALIDADES2014W\ORDENES%202014\6972%20NEUROLAB.pdf" TargetMode="External"/><Relationship Id="rId238" Type="http://schemas.openxmlformats.org/officeDocument/2006/relationships/hyperlink" Target="file:///\\Elizabethpc\2014\GENERALIDADES2014W\ORDENES%202014\0076-2014%20NUEVO%20SIGLO.pdf" TargetMode="External"/><Relationship Id="rId291" Type="http://schemas.openxmlformats.org/officeDocument/2006/relationships/hyperlink" Target="file:///\\Elizabethpc\2014\GENERALIDADES2014W\ORDENES%202014\0107-2014%20JORGE%20OSORIO.pdf" TargetMode="External"/><Relationship Id="rId305" Type="http://schemas.openxmlformats.org/officeDocument/2006/relationships/hyperlink" Target="file:///\\Elizabethpc\2014\GENERALIDADES2014W\CONTRATOS%202014\CONTRATO%20DE%20SERVICIOS%20N&#176;%2002-2014.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file:///\\Elizabethpc\UACI\2015\GENERALIDADES2015W\ORDENES%202015\207-2015%20VICTOR%20COLOCHO.pdf" TargetMode="External"/><Relationship Id="rId299" Type="http://schemas.openxmlformats.org/officeDocument/2006/relationships/hyperlink" Target="file:///\\Elizabethpc\UACI\2015\GENERALIDADES2015W\ORDENES%202015\391-2015%20TOM%20CHAVEZ.pdf" TargetMode="External"/><Relationship Id="rId21" Type="http://schemas.openxmlformats.org/officeDocument/2006/relationships/hyperlink" Target="file:///\\Elizabethpc\UACI\2015\GENERALIDADES2015W\ORDENES%202015\126-2015%20PEPSI.pdf" TargetMode="External"/><Relationship Id="rId63" Type="http://schemas.openxmlformats.org/officeDocument/2006/relationships/hyperlink" Target="file:///\\Elizabethpc\UACI\2015\GENERALIDADES2015W\ORDENES%202015\184-2015%20LANCO.pdf" TargetMode="External"/><Relationship Id="rId159" Type="http://schemas.openxmlformats.org/officeDocument/2006/relationships/hyperlink" Target="file:///\\Elizabethpc\UACI\2015\GENERALIDADES2015W\CONTRATOS%202015\MODIFICACI&#211;N%20CONTRATO%20DE%20SERVICIOS%20N&#176;%2002-2014.pdf" TargetMode="External"/><Relationship Id="rId324" Type="http://schemas.openxmlformats.org/officeDocument/2006/relationships/hyperlink" Target="file:///\\Elizabethpc\UACI\2015\GENERALIDADES2015W\ORDENES%202015\418-2015%20NOE%20GUILLEN.pdf" TargetMode="External"/><Relationship Id="rId170" Type="http://schemas.openxmlformats.org/officeDocument/2006/relationships/hyperlink" Target="file:///\\Elizabethpc\UACI\2015\GENERALIDADES2015W\ORDENES%202015\258-2015%20SERVICIOS%20MEDICOS.pdf" TargetMode="External"/><Relationship Id="rId226" Type="http://schemas.openxmlformats.org/officeDocument/2006/relationships/hyperlink" Target="file:///\\Elizabethpc\UACI\2015\GENERALIDADES2015W\ORDENES%202015\310-2015%20FOOD%20EQUIPEMENT.pdf" TargetMode="External"/><Relationship Id="rId268" Type="http://schemas.openxmlformats.org/officeDocument/2006/relationships/hyperlink" Target="file:///\\Elizabethpc\UACI\2015\GENERALIDADES2015W\ORDENES%202015\362-2015%20CENTRO%20FERRETERO.pdf" TargetMode="External"/><Relationship Id="rId32" Type="http://schemas.openxmlformats.org/officeDocument/2006/relationships/hyperlink" Target="file:///\\Elizabethpc\UACI\2015\GENERALIDADES2015W\ORDENES%202015\142-2015%20DATA%20&amp;%20GRAFIC.pdf" TargetMode="External"/><Relationship Id="rId74" Type="http://schemas.openxmlformats.org/officeDocument/2006/relationships/hyperlink" Target="file:///\\Elizabethpc\UACI\2015\GENERALIDADES2015W\ORDENES%202015\148-2015%20COMUNICACIONES%20IBW.pdf" TargetMode="External"/><Relationship Id="rId128" Type="http://schemas.openxmlformats.org/officeDocument/2006/relationships/hyperlink" Target="file:///\\Elizabethpc\UACI\2015\GENERALIDADES2015W\ORDENES%202015\221-2015%20SONIA%20MINERO.pdf" TargetMode="External"/><Relationship Id="rId335" Type="http://schemas.openxmlformats.org/officeDocument/2006/relationships/hyperlink" Target="file:///\\Elizabethpc\UACI\2015\GENERALIDADES2015W\ORDENES%202015\429-2015%20ELEVADORES%20DE%20CA.pdf" TargetMode="External"/><Relationship Id="rId5" Type="http://schemas.openxmlformats.org/officeDocument/2006/relationships/hyperlink" Target="file:///\\Elizabethpc\UACI\2015\GENERALIDADES2015W\ORDENES%202015\115-2015%20Elevador%20de%20CA.pdf" TargetMode="External"/><Relationship Id="rId181" Type="http://schemas.openxmlformats.org/officeDocument/2006/relationships/hyperlink" Target="file:///\\Elizabethpc\UACI\2015\GENERALIDADES2015W\ORDENES%202015\214-2015%20RICARDO%20PINEDA.pdf" TargetMode="External"/><Relationship Id="rId237" Type="http://schemas.openxmlformats.org/officeDocument/2006/relationships/hyperlink" Target="file:///\\Elizabethpc\UACI\2015\GENERALIDADES2015W\ORDENES%202015\322-2015%20DESARROLO%20DE%20SOLU.pdf" TargetMode="External"/><Relationship Id="rId279" Type="http://schemas.openxmlformats.org/officeDocument/2006/relationships/hyperlink" Target="file:///\\Elizabethpc\UACI\2015\GENERALIDADES2015W\ORDENES%202015\363-2015%20SEGACORP.pdf" TargetMode="External"/><Relationship Id="rId43" Type="http://schemas.openxmlformats.org/officeDocument/2006/relationships/hyperlink" Target="file:///\\Elizabethpc\UACI\2015\GENERALIDADES2015W\ORDENES%202015\146-2015%20CLINICAS%20DE%20RAYOS%20X.pdf" TargetMode="External"/><Relationship Id="rId139" Type="http://schemas.openxmlformats.org/officeDocument/2006/relationships/hyperlink" Target="file:///\\Elizabethpc\UACI\2015\GENERALIDADES2015W\ORDENES%202015\252-2015%20DPG.pdf" TargetMode="External"/><Relationship Id="rId290" Type="http://schemas.openxmlformats.org/officeDocument/2006/relationships/hyperlink" Target="file:///\\Elizabethpc\UACI\2015\GENERALIDADES2015W\ORDENES%202015\378-2015%20CARLOS%20ELIAS.pdf" TargetMode="External"/><Relationship Id="rId304" Type="http://schemas.openxmlformats.org/officeDocument/2006/relationships/hyperlink" Target="file:///\\Elizabethpc\UACI\2015\GENERALIDADES2015W\ORDENES%202015\398-2015%20ALBERTINA%20VELASCO.pdf" TargetMode="External"/><Relationship Id="rId346" Type="http://schemas.openxmlformats.org/officeDocument/2006/relationships/hyperlink" Target="file:///\\Elizabethpc\UACI\2015\GENERALIDADES2015W\CONTRATOS%202015\CONTRATO%20DE%20SUMINISTRO%20N&#176;%2014-2015.pdf" TargetMode="External"/><Relationship Id="rId85" Type="http://schemas.openxmlformats.org/officeDocument/2006/relationships/hyperlink" Target="file:///\\Elizabethpc\UACI\2015\GENERALIDADES2015W\ORDENES%202015\176-2015%20YSLR%20LA%20MONUMENTAL.pdf" TargetMode="External"/><Relationship Id="rId150" Type="http://schemas.openxmlformats.org/officeDocument/2006/relationships/hyperlink" Target="file:///\\Elizabethpc\UACI\2015\GENERALIDADES2015W\ORDENES%202015\256-2015%20RAMIREZ%20&amp;%20LOPEZ.pdf" TargetMode="External"/><Relationship Id="rId192" Type="http://schemas.openxmlformats.org/officeDocument/2006/relationships/hyperlink" Target="file:///\\Elizabethpc\UACI\2015\GENERALIDADES2015W\ORDENES%202015\286-2015%20COLATINO.pdf" TargetMode="External"/><Relationship Id="rId206" Type="http://schemas.openxmlformats.org/officeDocument/2006/relationships/hyperlink" Target="file:///\\Elizabethpc\UACI\2015\GENERALIDADES2015W\ORDENES%202015\304-2015%20DUTRIZ.pdf" TargetMode="External"/><Relationship Id="rId248" Type="http://schemas.openxmlformats.org/officeDocument/2006/relationships/hyperlink" Target="file:///\\Elizabethpc\UACI\2015\GENERALIDADES2015W\CONTRATOS%202015\CONTRATO%20DE%20SUMINISTRO%20N&#176;%2030-2015.pdf" TargetMode="External"/><Relationship Id="rId12" Type="http://schemas.openxmlformats.org/officeDocument/2006/relationships/hyperlink" Target="file:///\\Elizabethpc\UACI\2015\GENERALIDADES2015W\ORDENES%202015\124-2015%20MARIA%20AGUILAR.pdf" TargetMode="External"/><Relationship Id="rId108" Type="http://schemas.openxmlformats.org/officeDocument/2006/relationships/hyperlink" Target="file:///\\Elizabethpc\UACI\2015\GENERALIDADES2015W\ORDENES%202015\198-2015%20HECTOR%20ORREGO.pdf" TargetMode="External"/><Relationship Id="rId315" Type="http://schemas.openxmlformats.org/officeDocument/2006/relationships/hyperlink" Target="file:///\\Elizabethpc\UACI\2015\GENERALIDADES2015W\ORDENES%202015\407-2015%20COSASE.pdf" TargetMode="External"/><Relationship Id="rId357" Type="http://schemas.openxmlformats.org/officeDocument/2006/relationships/hyperlink" Target="file:///\\Elizabethpc\UACI\2015\GENERALIDADES2015W\CONTRATOS%202015\CONTRATO%20DE%20SUMINISTRO%20N&#176;%2036-2015.pdf" TargetMode="External"/><Relationship Id="rId54" Type="http://schemas.openxmlformats.org/officeDocument/2006/relationships/hyperlink" Target="file:///\\Elizabethpc\UACI\2015\GENERALIDADES2015W\ORDENES%202015\138-2015%20ASOCIACION%20DE%20RADIOS.pdf" TargetMode="External"/><Relationship Id="rId96" Type="http://schemas.openxmlformats.org/officeDocument/2006/relationships/hyperlink" Target="file:///\\Elizabethpc\UACI\2015\GENERALIDADES2015W\ORDENES%202015\240-2015%20COLATINO.pdf" TargetMode="External"/><Relationship Id="rId161" Type="http://schemas.openxmlformats.org/officeDocument/2006/relationships/hyperlink" Target="file:///\\Elizabethpc\UACI\2015\GENERALIDADES2015W\ORDENES%202015\272-2015%20JUAN%20GARCIA.pdf" TargetMode="External"/><Relationship Id="rId217" Type="http://schemas.openxmlformats.org/officeDocument/2006/relationships/hyperlink" Target="file:///\\Elizabethpc\UACI\2015\GENERALIDADES2015W\ORDENES%202015\316-2015%20DAVID%20SALGUERO.pdf" TargetMode="External"/><Relationship Id="rId259" Type="http://schemas.openxmlformats.org/officeDocument/2006/relationships/hyperlink" Target="file:///\\Elizabethpc\UACI\2015\GENERALIDADES2015W\ORDENES%202015\337-2015%20ANGEL.pdf" TargetMode="External"/><Relationship Id="rId23" Type="http://schemas.openxmlformats.org/officeDocument/2006/relationships/hyperlink" Target="file:///\\Elizabethpc\UACI\2015\GENERALIDADES2015W\ORDENES%202015\128-2015%20DUTRIZ.pdf" TargetMode="External"/><Relationship Id="rId119" Type="http://schemas.openxmlformats.org/officeDocument/2006/relationships/hyperlink" Target="file:///\\Elizabethpc\UACI\2015\GENERALIDADES2015W\ORDENES%202015\235-2015%20MARTA%20MENA.pdf" TargetMode="External"/><Relationship Id="rId270" Type="http://schemas.openxmlformats.org/officeDocument/2006/relationships/hyperlink" Target="file:///\\Elizabethpc\UACI\2015\GENERALIDADES2015W\ORDENES%202015\360-2015%20VIDUC.pdf" TargetMode="External"/><Relationship Id="rId326" Type="http://schemas.openxmlformats.org/officeDocument/2006/relationships/hyperlink" Target="file:///\\Elizabethpc\UACI\2015\GENERALIDADES2015W\ORDENES%202015\416-2015%20MAGNO%20GONZALEZ.pdf" TargetMode="External"/><Relationship Id="rId65" Type="http://schemas.openxmlformats.org/officeDocument/2006/relationships/hyperlink" Target="file:///\\Elizabethpc\UACI\2015\GENERALIDADES2015W\ORDENES%202015\162-2015%20MARITZA%20MELGAR.pdf" TargetMode="External"/><Relationship Id="rId130" Type="http://schemas.openxmlformats.org/officeDocument/2006/relationships/hyperlink" Target="file:///\\Elizabethpc\UACI\2015\GENERALIDADES2015W\ORDENES%202015\223-2015%20URIESA.pdf" TargetMode="External"/><Relationship Id="rId172" Type="http://schemas.openxmlformats.org/officeDocument/2006/relationships/hyperlink" Target="file:///\\Elizabethpc\UACI\2015\GENERALIDADES2015W\ORDENES%202015\276-2015%20ALBERTINA%20VELASCO.pdf" TargetMode="External"/><Relationship Id="rId228" Type="http://schemas.openxmlformats.org/officeDocument/2006/relationships/hyperlink" Target="file:///\\Elizabethpc\UACI\2015\GENERALIDADES2015W\ORDENES%202015\315-2015%20SOC%20DE%20EMPRESARIOS%20DE%20TRANS.pdf" TargetMode="External"/><Relationship Id="rId281" Type="http://schemas.openxmlformats.org/officeDocument/2006/relationships/hyperlink" Target="file:///\\Elizabethpc\UACI\2015\GENERALIDADES2015W\ORDENES%202015\365-2015%20COPROSER.pdf" TargetMode="External"/><Relationship Id="rId337" Type="http://schemas.openxmlformats.org/officeDocument/2006/relationships/hyperlink" Target="file:///\\Elizabethpc\UACI\2015\GENERALIDADES2015W\ORDENES%202015\355-2015%20LIDIA%20MARTINEZ.pdf" TargetMode="External"/><Relationship Id="rId34" Type="http://schemas.openxmlformats.org/officeDocument/2006/relationships/hyperlink" Target="file:///\\Elizabethpc\UACI\2015\GENERALIDADES2015W\ORDENES%202015\140-2015%20COLATINO.pdf" TargetMode="External"/><Relationship Id="rId76" Type="http://schemas.openxmlformats.org/officeDocument/2006/relationships/hyperlink" Target="file:///\\Elizabethpc\UACI\2015\GENERALIDADES2015W\ORDENES%202015\169-2015%20GRUPO%20C.Z.pdf" TargetMode="External"/><Relationship Id="rId141" Type="http://schemas.openxmlformats.org/officeDocument/2006/relationships/hyperlink" Target="file:///\\Elizabethpc\UACI\2015\GENERALIDADES2015W\ORDENES%202015\254-2015%20DATAPRINT.pdf" TargetMode="External"/><Relationship Id="rId7" Type="http://schemas.openxmlformats.org/officeDocument/2006/relationships/hyperlink" Target="file:///\\Elizabethpc\UACI\2015\GENERALIDADES2015W\ORDENES%202015\118-2015%20Dutriz.pdf" TargetMode="External"/><Relationship Id="rId183" Type="http://schemas.openxmlformats.org/officeDocument/2006/relationships/hyperlink" Target="file:///\\Elizabethpc\UACI\2015\GENERALIDADES2015W\ORDENES%202015\288-2015NUEVO%20SIGLO.pdf" TargetMode="External"/><Relationship Id="rId239" Type="http://schemas.openxmlformats.org/officeDocument/2006/relationships/hyperlink" Target="file:///\\Elizabethpc\UACI\2015\GENERALIDADES2015W\ORDENES%202015\332-2015%20CIVIL%20DEVELOPMENT.pdf" TargetMode="External"/><Relationship Id="rId250" Type="http://schemas.openxmlformats.org/officeDocument/2006/relationships/hyperlink" Target="file:///\\Elizabethpc\UACI\2015\GENERALIDADES2015W\CONTRATOS%202015\CONTRATO%20DE%20SUMINISTRO%20N&#176;%2032-2015.pdf" TargetMode="External"/><Relationship Id="rId292" Type="http://schemas.openxmlformats.org/officeDocument/2006/relationships/hyperlink" Target="file:///\\Elizabethpc\UACI\FIANZAS\ACUERDOS%202015\471.08.2015%20DE%20FECHA%2019-08-2015.pdf" TargetMode="External"/><Relationship Id="rId306" Type="http://schemas.openxmlformats.org/officeDocument/2006/relationships/hyperlink" Target="file:///\\Elizabethpc\UACI\2015\GENERALIDADES2015W\ORDENES%202015\396-2015%20COPROSER.pdf" TargetMode="External"/><Relationship Id="rId45" Type="http://schemas.openxmlformats.org/officeDocument/2006/relationships/hyperlink" Target="file:///\\Elizabethpc\UACI\2015\GENERALIDADES2015W\ORDENES%202015\145-2015%20INGENIERIA%20ELECTRICA.pdf" TargetMode="External"/><Relationship Id="rId87" Type="http://schemas.openxmlformats.org/officeDocument/2006/relationships/hyperlink" Target="file:///\\Elizabethpc\UACI\2015\GENERALIDADES2015W\ORDENES%202015\191-2015%20MARIO%20GUEVARA.pdf" TargetMode="External"/><Relationship Id="rId110" Type="http://schemas.openxmlformats.org/officeDocument/2006/relationships/hyperlink" Target="file:///\\Elizabethpc\UACI\2015\GENERALIDADES2015W\ORDENES%202015\202-2015%20JUAN%20CABALLERO.pdf" TargetMode="External"/><Relationship Id="rId348" Type="http://schemas.openxmlformats.org/officeDocument/2006/relationships/hyperlink" Target="file:///\\Elizabethpc\UACI\2015\GENERALIDADES2015W\CONTRATOS%202015\CONTRATO%20DE%20SUMINISTRO%20N&#176;%2007-2015.pdf" TargetMode="External"/><Relationship Id="rId152" Type="http://schemas.openxmlformats.org/officeDocument/2006/relationships/hyperlink" Target="file:///\\Elizabethpc\UACI\2015\GENERALIDADES2015W\CONTRATOS%202015\CONTRATO%20DE%20SERVICIOS%20N&#176;%2011-2015.pdf" TargetMode="External"/><Relationship Id="rId194" Type="http://schemas.openxmlformats.org/officeDocument/2006/relationships/hyperlink" Target="file:///\\Elizabethpc\UACI\2015\GENERALIDADES2015W\ORDENES%202015\294-2015%20GRISELDA%20SIMON.pdf" TargetMode="External"/><Relationship Id="rId208" Type="http://schemas.openxmlformats.org/officeDocument/2006/relationships/hyperlink" Target="file:///\\Elizabethpc\UACI\2015\GENERALIDADES2015W\CONTRATOS%202015\CONTRATO%20DE%20SUMINISTRO%20N&#176;%2026-2015.pdf" TargetMode="External"/><Relationship Id="rId261" Type="http://schemas.openxmlformats.org/officeDocument/2006/relationships/hyperlink" Target="file:///\\Elizabethpc\UACI\2015\GENERALIDADES2015W\ORDENES%202015\339-2015%20JORGE%20OSORIO.pdf" TargetMode="External"/><Relationship Id="rId14" Type="http://schemas.openxmlformats.org/officeDocument/2006/relationships/hyperlink" Target="file:///\\Elizabethpc\UACI\2015\GENERALIDADES2015W\ORDENES%202015\120-2015%20EL%20DIARIO%20DE%20HOY.pdf" TargetMode="External"/><Relationship Id="rId56" Type="http://schemas.openxmlformats.org/officeDocument/2006/relationships/hyperlink" Target="file:///\\Elizabethpc\UACI\2015\GENERALIDADES2015W\CONTRATOS%202015\CONTRATO%20DE%20SERVICIOS%20N&#176;%2005-2015.pdf" TargetMode="External"/><Relationship Id="rId317" Type="http://schemas.openxmlformats.org/officeDocument/2006/relationships/hyperlink" Target="file:///\\Elizabethpc\UACI\2015\GENERALIDADES2015W\ORDENES%202015\414-2015%20ST%20MEDIC.pdf" TargetMode="External"/><Relationship Id="rId359" Type="http://schemas.openxmlformats.org/officeDocument/2006/relationships/hyperlink" Target="file:///\\Elizabethpc\UACI\2015\GENERALIDADES2015W\CONTRATOS%202015\CONTRATO%20DE%20SUMINISTRO%20N&#176;%2041-2015.pdf" TargetMode="External"/><Relationship Id="rId98" Type="http://schemas.openxmlformats.org/officeDocument/2006/relationships/hyperlink" Target="file:///\\Elizabethpc\UACI\2015\GENERALIDADES2015W\ORDENES%202015\247-2015%20TELECOMODA.pdf" TargetMode="External"/><Relationship Id="rId121" Type="http://schemas.openxmlformats.org/officeDocument/2006/relationships/hyperlink" Target="file:///\\Elizabethpc\UACI\2015\GENERALIDADES2015W\ORDENES%202015\209-2015%20OTTO%20MONTOYA.pdf" TargetMode="External"/><Relationship Id="rId163" Type="http://schemas.openxmlformats.org/officeDocument/2006/relationships/hyperlink" Target="file:///\\Elizabethpc\UACI\2015\GENERALIDADES2015W\ORDENES%202015\232-2015%20CARLOS%20HERRERA.pdf" TargetMode="External"/><Relationship Id="rId219" Type="http://schemas.openxmlformats.org/officeDocument/2006/relationships/hyperlink" Target="file:///\\Elizabethpc\UACI\2015\GENERALIDADES2015W\CONTRATOS%202015\CONTRATO%20DE%20SERVICIOS%20N&#176;%2027-2015.pdf" TargetMode="External"/><Relationship Id="rId230" Type="http://schemas.openxmlformats.org/officeDocument/2006/relationships/hyperlink" Target="file:///\\Elizabethpc\UACI\2015\GENERALIDADES2015W\ORDENES%202015\323-2015%20LONAS%20DECO.pdf" TargetMode="External"/><Relationship Id="rId25" Type="http://schemas.openxmlformats.org/officeDocument/2006/relationships/hyperlink" Target="file:///\\Elizabethpc\UACI\2015\GENERALIDADES2015W\ORDENES%202015\137-2015%20TOROGOZ.pdf" TargetMode="External"/><Relationship Id="rId67" Type="http://schemas.openxmlformats.org/officeDocument/2006/relationships/hyperlink" Target="file:///\\Elizabethpc\UACI\2015\GENERALIDADES2015W\ORDENES%202015\164-2015%20CARLOS%20HERRERA.pdf" TargetMode="External"/><Relationship Id="rId272" Type="http://schemas.openxmlformats.org/officeDocument/2006/relationships/hyperlink" Target="file:///\\Elizabethpc\UACI\2015\GENERALIDADES2015W\ORDENES%202015\348-2015%20RAMIRES.pdf" TargetMode="External"/><Relationship Id="rId328" Type="http://schemas.openxmlformats.org/officeDocument/2006/relationships/hyperlink" Target="file:///\\Elizabethpc\UACI\2015\GENERALIDADES2015W\ORDENES%202015\424-2015%20SAN%20NICOLAS.pdf" TargetMode="External"/><Relationship Id="rId132" Type="http://schemas.openxmlformats.org/officeDocument/2006/relationships/hyperlink" Target="file:///\\Elizabethpc\UACI\2015\GENERALIDADES2015W\ORDENES%202015\225-2015%20JOSE%20SANTOS.pdf" TargetMode="External"/><Relationship Id="rId174" Type="http://schemas.openxmlformats.org/officeDocument/2006/relationships/hyperlink" Target="file:///\\Elizabethpc\UACI\2015\GENERALIDADES2015W\ORDENES%202015\217-2015%20ANDRES%20ZIMMERMAN.pdf" TargetMode="External"/><Relationship Id="rId220" Type="http://schemas.openxmlformats.org/officeDocument/2006/relationships/hyperlink" Target="file:///\\Elizabethpc\UACI\2015\GENERALIDADES2015W\ORDENES%202015\317-2015%20UNIVERSIDAD%20UCA.pdf" TargetMode="External"/><Relationship Id="rId241" Type="http://schemas.openxmlformats.org/officeDocument/2006/relationships/hyperlink" Target="file:///\\Elizabethpc\UACI\2015\GENERALIDADES2015W\ORDENES%202015\329-2015%20KUA%20HUA.pdf" TargetMode="External"/><Relationship Id="rId15" Type="http://schemas.openxmlformats.org/officeDocument/2006/relationships/hyperlink" Target="file:///\\Elizabethpc\UACI\2015\GENERALIDADES2015W\CONTRATOS%202015\CONTRATO%20DE%20SERVICIOS%20N&#176;%2001-2015.pdf" TargetMode="External"/><Relationship Id="rId36" Type="http://schemas.openxmlformats.org/officeDocument/2006/relationships/hyperlink" Target="file:///\\Elizabethpc\UACI\2015\GENERALIDADES2015W\CONTRATOS%202015\CONTRATO%20DE%20SUMINISTRO%20N&#176;%2002-2015.pdf" TargetMode="External"/><Relationship Id="rId57" Type="http://schemas.openxmlformats.org/officeDocument/2006/relationships/hyperlink" Target="file:///\\Elizabethpc\UACI\2015\GENERALIDADES2015W\CONTRATOS%202015\CONTRATO%20DE%20SERVICIOS%20N&#176;%2006-2015.pdf" TargetMode="External"/><Relationship Id="rId262" Type="http://schemas.openxmlformats.org/officeDocument/2006/relationships/hyperlink" Target="file:///\\Elizabethpc\UACI\2015\GENERALIDADES2015W\ORDENES%202015\340-2015%20ALBERTINA%20VELASCO.pdf" TargetMode="External"/><Relationship Id="rId283" Type="http://schemas.openxmlformats.org/officeDocument/2006/relationships/hyperlink" Target="file:///\\Elizabethpc\UACI\2015\GENERALIDADES2015W\ORDENES%202015\369-2015%20GRUPO%20CARSON.pdf" TargetMode="External"/><Relationship Id="rId318" Type="http://schemas.openxmlformats.org/officeDocument/2006/relationships/hyperlink" Target="file:///\\Elizabethpc\UACI\2015\GENERALIDADES2015W\ORDENES%202015\411-2015%20ALTAMIRANO.pdf" TargetMode="External"/><Relationship Id="rId339" Type="http://schemas.openxmlformats.org/officeDocument/2006/relationships/hyperlink" Target="file:///\\Elizabethpc\UACI\2015\GENERALIDADES2015W\ORDENES%202015\409-2015%20TELECOMODA.pdf" TargetMode="External"/><Relationship Id="rId78" Type="http://schemas.openxmlformats.org/officeDocument/2006/relationships/hyperlink" Target="file:///\\Elizabethpc\UACI\2015\GENERALIDADES2015W\ORDENES%202015\180-2015%20PROMOTORA%20DE%20COMU.pdf" TargetMode="External"/><Relationship Id="rId99" Type="http://schemas.openxmlformats.org/officeDocument/2006/relationships/hyperlink" Target="file:///\\Elizabethpc\UACI\2015\GENERALIDADES2015W\ORDENES%202015\237-2015%20LIDIA%20MARTINEZ.pdf" TargetMode="External"/><Relationship Id="rId101" Type="http://schemas.openxmlformats.org/officeDocument/2006/relationships/hyperlink" Target="file:///\\Elizabethpc\UACI\2015\GENERALIDADES2015W\ORDENES%202015\239-2015%20ELECTROLAB.pdf" TargetMode="External"/><Relationship Id="rId122" Type="http://schemas.openxmlformats.org/officeDocument/2006/relationships/hyperlink" Target="file:///\\Elizabethpc\UACI\2015\GENERALIDADES2015W\ORDENES%202015\215-2015%20OSCAR%20IBANEZ.pdf" TargetMode="External"/><Relationship Id="rId143" Type="http://schemas.openxmlformats.org/officeDocument/2006/relationships/hyperlink" Target="file:///\\Elizabethpc\UACI\2015\GENERALIDADES2015W\ORDENES%202015\264-2015%20STMEDIC.pdf" TargetMode="External"/><Relationship Id="rId164" Type="http://schemas.openxmlformats.org/officeDocument/2006/relationships/hyperlink" Target="file:///\\Elizabethpc\UACI\2015\GENERALIDADES2015W\ORDENES%202015\283-2015%20INNOVACIONES%20MEDICAS.pdf" TargetMode="External"/><Relationship Id="rId185" Type="http://schemas.openxmlformats.org/officeDocument/2006/relationships/hyperlink" Target="file:///\\Elizabethpc\UACI\2015\GENERALIDADES2015W\ORDENES%202015\290-2015%20IMPRESOS.pdf" TargetMode="External"/><Relationship Id="rId350" Type="http://schemas.openxmlformats.org/officeDocument/2006/relationships/hyperlink" Target="file:///\\Elizabethpc\UACI\2015\GENERALIDADES2015W\CONTRATOS%202015\CONTRATO%20DE%20SUMINISTRO%20N&#176;%2009-2015.pdf" TargetMode="External"/><Relationship Id="rId9" Type="http://schemas.openxmlformats.org/officeDocument/2006/relationships/hyperlink" Target="file:///\\Elizabethpc\UACI\2015\GENERALIDADES2015W\CONTRATOS%202015\PRYMO%20CONTRATO%20DE%20SERVICIOS%20N&#176;%2001-2014.pdf" TargetMode="External"/><Relationship Id="rId210" Type="http://schemas.openxmlformats.org/officeDocument/2006/relationships/hyperlink" Target="file:///\\Elizabethpc\UACI\2015\GENERALIDADES2015W\ORDENES%202015\305-2015%20PRODUCTOS%20Y%20SERVICIOS.pdf" TargetMode="External"/><Relationship Id="rId26" Type="http://schemas.openxmlformats.org/officeDocument/2006/relationships/hyperlink" Target="file:///\\Elizabethpc\UACI\2015\GENERALIDADES2015W\ORDENES%202015\133-2015%20MARIA%20AGUILAR.pdf" TargetMode="External"/><Relationship Id="rId231" Type="http://schemas.openxmlformats.org/officeDocument/2006/relationships/hyperlink" Target="file:///\\Elizabethpc\UACI\2015\GENERALIDADES2015W\CONTRATOS%202015\CONTRATO%20DE%20SUMINISTRO%20N&#176;%2033-2015.pdf" TargetMode="External"/><Relationship Id="rId252" Type="http://schemas.openxmlformats.org/officeDocument/2006/relationships/hyperlink" Target="file:///\\Elizabethpc\UACI\2015\GENERALIDADES2015W\ORDENES%202015\358-2015%20JESUS%20LOPEZ.pdf" TargetMode="External"/><Relationship Id="rId273" Type="http://schemas.openxmlformats.org/officeDocument/2006/relationships/hyperlink" Target="file:///\\Elizabethpc\UACI\2015\GENERALIDADES2015W\ORDENES%202015\347-2015%20GRISELDA%20SIMON.pdf" TargetMode="External"/><Relationship Id="rId294" Type="http://schemas.openxmlformats.org/officeDocument/2006/relationships/hyperlink" Target="file:///\\Elizabethpc\UACI\2015\GENERALIDADES2015W\ORDENES%202015\383-2015%20NELLY%20SCHENTE.pdf" TargetMode="External"/><Relationship Id="rId308" Type="http://schemas.openxmlformats.org/officeDocument/2006/relationships/hyperlink" Target="file:///\\Elizabethpc\UACI\2015\GENERALIDADES2015W\ORDENES%202015\390-2015%20MARIA%20MEJIA.pdf" TargetMode="External"/><Relationship Id="rId329" Type="http://schemas.openxmlformats.org/officeDocument/2006/relationships/hyperlink" Target="file:///\\Elizabethpc\UACI\2015\GENERALIDADES2015W\ORDENES%202015\423-2015%20ELECTROLAB.pdf" TargetMode="External"/><Relationship Id="rId47" Type="http://schemas.openxmlformats.org/officeDocument/2006/relationships/hyperlink" Target="file:///\\Elizabethpc\UACI\2015\GENERALIDADES2015W\ORDENES%202015\157-2015%20CARLOS%20ELIAS.pdf" TargetMode="External"/><Relationship Id="rId68" Type="http://schemas.openxmlformats.org/officeDocument/2006/relationships/hyperlink" Target="file:///\\Elizabethpc\UACI\2015\GENERALIDADES2015W\ORDENES%202015\152-2015%20INSTITUTO%20DE%20CIENCIAS.pdf" TargetMode="External"/><Relationship Id="rId89" Type="http://schemas.openxmlformats.org/officeDocument/2006/relationships/hyperlink" Target="file:///\\Elizabethpc\UACI\2015\GENERALIDADES2015W\ORDENES%202015\241-2015%20CLEAN%20AIR.pdf" TargetMode="External"/><Relationship Id="rId112" Type="http://schemas.openxmlformats.org/officeDocument/2006/relationships/hyperlink" Target="file:///\\Elizabethpc\UACI\2015\GENERALIDADES2015W\ORDENES%202015\228-2015%20SALVADOR%20MENDEZ.pdf" TargetMode="External"/><Relationship Id="rId133" Type="http://schemas.openxmlformats.org/officeDocument/2006/relationships/hyperlink" Target="file:///\\Elizabethpc\UACI\2015\GENERALIDADES2015W\ORDENES%202015\245-2015%20FACELA.pdf" TargetMode="External"/><Relationship Id="rId154" Type="http://schemas.openxmlformats.org/officeDocument/2006/relationships/hyperlink" Target="file:///\\Elizabethpc\UACI\2015\GENERALIDADES2015W\ORDENES%202015\257-2015%20CENTRO%20FERRETERO.pdf" TargetMode="External"/><Relationship Id="rId175" Type="http://schemas.openxmlformats.org/officeDocument/2006/relationships/hyperlink" Target="file:///\\Elizabethpc\UACI\2015\GENERALIDADES2015W\ORDENES%202015\199-2015%20JOSE%20PORTILLO.pdf" TargetMode="External"/><Relationship Id="rId340" Type="http://schemas.openxmlformats.org/officeDocument/2006/relationships/hyperlink" Target="file:///\\Elizabethpc\UACI\2015\GENERALIDADES2015W\ORDENES%202015\344-2015%20RENATO%20BARRIOS.pdf" TargetMode="External"/><Relationship Id="rId361" Type="http://schemas.openxmlformats.org/officeDocument/2006/relationships/hyperlink" Target="file:///\\Elizabethpc\UACI\2015\GENERALIDADES2015W\CONTRATOS%202015\CONTRATO%20DE%20SUMINISTRO%20N&#176;%2037-2015.pdf" TargetMode="External"/><Relationship Id="rId196" Type="http://schemas.openxmlformats.org/officeDocument/2006/relationships/hyperlink" Target="file:///\\Elizabethpc\UACI\2015\GENERALIDADES2015W\ORDENES%202015\295-2015%20PAPELERIA%20SAN%20REY.pdf" TargetMode="External"/><Relationship Id="rId200" Type="http://schemas.openxmlformats.org/officeDocument/2006/relationships/hyperlink" Target="file:///\\Elizabethpc\UACI\2015\GENERALIDADES2015W\ORDENES%202015\300-2015%20STARLINE.pdf" TargetMode="External"/><Relationship Id="rId16" Type="http://schemas.openxmlformats.org/officeDocument/2006/relationships/hyperlink" Target="file:///\\Elizabethpc\UACI\2015\GENERALIDADES2015W\ORDENES%202015\122-2015%20MAR%20Y%20ASOCIADOS.pdf" TargetMode="External"/><Relationship Id="rId221" Type="http://schemas.openxmlformats.org/officeDocument/2006/relationships/hyperlink" Target="file:///\\Elizabethpc\UACI\2015\GENERALIDADES2015W\ORDENES%202015\321-2015%20DUTRIZ.pdf" TargetMode="External"/><Relationship Id="rId242" Type="http://schemas.openxmlformats.org/officeDocument/2006/relationships/hyperlink" Target="file:///\\Elizabethpc\UACI\2015\GENERALIDADES2015W\ORDENES%202015\328-2015%20D'OFFICE.pdf" TargetMode="External"/><Relationship Id="rId263" Type="http://schemas.openxmlformats.org/officeDocument/2006/relationships/hyperlink" Target="file:///\\Elizabethpc\UACI\2015\GENERALIDADES2015W\ORDENES%202015\341-2015%20EL%20ROTULO.pdf" TargetMode="External"/><Relationship Id="rId284" Type="http://schemas.openxmlformats.org/officeDocument/2006/relationships/hyperlink" Target="file:///\\Elizabethpc\UACI\2015\GENERALIDADES2015W\ORDENES%202015\379-2015%20PRODUCTOS%20Y%20SERVICIOS.pdf" TargetMode="External"/><Relationship Id="rId319" Type="http://schemas.openxmlformats.org/officeDocument/2006/relationships/hyperlink" Target="file:///\\Elizabethpc\UACI\2015\GENERALIDADES2015W\ORDENES%202015\412-2015%20DUTRIZ.pdf" TargetMode="External"/><Relationship Id="rId37" Type="http://schemas.openxmlformats.org/officeDocument/2006/relationships/hyperlink" Target="file:///\\Elizabethpc\UACI\2015\GENERALIDADES2015W\ORDENES%202015\130-2015%20MARIA%20MEJIA.pdf" TargetMode="External"/><Relationship Id="rId58" Type="http://schemas.openxmlformats.org/officeDocument/2006/relationships/hyperlink" Target="file:///\\Elizabethpc\UACI\2015\GENERALIDADES2015W\ORDENES%202015\194-2015%20MANUEL%20MEJIA.pdf" TargetMode="External"/><Relationship Id="rId79" Type="http://schemas.openxmlformats.org/officeDocument/2006/relationships/hyperlink" Target="file:///\\Elizabethpc\UACI\2015\GENERALIDADES2015W\ORDENES%202015\178-2015%20FONDO%20DE%20ACT.pdf" TargetMode="External"/><Relationship Id="rId102" Type="http://schemas.openxmlformats.org/officeDocument/2006/relationships/hyperlink" Target="file:///\\Elizabethpc\UACI\2015\GENERALIDADES2015W\ORDENES%202015\236-2015%20INFRASAL.pdf" TargetMode="External"/><Relationship Id="rId123" Type="http://schemas.openxmlformats.org/officeDocument/2006/relationships/hyperlink" Target="file:///\\Elizabethpc\UACI\2015\GENERALIDADES2015W\ORDENES%202015\216-2015%20MIGUEL%20TENZE.pdf" TargetMode="External"/><Relationship Id="rId144" Type="http://schemas.openxmlformats.org/officeDocument/2006/relationships/hyperlink" Target="file:///\\Elizabethpc\UACI\2015\GENERALIDADES2015W\ORDENES%202015\268-2015%20DATAPRINT.pdf" TargetMode="External"/><Relationship Id="rId330" Type="http://schemas.openxmlformats.org/officeDocument/2006/relationships/hyperlink" Target="file:///\\Elizabethpc\UACI\2015\GENERALIDADES2015W\ORDENES%202015\422-2015%20LIDIA%20DE%20MARROQUIN.pdf" TargetMode="External"/><Relationship Id="rId90" Type="http://schemas.openxmlformats.org/officeDocument/2006/relationships/hyperlink" Target="file:///\\Elizabethpc\UACI\2015\GENERALIDADES2015W\ORDENES%202015\186-2015%20DPG.pdf" TargetMode="External"/><Relationship Id="rId165" Type="http://schemas.openxmlformats.org/officeDocument/2006/relationships/hyperlink" Target="file:///\\Elizabethpc\UACI\2015\GENERALIDADES2015W\ORDENES%202015\233-2015%20WALTER%20MORAN.pdf" TargetMode="External"/><Relationship Id="rId186" Type="http://schemas.openxmlformats.org/officeDocument/2006/relationships/hyperlink" Target="file:///\\Elizabethpc\UACI\2015\GENERALIDADES2015W\ORDENES%202015\291-2015%20TOM%20HERMANDEZ.pdf" TargetMode="External"/><Relationship Id="rId351" Type="http://schemas.openxmlformats.org/officeDocument/2006/relationships/hyperlink" Target="file:///\\Elizabethpc\UACI\2015\GENERALIDADES2015W\CONTRATOS%202015\CONTRATO%20DE%20SUMINISTRO%20N&#176;%2010-2015.pdf" TargetMode="External"/><Relationship Id="rId211" Type="http://schemas.openxmlformats.org/officeDocument/2006/relationships/hyperlink" Target="file:///\\Elizabethpc\UACI\2015\GENERALIDADES2015W\ORDENES%202015\307-2015%20EL%20MUNDO.pdf" TargetMode="External"/><Relationship Id="rId232" Type="http://schemas.openxmlformats.org/officeDocument/2006/relationships/hyperlink" Target="file:///\\Elizabethpc\UACI\2015\GENERALIDADES2015W\ORDENES%202015\325-2015%20COLATINO.pdf" TargetMode="External"/><Relationship Id="rId253" Type="http://schemas.openxmlformats.org/officeDocument/2006/relationships/hyperlink" Target="file:///\\Elizabethpc\UACI\2015\GENERALIDADES2015W\ORDENES%202015\354-2015%20LIDIA%20MARTINEZ.pdf" TargetMode="External"/><Relationship Id="rId274" Type="http://schemas.openxmlformats.org/officeDocument/2006/relationships/hyperlink" Target="file:///\\Elizabethpc\UACI\2015\GENERALIDADES2015W\ORDENES%202015\346-2015%20SERVICIOS%20DIVERSOS.pdf" TargetMode="External"/><Relationship Id="rId295" Type="http://schemas.openxmlformats.org/officeDocument/2006/relationships/hyperlink" Target="file:///\\Elizabethpc\UACI\2015\GENERALIDADES2015W\ORDENES%202015\384-2015%20MAYRA%20OCHOA.pdf" TargetMode="External"/><Relationship Id="rId309" Type="http://schemas.openxmlformats.org/officeDocument/2006/relationships/hyperlink" Target="file:///\\Elizabethpc\UACI\2015\GENERALIDADES2015W\ORDENES%202015\394-2015%20TOPCOM.pdf" TargetMode="External"/><Relationship Id="rId27" Type="http://schemas.openxmlformats.org/officeDocument/2006/relationships/hyperlink" Target="file:///\\Elizabethpc\UACI\2015\GENERALIDADES2015W\ORDENES%202015\134-2015%20DISTRIBUIDORA%20AXBEN.pdf" TargetMode="External"/><Relationship Id="rId48" Type="http://schemas.openxmlformats.org/officeDocument/2006/relationships/hyperlink" Target="file:///\\Elizabethpc\UACI\2015\GENERALIDADES2015W\CONTRATOS%202015\CONTRATO%20DE%20SUMINISTRO%20N&#176;%2003-2015.pdf" TargetMode="External"/><Relationship Id="rId69" Type="http://schemas.openxmlformats.org/officeDocument/2006/relationships/hyperlink" Target="file:///\\Elizabethpc\UACI\2015\GENERALIDADES2015W\ORDENES%202015\153-2015%20NEUROLAB.pdf" TargetMode="External"/><Relationship Id="rId113" Type="http://schemas.openxmlformats.org/officeDocument/2006/relationships/hyperlink" Target="file:///\\Elizabethpc\UACI\2015\GENERALIDADES2015W\ORDENES%202015\229-2015%20RUDOLF%20LAZO.pdf" TargetMode="External"/><Relationship Id="rId134" Type="http://schemas.openxmlformats.org/officeDocument/2006/relationships/hyperlink" Target="file:///\\Elizabethpc\UACI\2015\GENERALIDADES2015W\ORDENES%202015\246-2015%20BUSINESS%20CENTER.pdf" TargetMode="External"/><Relationship Id="rId320" Type="http://schemas.openxmlformats.org/officeDocument/2006/relationships/hyperlink" Target="file:///\\Elizabethpc\UACI\2015\GENERALIDADES2015W\ORDENES%202015\427-2015%20GYS.pdf" TargetMode="External"/><Relationship Id="rId80" Type="http://schemas.openxmlformats.org/officeDocument/2006/relationships/hyperlink" Target="file:///\\Elizabethpc\UACI\2015\GENERALIDADES2015W\ORDENES%202015\183-2015%20STERO%20NOVENTA%20Y%20CUATRO.pdf" TargetMode="External"/><Relationship Id="rId155" Type="http://schemas.openxmlformats.org/officeDocument/2006/relationships/hyperlink" Target="file:///\\Elizabethpc\UACI\2015\GENERALIDADES2015W\ORDENES%202015\260-2015%20GUSTAVO%20RETANA.pdf" TargetMode="External"/><Relationship Id="rId176" Type="http://schemas.openxmlformats.org/officeDocument/2006/relationships/hyperlink" Target="file:///\\Elizabethpc\UACI\2015\GENERALIDADES2015W\ORDENES%202015\201-2015%20JOSE%20CASTRO.pdf" TargetMode="External"/><Relationship Id="rId197" Type="http://schemas.openxmlformats.org/officeDocument/2006/relationships/hyperlink" Target="file:///\\Elizabethpc\UACI\2015\GENERALIDADES2015W\ORDENES%202015\296-2015%20NOE%20GUILLEN.pdf" TargetMode="External"/><Relationship Id="rId341" Type="http://schemas.openxmlformats.org/officeDocument/2006/relationships/hyperlink" Target="file:///\\Elizabethpc\UACI\2015\GENERALIDADES2015W\ORDENES%202015\410-2015%20VICTOR%20COLOCHO.pdf" TargetMode="External"/><Relationship Id="rId362" Type="http://schemas.openxmlformats.org/officeDocument/2006/relationships/hyperlink" Target="file:///\\Elizabethpc\UACI\2015\GENERALIDADES2015W\CONTRATOS%202015\CONTRATO%20DE%20SUMINISTRO%20N&#176;%2042-2015.pdf" TargetMode="External"/><Relationship Id="rId201" Type="http://schemas.openxmlformats.org/officeDocument/2006/relationships/hyperlink" Target="file:///\\Elizabethpc\UACI\2015\GENERALIDADES2015W\CONTRATOS%202015\CONTRATO%20DE%20SUMINISTRO%20N&#176;%2022-2015.pdf" TargetMode="External"/><Relationship Id="rId222" Type="http://schemas.openxmlformats.org/officeDocument/2006/relationships/hyperlink" Target="file:///\\Elizabethpc\UACI\2015\GENERALIDADES2015W\ORDENES%202015\318-2015%20MAURICIO%20IRAHETA.pdf" TargetMode="External"/><Relationship Id="rId243" Type="http://schemas.openxmlformats.org/officeDocument/2006/relationships/hyperlink" Target="file:///\\Elizabethpc\UACI\2015\GENERALIDADES2015W\ORDENES%202015\335-2015%20INNOVACION%20DIGITAL.pdf" TargetMode="External"/><Relationship Id="rId264" Type="http://schemas.openxmlformats.org/officeDocument/2006/relationships/hyperlink" Target="file:///\\Elizabethpc\UACI\2015\GENERALIDADES2015W\ORDENES%202015\342-2015%20TOM%20HERNANDEZ.pdf" TargetMode="External"/><Relationship Id="rId285" Type="http://schemas.openxmlformats.org/officeDocument/2006/relationships/hyperlink" Target="file:///\\Elizabethpc\UACI\2015\GENERALIDADES2015W\ORDENES%202015\380-2015%20COPROSER.pdf" TargetMode="External"/><Relationship Id="rId17" Type="http://schemas.openxmlformats.org/officeDocument/2006/relationships/hyperlink" Target="file:///\\Elizabethpc\UACI\2015\GENERALIDADES2015W\CONTRATOS%202015\PCA%20N&#176;%2005-2012%20SIMON%20PACHECO.pdf" TargetMode="External"/><Relationship Id="rId38" Type="http://schemas.openxmlformats.org/officeDocument/2006/relationships/hyperlink" Target="file:///\\Elizabethpc\UACI\2015\GENERALIDADES2015W\ORDENES%202015\131-2015%20MARIA%20AGUILAR.pdf" TargetMode="External"/><Relationship Id="rId59" Type="http://schemas.openxmlformats.org/officeDocument/2006/relationships/hyperlink" Target="file:///\\Elizabethpc\UACI\2015\GENERALIDADES2015W\ORDENES%202015\158-2015%20LIBRERIA%20CERVANTES.pdf" TargetMode="External"/><Relationship Id="rId103" Type="http://schemas.openxmlformats.org/officeDocument/2006/relationships/hyperlink" Target="file:///\\Elizabethpc\UACI\2015\GENERALIDADES2015W\ORDENES%202015\195-2015%20MIGUEL%20IBARRA.pdf" TargetMode="External"/><Relationship Id="rId124" Type="http://schemas.openxmlformats.org/officeDocument/2006/relationships/hyperlink" Target="file:///\\Elizabethpc\UACI\2015\GENERALIDADES2015W\ORDENES%202015\218-2015%20ANA%20GUERRA.pdf" TargetMode="External"/><Relationship Id="rId310" Type="http://schemas.openxmlformats.org/officeDocument/2006/relationships/hyperlink" Target="file:///\\Elizabethpc\UACI\2015\GENERALIDADES2015W\ORDENES%202015\389-2015%20DUTRIZ.pdf" TargetMode="External"/><Relationship Id="rId70" Type="http://schemas.openxmlformats.org/officeDocument/2006/relationships/hyperlink" Target="file:///\\Elizabethpc\UACI\2015\GENERALIDADES2015W\ORDENES%202015\154-2015%20ANA%20PERLA.pdf" TargetMode="External"/><Relationship Id="rId91" Type="http://schemas.openxmlformats.org/officeDocument/2006/relationships/hyperlink" Target="file:///\\Elizabethpc\UACI\2015\GENERALIDADES2015W\ORDENES%202015\187-2015%20GUSTAVO%20RETANA.pdf" TargetMode="External"/><Relationship Id="rId145" Type="http://schemas.openxmlformats.org/officeDocument/2006/relationships/hyperlink" Target="file:///\\Elizabethpc\UACI\2015\GENERALIDADES2015W\ORDENES%202015\269-2015%20VIDUC.pdf" TargetMode="External"/><Relationship Id="rId166" Type="http://schemas.openxmlformats.org/officeDocument/2006/relationships/hyperlink" Target="file:///\\Elizabethpc\UACI\2015\GENERALIDADES2015W\ORDENES%202015\279-2015%20EL%20MUNDO.pdf" TargetMode="External"/><Relationship Id="rId187" Type="http://schemas.openxmlformats.org/officeDocument/2006/relationships/hyperlink" Target="file:///\\Elizabethpc\UACI\2015\GENERALIDADES2015W\ORDENES%202015\273-2015%20ESTRUCTURAS%20METALICAS.pdf" TargetMode="External"/><Relationship Id="rId331" Type="http://schemas.openxmlformats.org/officeDocument/2006/relationships/hyperlink" Target="file:///\\Elizabethpc\UACI\2015\GENERALIDADES2015W\ORDENES%202015\421-2015%20DISALUD.pdf" TargetMode="External"/><Relationship Id="rId352" Type="http://schemas.openxmlformats.org/officeDocument/2006/relationships/hyperlink" Target="file:///\\Elizabethpc\UACI\2015\GENERALIDADES2015W\CONTRATOS%202015\CONTRATO%20DE%20SUMINISTRO%20N&#176;%2016-2015.pdf" TargetMode="External"/><Relationship Id="rId1" Type="http://schemas.openxmlformats.org/officeDocument/2006/relationships/hyperlink" Target="file:///\\Elizabethpc\UACI\2015\GENERALIDADES2015W\ORDENES%202015\111-2015%20Dutriz%20Hermanos.pdf" TargetMode="External"/><Relationship Id="rId212" Type="http://schemas.openxmlformats.org/officeDocument/2006/relationships/hyperlink" Target="file:///\\Elizabethpc\UACI\2015\GENERALIDADES2015W\CONTRATOS%202015\CONTRATO%20DE%20SERVICIOS%20N&#176;%2024-2015.pdf" TargetMode="External"/><Relationship Id="rId233" Type="http://schemas.openxmlformats.org/officeDocument/2006/relationships/hyperlink" Target="file:///\\Elizabethpc\UACI\2015\GENERALIDADES2015W\ORDENES%202015\324-2015%20DUTRIZ.pdf" TargetMode="External"/><Relationship Id="rId254" Type="http://schemas.openxmlformats.org/officeDocument/2006/relationships/hyperlink" Target="file:///\\Elizabethpc\UACI\2015\GENERALIDADES2015W\ORDENES%202015\352-2015%20ST%20MEDIC.pdf" TargetMode="External"/><Relationship Id="rId28" Type="http://schemas.openxmlformats.org/officeDocument/2006/relationships/hyperlink" Target="file:///\\Elizabethpc\UACI\2015\GENERALIDADES2015W\ORDENES%202015\135-2015%20MEGAFOOD.pdf" TargetMode="External"/><Relationship Id="rId49" Type="http://schemas.openxmlformats.org/officeDocument/2006/relationships/hyperlink" Target="file:///\\Elizabethpc\UACI\2015\GENERALIDADES2015W\CONTRATOS%202015\CONTRATO%20DE%20SUMINISTRO%20N&#176;%2004-2015.pdf" TargetMode="External"/><Relationship Id="rId114" Type="http://schemas.openxmlformats.org/officeDocument/2006/relationships/hyperlink" Target="file:///\\Elizabethpc\UACI\2015\GENERALIDADES2015W\ORDENES%202015\204-2015%20FEDERICO%20LOPEZ.pdf" TargetMode="External"/><Relationship Id="rId275" Type="http://schemas.openxmlformats.org/officeDocument/2006/relationships/hyperlink" Target="file:///\\Elizabethpc\UACI\2015\GENERALIDADES2015W\ORDENES%202015\345-2015%20CORPORACION%20MM.pdf" TargetMode="External"/><Relationship Id="rId296" Type="http://schemas.openxmlformats.org/officeDocument/2006/relationships/hyperlink" Target="file:///\\Elizabethpc\UACI\2015\GENERALIDADES2015W\ORDENES%202015\385-2015%20ASOCIACION%20SALESIANA.pdf" TargetMode="External"/><Relationship Id="rId300" Type="http://schemas.openxmlformats.org/officeDocument/2006/relationships/hyperlink" Target="file:///\\Elizabethpc\UACI\2015\GENERALIDADES2015W\ORDENES%202015\393-2015%20IMPRENTA%20REYDI.pdf" TargetMode="External"/><Relationship Id="rId60" Type="http://schemas.openxmlformats.org/officeDocument/2006/relationships/hyperlink" Target="file:///\\Elizabethpc\UACI\2015\GENERALIDADES2015W\ORDENES%202015\159-2015%20NOE%20GUILLEN.pdf" TargetMode="External"/><Relationship Id="rId81" Type="http://schemas.openxmlformats.org/officeDocument/2006/relationships/hyperlink" Target="file:///\\Elizabethpc\UACI\2015\GENERALIDADES2015W\ORDENES%202015\177-2015%20YSLR%20LA%20ROMANTICA.pdf" TargetMode="External"/><Relationship Id="rId135" Type="http://schemas.openxmlformats.org/officeDocument/2006/relationships/hyperlink" Target="file:///\\Elizabethpc\UACI\2015\GENERALIDADES2015W\ORDENES%202015\248-2015%20NUEVO%20SIGLO.pdf" TargetMode="External"/><Relationship Id="rId156" Type="http://schemas.openxmlformats.org/officeDocument/2006/relationships/hyperlink" Target="file:///\\Elizabethpc\UACI\2015\GENERALIDADES2015W\ORDENES%202015\262-2015%20DUTRIZ.pdf" TargetMode="External"/><Relationship Id="rId177" Type="http://schemas.openxmlformats.org/officeDocument/2006/relationships/hyperlink" Target="file:///\\Elizabethpc\UACI\2015\GENERALIDADES2015W\ORDENES%202015\230-2015%20EDWIN%20ARIAS.pdf" TargetMode="External"/><Relationship Id="rId198" Type="http://schemas.openxmlformats.org/officeDocument/2006/relationships/hyperlink" Target="file:///\\Elizabethpc\UACI\2015\GENERALIDADES2015W\ORDENES%202015\298-2015%20PIZZARONES%20SANDRA.pdf" TargetMode="External"/><Relationship Id="rId321" Type="http://schemas.openxmlformats.org/officeDocument/2006/relationships/hyperlink" Target="file:///\\Elizabethpc\UACI\2015\GENERALIDADES2015W\ORDENES%202015\426-2015%20D&#180;QUISA.pdf" TargetMode="External"/><Relationship Id="rId342" Type="http://schemas.openxmlformats.org/officeDocument/2006/relationships/hyperlink" Target="file:///\\Elizabethpc\UACI\2015\GENERALIDADES2015W\ORDENES%202015\425-2015%20REINA%20LOPEZ.pdf" TargetMode="External"/><Relationship Id="rId363" Type="http://schemas.openxmlformats.org/officeDocument/2006/relationships/hyperlink" Target="file:///\\Elizabethpc\UACI\2015\GENERALIDADES2015W\CONTRATOS%202015\CONTRATO%20DE%20SERVICIOS%20N&#176;%2020-2015.pdf" TargetMode="External"/><Relationship Id="rId202" Type="http://schemas.openxmlformats.org/officeDocument/2006/relationships/hyperlink" Target="file:///\\Elizabethpc\UACI\2015\GENERALIDADES2015W\CONTRATOS%202015\CONTRATO%20DE%20SUMINISTRO%20N&#176;%2023-2015.pdf" TargetMode="External"/><Relationship Id="rId223" Type="http://schemas.openxmlformats.org/officeDocument/2006/relationships/hyperlink" Target="file:///\\Elizabethpc\UACI\2015\GENERALIDADES2015W\ORDENES%202015\320-2015%20STB%20COMPUTER.pdf" TargetMode="External"/><Relationship Id="rId244" Type="http://schemas.openxmlformats.org/officeDocument/2006/relationships/hyperlink" Target="file:///\\Elizabethpc\UACI\2015\GENERALIDADES2015W\CONTRATOS%202015\CONTRATO%20DE%20SUMINISTRO%20N&#176;%2040-2015.pdf" TargetMode="External"/><Relationship Id="rId18" Type="http://schemas.openxmlformats.org/officeDocument/2006/relationships/hyperlink" Target="file:///\\Elizabethpc\UACI\2015\GENERALIDADES2015W\CONTRATOS%202015\PCA%20N&#176;%2002-2012%20GUADALUPE%20DIAZ.pdf" TargetMode="External"/><Relationship Id="rId39" Type="http://schemas.openxmlformats.org/officeDocument/2006/relationships/hyperlink" Target="file:///\\Elizabethpc\UACI\2015\GENERALIDADES2015W\ORDENES%202015\132-2015%20INVERSIONES%20GEKO.pdf" TargetMode="External"/><Relationship Id="rId265" Type="http://schemas.openxmlformats.org/officeDocument/2006/relationships/hyperlink" Target="file:///\\Elizabethpc\UACI\2015\GENERALIDADES2015W\ORDENES%202015\359-2015%20DUTRIZ.pdf" TargetMode="External"/><Relationship Id="rId286" Type="http://schemas.openxmlformats.org/officeDocument/2006/relationships/hyperlink" Target="file:///\\Elizabethpc\UACI\2015\GENERALIDADES2015W\ORDENES%202015\372-2015%20UNDI.pdf" TargetMode="External"/><Relationship Id="rId50" Type="http://schemas.openxmlformats.org/officeDocument/2006/relationships/hyperlink" Target="file:///\\Elizabethpc\UACI\2015\GENERALIDADES2015W\ORDENES%202015\168-2015%20SALVADOR%20MENDEZ.pdf" TargetMode="External"/><Relationship Id="rId104" Type="http://schemas.openxmlformats.org/officeDocument/2006/relationships/hyperlink" Target="file:///\\Elizabethpc\UACI\2015\GENERALIDADES2015W\ORDENES%202015\226-2015%20RENATO%20BARRIOS.pdf" TargetMode="External"/><Relationship Id="rId125" Type="http://schemas.openxmlformats.org/officeDocument/2006/relationships/hyperlink" Target="file:///\\Elizabethpc\UACI\2015\GENERALIDADES2015W\ORDENES%202015\219-2015%20DANIEL%20TORRES.pdf" TargetMode="External"/><Relationship Id="rId146" Type="http://schemas.openxmlformats.org/officeDocument/2006/relationships/hyperlink" Target="file:///\\Elizabethpc\UACI\2015\GENERALIDADES2015W\ORDENES%202015\265-2015%20ELECTROLAB.pdf" TargetMode="External"/><Relationship Id="rId167" Type="http://schemas.openxmlformats.org/officeDocument/2006/relationships/hyperlink" Target="file:///\\Elizabethpc\UACI\2015\GENERALIDADES2015W\ORDENES%202015\282-2015%20SEGURIDAD%20ELECTRONICA.pdf" TargetMode="External"/><Relationship Id="rId188" Type="http://schemas.openxmlformats.org/officeDocument/2006/relationships/hyperlink" Target="file:///\\Elizabethpc\UACI\2015\GENERALIDADES2015W\ORDENES%202015\274-2015%20ENTUSIASMO.pdf" TargetMode="External"/><Relationship Id="rId311" Type="http://schemas.openxmlformats.org/officeDocument/2006/relationships/hyperlink" Target="file:///\\Elizabethpc\UACI\2015\GENERALIDADES2015W\ORDENES%202015\402-2015%20LANCO.pdf" TargetMode="External"/><Relationship Id="rId332" Type="http://schemas.openxmlformats.org/officeDocument/2006/relationships/hyperlink" Target="file:///\\Elizabethpc\UACI\2015\GENERALIDADES2015W\ORDENES%202015\417-2015%20REGINA%20PADILLA.pdf" TargetMode="External"/><Relationship Id="rId353" Type="http://schemas.openxmlformats.org/officeDocument/2006/relationships/hyperlink" Target="file:///\\Elizabethpc\UACI\2015\GENERALIDADES2015W\CONTRATOS%202015\CONTRATO%20DE%20SUMINISTRO%20N&#176;%2018-2015.pdf" TargetMode="External"/><Relationship Id="rId71" Type="http://schemas.openxmlformats.org/officeDocument/2006/relationships/hyperlink" Target="file:///\\Elizabethpc\UACI\2015\GENERALIDADES2015W\ORDENES%202015\172-2015%20NEUROLAB.pdf" TargetMode="External"/><Relationship Id="rId92" Type="http://schemas.openxmlformats.org/officeDocument/2006/relationships/hyperlink" Target="file:///\\Elizabethpc\UACI\2015\GENERALIDADES2015W\ORDENES%202015\185-2015%20RED%20EMPRESARIAL.pdf" TargetMode="External"/><Relationship Id="rId213" Type="http://schemas.openxmlformats.org/officeDocument/2006/relationships/hyperlink" Target="file:///\\Elizabethpc\UACI\2015\GENERALIDADES2015W\ORDENES%202015\308-2015%20RAMIRES.pdf" TargetMode="External"/><Relationship Id="rId234" Type="http://schemas.openxmlformats.org/officeDocument/2006/relationships/hyperlink" Target="file:///\\Elizabethpc\UACI\2015\GENERALIDADES2015W\ORDENES%202015\327-2015%20INNOVACIONES.pdf" TargetMode="External"/><Relationship Id="rId2" Type="http://schemas.openxmlformats.org/officeDocument/2006/relationships/hyperlink" Target="file:///\\Elizabethpc\UACI\2015\GENERALIDADES2015W\ORDENES%202015\112-2015%20Editorial%20Altamirano.pdf" TargetMode="External"/><Relationship Id="rId29" Type="http://schemas.openxmlformats.org/officeDocument/2006/relationships/hyperlink" Target="file:///\\Elizabethpc\UACI\2015\GENERALIDADES2015W\ORDENES%202015\136-2015%20MARIA%20MEJIA.pdf" TargetMode="External"/><Relationship Id="rId255" Type="http://schemas.openxmlformats.org/officeDocument/2006/relationships/hyperlink" Target="file:///\\Elizabethpc\UACI\2015\GENERALIDADES2015W\ORDENES%202015\350-2015%20ELECTROLAB.pdf" TargetMode="External"/><Relationship Id="rId276" Type="http://schemas.openxmlformats.org/officeDocument/2006/relationships/hyperlink" Target="file:///\\Elizabethpc\UACI\2015\GENERALIDADES2015W\ORDENES%202015\368-2015%20ROSALES%20GALINDO.pdf" TargetMode="External"/><Relationship Id="rId297" Type="http://schemas.openxmlformats.org/officeDocument/2006/relationships/hyperlink" Target="file:///\\Elizabethpc\UACI\2015\GENERALIDADES2015W\ORDENES%202015\388-2015%20JM%20REMODELACIONES.pdf" TargetMode="External"/><Relationship Id="rId40" Type="http://schemas.openxmlformats.org/officeDocument/2006/relationships/hyperlink" Target="file:///\\Elizabethpc\UACI\2015\GENERALIDADES2015W\ORDENES%202015\155-2015%20FARMACIA%20UNO.pdf" TargetMode="External"/><Relationship Id="rId115" Type="http://schemas.openxmlformats.org/officeDocument/2006/relationships/hyperlink" Target="file:///\\Elizabethpc\UACI\2015\GENERALIDADES2015W\ORDENES%202015\205-2015%20CARLOS%20ARAUJO.pdf" TargetMode="External"/><Relationship Id="rId136" Type="http://schemas.openxmlformats.org/officeDocument/2006/relationships/hyperlink" Target="file:///\\Elizabethpc\UACI\2015\GENERALIDADES2015W\ORDENES%202015\249-2015%20CLEMENTE%20RIVAS.pdf" TargetMode="External"/><Relationship Id="rId157" Type="http://schemas.openxmlformats.org/officeDocument/2006/relationships/hyperlink" Target="file:///\\Elizabethpc\UACI\2015\GENERALIDADES2015W\ORDENES%202015\261-2015%20COLATINO.pdf" TargetMode="External"/><Relationship Id="rId178" Type="http://schemas.openxmlformats.org/officeDocument/2006/relationships/hyperlink" Target="file:///\\Elizabethpc\UACI\2015\GENERALIDADES2015W\ORDENES%202015\210-2015%20ANA%20TORRES.pdf" TargetMode="External"/><Relationship Id="rId301" Type="http://schemas.openxmlformats.org/officeDocument/2006/relationships/hyperlink" Target="file:///\\Elizabethpc\UACI\2015\GENERALIDADES2015W\ORDENES%202015\392-2015%20ASOC.%20SALESIANA.pdf" TargetMode="External"/><Relationship Id="rId322" Type="http://schemas.openxmlformats.org/officeDocument/2006/relationships/hyperlink" Target="file:///\\Elizabethpc\UACI\2015\GENERALIDADES2015W\ORDENES%202015\420-2015%20EL%20NUEVO%20SIGLO.pdf" TargetMode="External"/><Relationship Id="rId343" Type="http://schemas.openxmlformats.org/officeDocument/2006/relationships/hyperlink" Target="file:///\\Elizabethpc\UACI\2015\GENERALIDADES2015W\ORDENES%202015\428-2015%20MARIO%20FONSECA.pdf" TargetMode="External"/><Relationship Id="rId364" Type="http://schemas.openxmlformats.org/officeDocument/2006/relationships/printerSettings" Target="../printerSettings/printerSettings5.bin"/><Relationship Id="rId61" Type="http://schemas.openxmlformats.org/officeDocument/2006/relationships/hyperlink" Target="file:///\\Elizabethpc\UACI\2015\GENERALIDADES2015W\ORDENES%202015\160-2015%20MUEBLES%20SANDRA.pdf" TargetMode="External"/><Relationship Id="rId82" Type="http://schemas.openxmlformats.org/officeDocument/2006/relationships/hyperlink" Target="file:///\\Elizabethpc\UACI\2015\GENERALIDADES2015W\ORDENES%202015\182-2015%20ASOC%20DE%20RADIO.pdf" TargetMode="External"/><Relationship Id="rId199" Type="http://schemas.openxmlformats.org/officeDocument/2006/relationships/hyperlink" Target="file:///\\Elizabethpc\UACI\2015\GENERALIDADES2015W\ORDENES%202015\301-2015%20DUTRIZ.pdf" TargetMode="External"/><Relationship Id="rId203" Type="http://schemas.openxmlformats.org/officeDocument/2006/relationships/hyperlink" Target="file:///\\Elizabethpc\UACI\2015\GENERALIDADES2015W\CONTRATOS%202015\CONTRATO%20DE%20SUMINISTRO%20N&#176;%2021-2015.pdf" TargetMode="External"/><Relationship Id="rId19" Type="http://schemas.openxmlformats.org/officeDocument/2006/relationships/hyperlink" Target="file:///\\Elizabethpc\UACI\2015\GENERALIDADES2015W\CONTRATOS%202015\PCA%20N&#176;%2001-2012%20OSCAR%20CARBALLO.pdf" TargetMode="External"/><Relationship Id="rId224" Type="http://schemas.openxmlformats.org/officeDocument/2006/relationships/hyperlink" Target="file:///\\Elizabethpc\UACI\2015\GENERALIDADES2015W\ORDENES%202015\319-2015%20BUSINESS%20CENTER.pdf" TargetMode="External"/><Relationship Id="rId245" Type="http://schemas.openxmlformats.org/officeDocument/2006/relationships/hyperlink" Target="file:///\\Elizabethpc\UACI\2015\GENERALIDADES2015W\CONTRATOS%202015\CONTRATO%20DE%20SUMINISTRO%20N&#176;%2039-2015.pdf" TargetMode="External"/><Relationship Id="rId266" Type="http://schemas.openxmlformats.org/officeDocument/2006/relationships/hyperlink" Target="file:///\\Elizabethpc\UACI\2015\GENERALIDADES2015W\ORDENES%202015\334-2015%20JOSE%20FLORES.pdf" TargetMode="External"/><Relationship Id="rId287" Type="http://schemas.openxmlformats.org/officeDocument/2006/relationships/hyperlink" Target="file:///\\Elizabethpc\UACI\2015\GENERALIDADES2015W\ORDENES%202015\373-2015%20KUA%20HUA.pdf" TargetMode="External"/><Relationship Id="rId30" Type="http://schemas.openxmlformats.org/officeDocument/2006/relationships/hyperlink" Target="file:///\\Elizabethpc\UACI\2015\GENERALIDADES2015W\ORDENES%202015\141-2015%20OD%20EL%20SALVADOR.pdf" TargetMode="External"/><Relationship Id="rId105" Type="http://schemas.openxmlformats.org/officeDocument/2006/relationships/hyperlink" Target="file:///\\Elizabethpc\UACI\2015\GENERALIDADES2015W\ORDENES%202015\227-2015%20ALBAYERIOS.pdf" TargetMode="External"/><Relationship Id="rId126" Type="http://schemas.openxmlformats.org/officeDocument/2006/relationships/hyperlink" Target="file:///\\Elizabethpc\UACI\2015\GENERALIDADES2015W\ORDENES%202015\220-2015%20MIGUEL%20YANES.pdf" TargetMode="External"/><Relationship Id="rId147" Type="http://schemas.openxmlformats.org/officeDocument/2006/relationships/hyperlink" Target="file:///\\Elizabethpc\UACI\2015\GENERALIDADES2015W\ORDENES%202015\266-2015%20HOSPIMEDICA.pdf" TargetMode="External"/><Relationship Id="rId168" Type="http://schemas.openxmlformats.org/officeDocument/2006/relationships/hyperlink" Target="file:///\\Elizabethpc\UACI\2015\GENERALIDADES2015W\ORDENES%202015\281-2015%20EL%20LANCERO.pdf" TargetMode="External"/><Relationship Id="rId312" Type="http://schemas.openxmlformats.org/officeDocument/2006/relationships/hyperlink" Target="file:///\\Elizabethpc\UACI\2015\GENERALIDADES2015W\ORDENES%202015\405-2015%20WALTER%20GIL.pdf" TargetMode="External"/><Relationship Id="rId333" Type="http://schemas.openxmlformats.org/officeDocument/2006/relationships/hyperlink" Target="file:///\\Elizabethpc\UACI\2015\GENERALIDADES2015W\CONTRATOS%202015\CONTRATO%20DE%20SUMINISTRO%20N&#176;%2043-2015.pdf" TargetMode="External"/><Relationship Id="rId354" Type="http://schemas.openxmlformats.org/officeDocument/2006/relationships/hyperlink" Target="file:///\\Elizabethpc\UACI\2015\GENERALIDADES2015W\CONTRATOS%202015\CONTRATO%20DE%20SUMINISTRO%20N&#176;%2019-2015.pdf" TargetMode="External"/><Relationship Id="rId51" Type="http://schemas.openxmlformats.org/officeDocument/2006/relationships/hyperlink" Target="file:///\\Elizabethpc\UACI\2015\GENERALIDADES2015W\ORDENES%202015\167-2015%20EDGAR%20PERDOMO.pdf" TargetMode="External"/><Relationship Id="rId72" Type="http://schemas.openxmlformats.org/officeDocument/2006/relationships/hyperlink" Target="file:///\\Elizabethpc\UACI\2015\GENERALIDADES2015W\ORDENES%202015\171-2015%20INSTITUTO%20DE%20CIENCIAS.pdf" TargetMode="External"/><Relationship Id="rId93" Type="http://schemas.openxmlformats.org/officeDocument/2006/relationships/hyperlink" Target="file:///\\Elizabethpc\UACI\2015\GENERALIDADES2015W\ORDENES%202015\189-2015%20EL%20DIARIO%20DE%20HOY.pdf" TargetMode="External"/><Relationship Id="rId189" Type="http://schemas.openxmlformats.org/officeDocument/2006/relationships/hyperlink" Target="file:///\\Elizabethpc\UACI\2015\GENERALIDADES2015W\ORDENES%202015\292-2015%20DUTRIZ.pdf" TargetMode="External"/><Relationship Id="rId3" Type="http://schemas.openxmlformats.org/officeDocument/2006/relationships/hyperlink" Target="file:///\\Elizabethpc\UACI\2015\GENERALIDADES2015W\ORDENES%202015\114-2015%20Editorial%20El%20Mundo.pdf" TargetMode="External"/><Relationship Id="rId214" Type="http://schemas.openxmlformats.org/officeDocument/2006/relationships/hyperlink" Target="file:///\\Elizabethpc\UACI\2015\GENERALIDADES2015W\ORDENES%202015\312-2015%20VAPPOR.pdf" TargetMode="External"/><Relationship Id="rId235" Type="http://schemas.openxmlformats.org/officeDocument/2006/relationships/hyperlink" Target="file:///\\Elizabethpc\UACI\2015\GENERALIDADES2015W\ORDENES%202015\326-2015%20NOE%20GUILLEN.pdf" TargetMode="External"/><Relationship Id="rId256" Type="http://schemas.openxmlformats.org/officeDocument/2006/relationships/hyperlink" Target="file:///\\Elizabethpc\UACI\2015\GENERALIDADES2015W\ORDENES%202015\356-351%20INFRA%20.pdf" TargetMode="External"/><Relationship Id="rId277" Type="http://schemas.openxmlformats.org/officeDocument/2006/relationships/hyperlink" Target="file:///\\Elizabethpc\UACI\2015\GENERALIDADES2015W\ORDENES%202015\366-2015%20EL%20MUNDO.pdf" TargetMode="External"/><Relationship Id="rId298" Type="http://schemas.openxmlformats.org/officeDocument/2006/relationships/hyperlink" Target="file:///\\Elizabethpc\UACI\2015\GENERALIDADES2015W\ORDENES%202015\399-2015%20LIDIA%20DE%20MARROQUIN.pdf" TargetMode="External"/><Relationship Id="rId116" Type="http://schemas.openxmlformats.org/officeDocument/2006/relationships/hyperlink" Target="file:///\\Elizabethpc\UACI\2015\GENERALIDADES2015W\ORDENES%202015\231-2015%20MARIO%20FONSECA.pdf" TargetMode="External"/><Relationship Id="rId137" Type="http://schemas.openxmlformats.org/officeDocument/2006/relationships/hyperlink" Target="file:///\\Elizabethpc\UACI\2015\GENERALIDADES2015W\ORDENES%202015\250-2015%20PAPELCO.pdf" TargetMode="External"/><Relationship Id="rId158" Type="http://schemas.openxmlformats.org/officeDocument/2006/relationships/hyperlink" Target="file:///\\Elizabethpc\UACI\2015\GENERALIDADES2015W\ORDENES%202015\270-2015%20DUTRIZ.pdf" TargetMode="External"/><Relationship Id="rId302" Type="http://schemas.openxmlformats.org/officeDocument/2006/relationships/hyperlink" Target="file:///\\Elizabethpc\UACI\2015\GENERALIDADES2015W\ORDENES%202015\401-2015%20LORENZA%20NOLASCO.pdf" TargetMode="External"/><Relationship Id="rId323" Type="http://schemas.openxmlformats.org/officeDocument/2006/relationships/hyperlink" Target="file:///\\Elizabethpc\UACI\2015\GENERALIDADES2015W\ORDENES%202015\419-2015%20BUSINESS%20CENTER.pdf" TargetMode="External"/><Relationship Id="rId344" Type="http://schemas.openxmlformats.org/officeDocument/2006/relationships/hyperlink" Target="file:///\\Elizabethpc\UACI\2015\GENERALIDADES2015W\ORDENES%202015\377-2015%20SOC.%20EMPRESARIOS.pdf" TargetMode="External"/><Relationship Id="rId20" Type="http://schemas.openxmlformats.org/officeDocument/2006/relationships/hyperlink" Target="file:///\\Elizabethpc\UACI\2015\GENERALIDADES2015W\CONTRATOS%202015\PRYMO%20CONTRATO%20DE%20SERVICIOS%20N&#176;%2002-2014.pdf" TargetMode="External"/><Relationship Id="rId41" Type="http://schemas.openxmlformats.org/officeDocument/2006/relationships/hyperlink" Target="file:///\\Elizabethpc\UACI\2015\GENERALIDADES2015W\ORDENES%202015\150-2015%20EL%20MUNDO.pdf" TargetMode="External"/><Relationship Id="rId62" Type="http://schemas.openxmlformats.org/officeDocument/2006/relationships/hyperlink" Target="file:///\\Elizabethpc\UACI\2015\GENERALIDADES2015W\ORDENES%202015\161-2015%20ROLANDO%20GONZALEZ.pdf" TargetMode="External"/><Relationship Id="rId83" Type="http://schemas.openxmlformats.org/officeDocument/2006/relationships/hyperlink" Target="file:///\\Elizabethpc\UACI\2015\GENERALIDADES2015W\ORDENES%202015\175-2015%20GRUPO%20VISION.pdf" TargetMode="External"/><Relationship Id="rId179" Type="http://schemas.openxmlformats.org/officeDocument/2006/relationships/hyperlink" Target="file:///\\Elizabethpc\UACI\2015\GENERALIDADES2015W\ORDENES%202015\211-2015%20JESUS%20GUTIERREZ.pdf" TargetMode="External"/><Relationship Id="rId365" Type="http://schemas.openxmlformats.org/officeDocument/2006/relationships/drawing" Target="../drawings/drawing5.xml"/><Relationship Id="rId190" Type="http://schemas.openxmlformats.org/officeDocument/2006/relationships/hyperlink" Target="file:///\\Elizabethpc\UACI\2015\GENERALIDADES2015W\ORDENES%202015\293-2015%20EL%20MUNDO.pdf" TargetMode="External"/><Relationship Id="rId204" Type="http://schemas.openxmlformats.org/officeDocument/2006/relationships/hyperlink" Target="file:///\\Elizabethpc\UACI\2015\GENERALIDADES2015W\ORDENES%202015\302-2015%20GRUPO%20CARSON.pdf" TargetMode="External"/><Relationship Id="rId225" Type="http://schemas.openxmlformats.org/officeDocument/2006/relationships/hyperlink" Target="file:///\\Elizabethpc\UACI\2015\GENERALIDADES2015W\ORDENES%202015\309-2015%20INFRA.pdf" TargetMode="External"/><Relationship Id="rId246" Type="http://schemas.openxmlformats.org/officeDocument/2006/relationships/hyperlink" Target="file:///\\Elizabethpc\UACI\2015\GENERALIDADES2015W\CONTRATOS%202015\cONTRATO%20DE%20SUMINISTRO%20N&#176;%2028-2015.pdf" TargetMode="External"/><Relationship Id="rId267" Type="http://schemas.openxmlformats.org/officeDocument/2006/relationships/hyperlink" Target="file:///\\Elizabethpc\UACI\2015\GENERALIDADES2015W\ORDENES%202015\430-2015%20HECTOS%20ORREGO.pdf" TargetMode="External"/><Relationship Id="rId288" Type="http://schemas.openxmlformats.org/officeDocument/2006/relationships/hyperlink" Target="file:///\\Elizabethpc\UACI\2015\GENERALIDADES2015W\ORDENES%202015\376-2015%20MEGAFOOD.pdf" TargetMode="External"/><Relationship Id="rId106" Type="http://schemas.openxmlformats.org/officeDocument/2006/relationships/hyperlink" Target="file:///\\Elizabethpc\UACI\2015\GENERALIDADES2015W\ORDENES%202015\196-2015%20SONIA%20SANTOS.pdf" TargetMode="External"/><Relationship Id="rId127" Type="http://schemas.openxmlformats.org/officeDocument/2006/relationships/hyperlink" Target="file:///\\Elizabethpc\UACI\2015\GENERALIDADES2015W\ORDENES%202015\234-2015%20MAYRA%20GALLARDO.pdf" TargetMode="External"/><Relationship Id="rId313" Type="http://schemas.openxmlformats.org/officeDocument/2006/relationships/hyperlink" Target="file:///\\Elizabethpc\UACI\2015\GENERALIDADES2015W\ORDENES%202015\404-2015%20CALCULADORA.pdf" TargetMode="External"/><Relationship Id="rId10" Type="http://schemas.openxmlformats.org/officeDocument/2006/relationships/hyperlink" Target="file:///\\Elizabethpc\UACI\2015\GENERALIDADES2015W\ORDENES%202015\117-2015%20Millicom.pdf" TargetMode="External"/><Relationship Id="rId31" Type="http://schemas.openxmlformats.org/officeDocument/2006/relationships/hyperlink" Target="file:///\\Elizabethpc\UACI\2015\GENERALIDADES2015W\ORDENES%202015\144-2015%20SCRENCHECK.pdf" TargetMode="External"/><Relationship Id="rId52" Type="http://schemas.openxmlformats.org/officeDocument/2006/relationships/hyperlink" Target="file:///\\Elizabethpc\UACI\2015\GENERALIDADES2015W\ORDENES%202015\166-2015%20AUDIOMED.pdf" TargetMode="External"/><Relationship Id="rId73" Type="http://schemas.openxmlformats.org/officeDocument/2006/relationships/hyperlink" Target="file:///\\Elizabethpc\UACI\2015\GENERALIDADES2015W\ORDENES%202015\173-2015%20INVERSIONES%20MEDICAS.pdf" TargetMode="External"/><Relationship Id="rId94" Type="http://schemas.openxmlformats.org/officeDocument/2006/relationships/hyperlink" Target="file:///\\Elizabethpc\UACI\2015\GENERALIDADES2015W\ORDENES%202015\188-2015%20DUTRIZ.pdf" TargetMode="External"/><Relationship Id="rId148" Type="http://schemas.openxmlformats.org/officeDocument/2006/relationships/hyperlink" Target="file:///\\Elizabethpc\UACI\2015\GENERALIDADES2015W\ORDENES%202015\267-2015%20LIDIA%20MARTINEZ.pdf" TargetMode="External"/><Relationship Id="rId169" Type="http://schemas.openxmlformats.org/officeDocument/2006/relationships/hyperlink" Target="file:///\\Elizabethpc\UACI\2015\GENERALIDADES2015W\ORDENES%202015\280-2015%20COSASE.pdf" TargetMode="External"/><Relationship Id="rId334" Type="http://schemas.openxmlformats.org/officeDocument/2006/relationships/hyperlink" Target="file:///\\Elizabethpc\UACI\2015\GENERALIDADES2015W\ORDENES%202015\403-2015%20AVELAR.pdf" TargetMode="External"/><Relationship Id="rId355" Type="http://schemas.openxmlformats.org/officeDocument/2006/relationships/hyperlink" Target="file:///\\Elizabethpc\UACI\2015\GENERALIDADES2015W\CONTRATOS%202015\CONTRATO%20DE%20SUMINISTRO%20N&#176;%2025-2015.pdf" TargetMode="External"/><Relationship Id="rId4" Type="http://schemas.openxmlformats.org/officeDocument/2006/relationships/hyperlink" Target="file:///\\Elizabethpc\UACI\2015\GENERALIDADES2015W\ORDENES%202015\113-2015%20Colatino.pdf" TargetMode="External"/><Relationship Id="rId180" Type="http://schemas.openxmlformats.org/officeDocument/2006/relationships/hyperlink" Target="file:///\\Elizabethpc\UACI\2015\GENERALIDADES2015W\ORDENES%202015\213-2015%20JORGE%20VICENTE.pdf" TargetMode="External"/><Relationship Id="rId215" Type="http://schemas.openxmlformats.org/officeDocument/2006/relationships/hyperlink" Target="file:///\\Elizabethpc\UACI\2015\GENERALIDADES2015W\ORDENES%202015\313-2015%20RAMIREZ%20&amp;%20LOPEZ.pdf" TargetMode="External"/><Relationship Id="rId236" Type="http://schemas.openxmlformats.org/officeDocument/2006/relationships/hyperlink" Target="file:///\\Elizabethpc\UACI\2015\GENERALIDADES2015W\ORDENES%202015\333-2015%20GRISELDA%20SIMON.pdf" TargetMode="External"/><Relationship Id="rId257" Type="http://schemas.openxmlformats.org/officeDocument/2006/relationships/hyperlink" Target="file:///\\Elizabethpc\UACI\2015\GENERALIDADES2015W\ORDENES%202015\357-2015%20COPROSER.pdf" TargetMode="External"/><Relationship Id="rId278" Type="http://schemas.openxmlformats.org/officeDocument/2006/relationships/hyperlink" Target="file:///\\Elizabethpc\UACI\2015\GENERALIDADES2015W\ORDENES%202015\370-2015%20RAMIRES%20&amp;%20LOPEZ.pdf" TargetMode="External"/><Relationship Id="rId303" Type="http://schemas.openxmlformats.org/officeDocument/2006/relationships/hyperlink" Target="file:///\\Elizabethpc\UACI\2015\GENERALIDADES2015W\ORDENES%202015\ORDENES%202015\400-2015%20MUEBLES%20SANDRA.pdf" TargetMode="External"/><Relationship Id="rId42" Type="http://schemas.openxmlformats.org/officeDocument/2006/relationships/hyperlink" Target="file:///\\Elizabethpc\UACI\2015\GENERALIDADES2015W\ORDENES%202015\151-2015%20EL%20DIARIO%20DE%20HOY.pdf" TargetMode="External"/><Relationship Id="rId84" Type="http://schemas.openxmlformats.org/officeDocument/2006/relationships/hyperlink" Target="file:///\\Elizabethpc\UACI\2015\GENERALIDADES2015W\ORDENES%202015\179-2015%20EMISORAS%20UNIDAS.pdf" TargetMode="External"/><Relationship Id="rId138" Type="http://schemas.openxmlformats.org/officeDocument/2006/relationships/hyperlink" Target="file:///\\Elizabethpc\UACI\2015\GENERALIDADES2015W\ORDENES%202015\251-2015%20MULTIPLES%20NEGOCIOS.pdf" TargetMode="External"/><Relationship Id="rId345" Type="http://schemas.openxmlformats.org/officeDocument/2006/relationships/hyperlink" Target="file:///\\Elizabethpc\UACI\2015\GENERALIDADES2015W\CONTRATOS%202015\CONTRATO%20DE%20SUMINISTRO%20N&#176;%2013-2015.pdf" TargetMode="External"/><Relationship Id="rId191" Type="http://schemas.openxmlformats.org/officeDocument/2006/relationships/hyperlink" Target="file:///\\Elizabethpc\UACI\2015\GENERALIDADES2015W\ORDENES%202015\285-2015%20ALTAMIRANO.pdf" TargetMode="External"/><Relationship Id="rId205" Type="http://schemas.openxmlformats.org/officeDocument/2006/relationships/hyperlink" Target="file:///\\Elizabethpc\UACI\2015\GENERALIDADES2015W\ORDENES%202015\303-2015%20INNOVACIONES.pdf" TargetMode="External"/><Relationship Id="rId247" Type="http://schemas.openxmlformats.org/officeDocument/2006/relationships/hyperlink" Target="file:///\\Elizabethpc\UACI\2015\GENERALIDADES2015W\CONTRATOS%202015\CONTRATO%20DE%20SUMINISTRO%20N&#176;%2029-2015.pdf" TargetMode="External"/><Relationship Id="rId107" Type="http://schemas.openxmlformats.org/officeDocument/2006/relationships/hyperlink" Target="file:///\\Elizabethpc\UACI\2015\GENERALIDADES2015W\ORDENES%202015\197-2015%20REINA%20LOPEZ.pdf" TargetMode="External"/><Relationship Id="rId289" Type="http://schemas.openxmlformats.org/officeDocument/2006/relationships/hyperlink" Target="file:///\\Elizabethpc\UACI\2015\GENERALIDADES2015W\ORDENES%202015\375-2015%20MARIA%20AGUILAR.pdf" TargetMode="External"/><Relationship Id="rId11" Type="http://schemas.openxmlformats.org/officeDocument/2006/relationships/hyperlink" Target="file:///\\Elizabethpc\UACI\2015\GENERALIDADES2015W\ORDENES%202015\123-2015%20JOSE%20PINEDA.pdf" TargetMode="External"/><Relationship Id="rId53" Type="http://schemas.openxmlformats.org/officeDocument/2006/relationships/hyperlink" Target="file:///\\Elizabethpc\UACI\2015\GENERALIDADES2015W\ORDENES%202015\193-2015%20NELSON%20MIRANDA.pdf" TargetMode="External"/><Relationship Id="rId149" Type="http://schemas.openxmlformats.org/officeDocument/2006/relationships/hyperlink" Target="file:///\\Elizabethpc\UACI\2015\GENERALIDADES2015W\CONTRATOS%202015\CONTRATO%20DE%20SUMINISTRO%20N&#176;%2012-2015.pdf" TargetMode="External"/><Relationship Id="rId314" Type="http://schemas.openxmlformats.org/officeDocument/2006/relationships/hyperlink" Target="file:///\\Elizabethpc\UACI\2015\GENERALIDADES2015W\ORDENES%202015\406-2015%20DATA.pdf" TargetMode="External"/><Relationship Id="rId356" Type="http://schemas.openxmlformats.org/officeDocument/2006/relationships/hyperlink" Target="file:///\\Elizabethpc\UACI\2015\GENERALIDADES2015W\CONTRATOS%202015\CONTRATO%20DE%20SUMINISTRO%20N&#176;%2035-2015.pdf" TargetMode="External"/><Relationship Id="rId95" Type="http://schemas.openxmlformats.org/officeDocument/2006/relationships/hyperlink" Target="file:///\\Elizabethpc\UACI\2015\GENERALIDADES2015W\ORDENES%202015\244-2015%20GYS.pdf" TargetMode="External"/><Relationship Id="rId160" Type="http://schemas.openxmlformats.org/officeDocument/2006/relationships/hyperlink" Target="file:///\\Elizabethpc\UACI\2015\GENERALIDADES2015W\ORDENES%202015\278-2015%20GRUPO%20SISECOR.pdf" TargetMode="External"/><Relationship Id="rId216" Type="http://schemas.openxmlformats.org/officeDocument/2006/relationships/hyperlink" Target="file:///\\Elizabethpc\UACI\2015\GENERALIDADES2015W\ORDENES%202015\314-2015%20SERVICIOS%20DIVERSOS.pdf" TargetMode="External"/><Relationship Id="rId258" Type="http://schemas.openxmlformats.org/officeDocument/2006/relationships/hyperlink" Target="file:///\\Elizabethpc\UACI\2015\GENERALIDADES2015W\ORDENES%202015\343-2015%20ROSA%20MANCIA.pdf" TargetMode="External"/><Relationship Id="rId22" Type="http://schemas.openxmlformats.org/officeDocument/2006/relationships/hyperlink" Target="file:///\\Elizabethpc\UACI\2015\GENERALIDADES2015W\ORDENES%202015\127-2015%20TELECOMODA.pdf" TargetMode="External"/><Relationship Id="rId64" Type="http://schemas.openxmlformats.org/officeDocument/2006/relationships/hyperlink" Target="file:///\\Elizabethpc\UACI\2015\GENERALIDADES2015W\ORDENES%202015\165-2015%20ELECTROLAB.pdf" TargetMode="External"/><Relationship Id="rId118" Type="http://schemas.openxmlformats.org/officeDocument/2006/relationships/hyperlink" Target="file:///\\Elizabethpc\UACI\2015\GENERALIDADES2015W\ORDENES%202015\207-2015%20VICTOR%20COLOCHO.pdf" TargetMode="External"/><Relationship Id="rId325" Type="http://schemas.openxmlformats.org/officeDocument/2006/relationships/hyperlink" Target="file:///\\Elizabethpc\UACI\2015\GENERALIDADES2015W\ORDENES%202015\415-2015%20MARIA%20AGUILAR.pdf" TargetMode="External"/><Relationship Id="rId171" Type="http://schemas.openxmlformats.org/officeDocument/2006/relationships/hyperlink" Target="file:///\\Elizabethpc\UACI\2015\GENERALIDADES2015W\ORDENES%202015\275-2015%20INFRA%20DE%20EL%20SALVADOR.pdf" TargetMode="External"/><Relationship Id="rId227" Type="http://schemas.openxmlformats.org/officeDocument/2006/relationships/hyperlink" Target="file:///\\Elizabethpc\UACI\2015\GENERALIDADES2015W\ORDENES%202015\311-2015%20JOSE%20ORTIZ.pdf" TargetMode="External"/><Relationship Id="rId269" Type="http://schemas.openxmlformats.org/officeDocument/2006/relationships/hyperlink" Target="file:///\\Elizabethpc\UACI\2015\GENERALIDADES2015W\ORDENES%202015\361-2015%20INFRA.pdf" TargetMode="External"/><Relationship Id="rId33" Type="http://schemas.openxmlformats.org/officeDocument/2006/relationships/hyperlink" Target="file:///\\Elizabethpc\UACI\2015\GENERALIDADES2015W\ORDENES%202015\143-2015%20JARET%20MORAN.pdf" TargetMode="External"/><Relationship Id="rId129" Type="http://schemas.openxmlformats.org/officeDocument/2006/relationships/hyperlink" Target="file:///\\Elizabethpc\UACI\2015\GENERALIDADES2015W\ORDENES%202015\222-2015%20SARA%20ALFARO.pdf" TargetMode="External"/><Relationship Id="rId280" Type="http://schemas.openxmlformats.org/officeDocument/2006/relationships/hyperlink" Target="file:///\\Elizabethpc\UACI\2015\GENERALIDADES2015W\ORDENES%202015\364-2015%20LTC.pdf" TargetMode="External"/><Relationship Id="rId336" Type="http://schemas.openxmlformats.org/officeDocument/2006/relationships/hyperlink" Target="file:///\\Elizabethpc\UACI\2015\GENERALIDADES2015W\ORDENES%202015\353-2015%20ST%20MEDIC.pdf" TargetMode="External"/><Relationship Id="rId75" Type="http://schemas.openxmlformats.org/officeDocument/2006/relationships/hyperlink" Target="file:///\\Elizabethpc\UACI\2015\GENERALIDADES2015W\ORDENES%202015\170-2015%20EL%20MUNDO.pdf" TargetMode="External"/><Relationship Id="rId140" Type="http://schemas.openxmlformats.org/officeDocument/2006/relationships/hyperlink" Target="file:///\\Elizabethpc\UACI\2015\GENERALIDADES2015W\ORDENES%202015\253-2015%20LIBRERIA%20CERVANTES.pdf" TargetMode="External"/><Relationship Id="rId182" Type="http://schemas.openxmlformats.org/officeDocument/2006/relationships/hyperlink" Target="file:///\\Elizabethpc\UACI\2015\GENERALIDADES2015W\ORDENES%202015\287-2015%20MUNDO.pdf" TargetMode="External"/><Relationship Id="rId6" Type="http://schemas.openxmlformats.org/officeDocument/2006/relationships/hyperlink" Target="file:///\\Elizabethpc\UACI\2015\GENERALIDADES2015W\ORDENES%202015\116-2015%20Torogoz.pdf" TargetMode="External"/><Relationship Id="rId238" Type="http://schemas.openxmlformats.org/officeDocument/2006/relationships/hyperlink" Target="file:///\\Elizabethpc\UACI\2015\GENERALIDADES2015W\ORDENES%202015\331-2015%20JESUS%20LOPEZ.pdf" TargetMode="External"/><Relationship Id="rId291" Type="http://schemas.openxmlformats.org/officeDocument/2006/relationships/hyperlink" Target="file:///\\Elizabethpc\UACI\2015\GENERALIDADES2015W\ORDENES%202015\381-2015%20GUADALUPE%20RIVAS.pdf" TargetMode="External"/><Relationship Id="rId305" Type="http://schemas.openxmlformats.org/officeDocument/2006/relationships/hyperlink" Target="file:///\\Elizabethpc\UACI\2015\GENERALIDADES2015W\ORDENES%202015\397-2015%20ARANDA.pdf" TargetMode="External"/><Relationship Id="rId347" Type="http://schemas.openxmlformats.org/officeDocument/2006/relationships/hyperlink" Target="file:///\\Elizabethpc\UACI\2015\GENERALIDADES2015W\CONTRATOS%202015\CONTRATO%20DE%20SUMINISTRO%20N&#176;%2015-2015.pdf" TargetMode="External"/><Relationship Id="rId44" Type="http://schemas.openxmlformats.org/officeDocument/2006/relationships/hyperlink" Target="file:///\\Elizabethpc\UACI\2015\GENERALIDADES2015W\ORDENES%202015\147-2015%20MENDOZA.pdf" TargetMode="External"/><Relationship Id="rId86" Type="http://schemas.openxmlformats.org/officeDocument/2006/relationships/hyperlink" Target="file:///\\Elizabethpc\UACI\2015\GENERALIDADES2015W\ORDENES%202015\190-2015%20GENERAL%20SECURITY.pdf" TargetMode="External"/><Relationship Id="rId151" Type="http://schemas.openxmlformats.org/officeDocument/2006/relationships/hyperlink" Target="file:///\\Elizabethpc\UACI\2015\GENERALIDADES2015W\ORDENES%202015\263-2015%20MULTISERVICIOS.pdf" TargetMode="External"/><Relationship Id="rId193" Type="http://schemas.openxmlformats.org/officeDocument/2006/relationships/hyperlink" Target="file:///\\Elizabethpc\UACI\2015\GENERALIDADES2015W\CONTRATOS%202015\ESCRITURA%20PUBLICA%20N&#176;%2002%20LIBRO%208.pdf" TargetMode="External"/><Relationship Id="rId207" Type="http://schemas.openxmlformats.org/officeDocument/2006/relationships/hyperlink" Target="file:///\\Elizabethpc\UACI\2015\GENERALIDADES2015W\ORDENES%202015\299-2015%20GRUPO%20SISECOR.pdf" TargetMode="External"/><Relationship Id="rId249" Type="http://schemas.openxmlformats.org/officeDocument/2006/relationships/hyperlink" Target="file:///\\Elizabethpc\UACI\2015\GENERALIDADES2015W\CONTRATOS%202015\CONTRATO%20DE%20SUMINISTRO%20N&#176;%2031-2015.pdf" TargetMode="External"/><Relationship Id="rId13" Type="http://schemas.openxmlformats.org/officeDocument/2006/relationships/hyperlink" Target="file:///\\Elizabethpc\UACI\2015\GENERALIDADES2015W\ORDENES%202015\121-2015%20EL%20MUNDO.pdf" TargetMode="External"/><Relationship Id="rId109" Type="http://schemas.openxmlformats.org/officeDocument/2006/relationships/hyperlink" Target="file:///\\Elizabethpc\UACI\2015\GENERALIDADES2015W\ORDENES%202015\200-2015%20JOSE%20BERRIOS.pdf" TargetMode="External"/><Relationship Id="rId260" Type="http://schemas.openxmlformats.org/officeDocument/2006/relationships/hyperlink" Target="file:///\\Elizabethpc\UACI\2015\GENERALIDADES2015W\ORDENES%202015\338-2015%20D'OFFICE.pdf" TargetMode="External"/><Relationship Id="rId316" Type="http://schemas.openxmlformats.org/officeDocument/2006/relationships/hyperlink" Target="file:///\\Elizabethpc\UACI\2015\GENERALIDADES2015W\ORDENES%202015\408-2015%20ANA%20TRAVEL.pdf" TargetMode="External"/><Relationship Id="rId55" Type="http://schemas.openxmlformats.org/officeDocument/2006/relationships/hyperlink" Target="file:///\\Elizabethpc\UACI\2015\GENERALIDADES2015W\ORDENES%202015\129-2015%20FONDO%20DE%20ACTIVIDADES.pdf" TargetMode="External"/><Relationship Id="rId97" Type="http://schemas.openxmlformats.org/officeDocument/2006/relationships/hyperlink" Target="file:///\\Elizabethpc\UACI\2015\GENERALIDADES2015W\ORDENES%202015\243-2015%20DUTRIZ.pdf" TargetMode="External"/><Relationship Id="rId120" Type="http://schemas.openxmlformats.org/officeDocument/2006/relationships/hyperlink" Target="file:///\\Elizabethpc\UACI\2015\GENERALIDADES2015W\ORDENES%202015\208-2015%20TATIANA%20VELARDE.pdf" TargetMode="External"/><Relationship Id="rId358" Type="http://schemas.openxmlformats.org/officeDocument/2006/relationships/hyperlink" Target="file:///\\Elizabethpc\UACI\2015\GENERALIDADES2015W\CONTRATOS%202015\CONTRATO%20DE%20SUMINISTRO%20N&#176;%2038-2015.pdf" TargetMode="External"/><Relationship Id="rId162" Type="http://schemas.openxmlformats.org/officeDocument/2006/relationships/hyperlink" Target="file:///\\Elizabethpc\UACI\2015\GENERALIDADES2015W\ORDENES%202015\271-2015%20N&amp;B%20SYSTEMS.pdf" TargetMode="External"/><Relationship Id="rId218" Type="http://schemas.openxmlformats.org/officeDocument/2006/relationships/hyperlink" Target="file:///\\Elizabethpc\UACI\2015\GENERALIDADES2015W\CONTRATOS%202015\CONTRATO%20DE%20SERVICIO%20N&#176;%2026-2015.pdf" TargetMode="External"/><Relationship Id="rId271" Type="http://schemas.openxmlformats.org/officeDocument/2006/relationships/hyperlink" Target="file:///\\Elizabethpc\UACI\2015\GENERALIDADES2015W\ORDENES%202015\349-2015%20SISECOR.pdf" TargetMode="External"/><Relationship Id="rId24" Type="http://schemas.openxmlformats.org/officeDocument/2006/relationships/hyperlink" Target="file:///\\Elizabethpc\UACI\2015\GENERALIDADES2015W\ORDENES%202015\125-2015%20CONTRATACIONES%20EMPRESARIALES.pdf" TargetMode="External"/><Relationship Id="rId66" Type="http://schemas.openxmlformats.org/officeDocument/2006/relationships/hyperlink" Target="file:///\\Elizabethpc\UACI\2015\GENERALIDADES2015W\ORDENES%202015\163-2015%20ALBERTO%20FLORES.pdf" TargetMode="External"/><Relationship Id="rId131" Type="http://schemas.openxmlformats.org/officeDocument/2006/relationships/hyperlink" Target="file:///\\Elizabethpc\UACI\2015\GENERALIDADES2015W\ORDENES%202015\224-2015%20JOSE%20FLORES.pdf" TargetMode="External"/><Relationship Id="rId327" Type="http://schemas.openxmlformats.org/officeDocument/2006/relationships/hyperlink" Target="file:///\\Elizabethpc\UACI\2015\GENERALIDADES2015W\ORDENES%202015\413-2015%20JORGE%20OSORIO.pdf" TargetMode="External"/><Relationship Id="rId173" Type="http://schemas.openxmlformats.org/officeDocument/2006/relationships/hyperlink" Target="file:///\\Elizabethpc\UACI\2015\GENERALIDADES2015W\ORDENES%202015\277-2015%20JOSE%20ALVAREZ.pdf" TargetMode="External"/><Relationship Id="rId229" Type="http://schemas.openxmlformats.org/officeDocument/2006/relationships/hyperlink" Target="file:///\\Elizabethpc\UACI\2015\GENERALIDADES2015W\CONTRATOS%202015\CONTRATO%20DE%20SERVICIOS%20N&#176;%2034-2015.pdf" TargetMode="External"/><Relationship Id="rId240" Type="http://schemas.openxmlformats.org/officeDocument/2006/relationships/hyperlink" Target="file:///\\Elizabethpc\UACI\2015\GENERALIDADES2015W\ORDENES%202015\330-2015%20STMEDIC.pdf" TargetMode="External"/><Relationship Id="rId35" Type="http://schemas.openxmlformats.org/officeDocument/2006/relationships/hyperlink" Target="file:///\\Elizabethpc\UACI\2015\GENERALIDADES2015W\ORDENES%202015\139-2015%20DUTRIZ.pdf" TargetMode="External"/><Relationship Id="rId77" Type="http://schemas.openxmlformats.org/officeDocument/2006/relationships/hyperlink" Target="file:///\\Elizabethpc\UACI\2015\GENERALIDADES2015W\ORDENES%202015\181-2015%20RADIO%20INDUSTRIA.pdf" TargetMode="External"/><Relationship Id="rId100" Type="http://schemas.openxmlformats.org/officeDocument/2006/relationships/hyperlink" Target="file:///\\Elizabethpc\UACI\2015\GENERALIDADES2015W\ORDENES%202015\238-2015%20ST%20MEDIC.pdf" TargetMode="External"/><Relationship Id="rId282" Type="http://schemas.openxmlformats.org/officeDocument/2006/relationships/hyperlink" Target="file:///\\Elizabethpc\UACI\2015\GENERALIDADES2015W\ORDENES%202015\367-2015%20TRANSPORTES%20HERNANDEZ.pdf" TargetMode="External"/><Relationship Id="rId338" Type="http://schemas.openxmlformats.org/officeDocument/2006/relationships/hyperlink" Target="file:///\\Elizabethpc\UACI\2015\GENERALIDADES2015W\ORDENES%202015\351-2015%20ELECTROLAB.pdf" TargetMode="External"/><Relationship Id="rId8" Type="http://schemas.openxmlformats.org/officeDocument/2006/relationships/hyperlink" Target="file:///\\Elizabethpc\UACI\2015\GENERALIDADES2015W\ORDENES%202015\119-2015%20Colatino.pdf" TargetMode="External"/><Relationship Id="rId142" Type="http://schemas.openxmlformats.org/officeDocument/2006/relationships/hyperlink" Target="file:///\\Elizabethpc\UACI\2015\GENERALIDADES2015W\ORDENES%202015\255-2015%20NOE%20GUILLEN.pdf" TargetMode="External"/><Relationship Id="rId184" Type="http://schemas.openxmlformats.org/officeDocument/2006/relationships/hyperlink" Target="file:///\\Elizabethpc\UACI\2015\GENERALIDADES2015W\ORDENES%202015\289-2015%20GUSTAVO%20RETANA.pdf" TargetMode="External"/><Relationship Id="rId251" Type="http://schemas.openxmlformats.org/officeDocument/2006/relationships/hyperlink" Target="file:///\\Elizabethpc\UACI\2015\GENERALIDADES2015W\ORDENES%202015\336-2015%20TOM.pdf" TargetMode="External"/><Relationship Id="rId46" Type="http://schemas.openxmlformats.org/officeDocument/2006/relationships/hyperlink" Target="file:///\\Elizabethpc\UACI\2015\GENERALIDADES2015W\ORDENES%202015\156-2015%20JOSE%20MONTERROSA.pdf" TargetMode="External"/><Relationship Id="rId293" Type="http://schemas.openxmlformats.org/officeDocument/2006/relationships/hyperlink" Target="file:///\\Elizabethpc\UACI\2015\GENERALIDADES2015W\ORDENES%202015\382-2015%20NADIA%20QUINTEROE.pdf" TargetMode="External"/><Relationship Id="rId307" Type="http://schemas.openxmlformats.org/officeDocument/2006/relationships/hyperlink" Target="file:///\\Elizabethpc\UACI\2015\GENERALIDADES2015W\ORDENES%202015\395-2015%20NUEVO%20SIGLO.pdf" TargetMode="External"/><Relationship Id="rId349" Type="http://schemas.openxmlformats.org/officeDocument/2006/relationships/hyperlink" Target="file:///\\Elizabethpc\UACI\2015\GENERALIDADES2015W\CONTRATOS%202015\CONTRATO%20DE%20SUMINISTRO%20N&#176;%2008-2015.pdf" TargetMode="External"/><Relationship Id="rId88" Type="http://schemas.openxmlformats.org/officeDocument/2006/relationships/hyperlink" Target="file:///\\Elizabethpc\UACI\2015\GENERALIDADES2015W\ORDENES%202015\242-2015%20DPG.pdf" TargetMode="External"/><Relationship Id="rId111" Type="http://schemas.openxmlformats.org/officeDocument/2006/relationships/hyperlink" Target="file:///\\Elizabethpc\UACI\2015\GENERALIDADES2015W\ORDENES%202015\203-2015%20EDGAR%20PERDOMO.pdf" TargetMode="External"/><Relationship Id="rId153" Type="http://schemas.openxmlformats.org/officeDocument/2006/relationships/hyperlink" Target="file:///\\Elizabethpc\UACI\2015\GENERALIDADES2015W\ORDENES%202015\259-2015%20PINTURAS%20SUR%20DE%20EL%20SALVADOR.pdf" TargetMode="External"/><Relationship Id="rId195" Type="http://schemas.openxmlformats.org/officeDocument/2006/relationships/hyperlink" Target="file:///\\Elizabethpc\UACI\2015\GENERALIDADES2015W\ORDENES%202015\297-2015%20IMPRENTA%20LA%20TARJETA.pdf" TargetMode="External"/><Relationship Id="rId209" Type="http://schemas.openxmlformats.org/officeDocument/2006/relationships/hyperlink" Target="file:///\\Elizabethpc\UACI\2015\GENERALIDADES2015W\ORDENES%202015\306-2015%20CARLOS%20ELIAS.pdf" TargetMode="External"/><Relationship Id="rId360" Type="http://schemas.openxmlformats.org/officeDocument/2006/relationships/hyperlink" Target="file:///\\Elizabethpc\UACI\2015\GENERALIDADES2015W\CONTRATOS%202015\CONTRATO%20DE%20SUMINISTRO%20N&#176;%2017-2015.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file:///\\Elizabethpc\UACI\2016\GENERALIDADES2016W\ORDENES%202016\466-2016%20AUDIOMED.pdf" TargetMode="External"/><Relationship Id="rId21" Type="http://schemas.openxmlformats.org/officeDocument/2006/relationships/hyperlink" Target="file:///\\Elizabethpc\UACI\2016\GENERALIDADES2016W\ORDENES%202016\561-2016%20LONAS%20DECORATIVAS.pdf" TargetMode="External"/><Relationship Id="rId42" Type="http://schemas.openxmlformats.org/officeDocument/2006/relationships/hyperlink" Target="file:///\\Elizabethpc\UACI\2016\GENERALIDADES2016W\CONTRATOS%202016\CONTRATO%20DE%20SERVICIO%20N&#176;%2010-2016%20CARLOS%20DANIEL%20.pdf" TargetMode="External"/><Relationship Id="rId63" Type="http://schemas.openxmlformats.org/officeDocument/2006/relationships/hyperlink" Target="file:///\\Elizabethpc\UACI\2016\GENERALIDADES2016W\ORDENES%202016\507-2016%20EDITORIAL%20ALTAMIRANO.pdf" TargetMode="External"/><Relationship Id="rId84" Type="http://schemas.openxmlformats.org/officeDocument/2006/relationships/hyperlink" Target="file:///\\Elizabethpc\UACI\2016\GENERALIDADES2016W\ORDENES%202016\521-2016%20SAVAL.pdf" TargetMode="External"/><Relationship Id="rId138" Type="http://schemas.openxmlformats.org/officeDocument/2006/relationships/hyperlink" Target="file:///\\Elizabethpc\UACI\2016\GENERALIDADES2016W\ORDENES%202016\469-2016%20LIDIA%20MARTINEZ.pdf" TargetMode="External"/><Relationship Id="rId159" Type="http://schemas.openxmlformats.org/officeDocument/2006/relationships/hyperlink" Target="file:///\\Elizabethpc\UACI\2016\GENERALIDADES2016W\CONTRATOS%202016\PRO-%20CONT-ARREN-%20N&#176;%2005-2012.pdf" TargetMode="External"/><Relationship Id="rId170" Type="http://schemas.openxmlformats.org/officeDocument/2006/relationships/hyperlink" Target="file:///\\Elizabethpc\UACI\2016\GENERALIDADES2016W\ORDENES%202016\577-2016%20COLATINO.pdf" TargetMode="External"/><Relationship Id="rId191" Type="http://schemas.openxmlformats.org/officeDocument/2006/relationships/hyperlink" Target="file:///\\Elizabethpc\UACI\2016\GENERALIDADES2016W\CONTRATOS%202016\CONTRATO%20DE%20SUMINISTRO%20N&#176;%2023-2016%20DATA%20GRAFIC.pdf" TargetMode="External"/><Relationship Id="rId205" Type="http://schemas.openxmlformats.org/officeDocument/2006/relationships/hyperlink" Target="file:///\\Elizabethpc\UACI\2016\GENERALIDADES2016W\ORDENES%202016\599-2016%20PLEITES.pdf" TargetMode="External"/><Relationship Id="rId226" Type="http://schemas.openxmlformats.org/officeDocument/2006/relationships/hyperlink" Target="file:///\\Elizabethpc\UACI\2016\GENERALIDADES2016W\ORDENES%202016\625-2016%20AVANCE.pdf" TargetMode="External"/><Relationship Id="rId247" Type="http://schemas.openxmlformats.org/officeDocument/2006/relationships/hyperlink" Target="file:///\\Elizabethpc\UACI\2016\GENERALIDADES2016W\ORDENES%202016\645-2016%20INVER%20PE&#209;ATE.pdf" TargetMode="External"/><Relationship Id="rId107" Type="http://schemas.openxmlformats.org/officeDocument/2006/relationships/hyperlink" Target="file:///\\Elizabethpc\UACI\2016\GENERALIDADES2016W\ORDENES%202016\476-2016%20AXBEN.pdf" TargetMode="External"/><Relationship Id="rId11" Type="http://schemas.openxmlformats.org/officeDocument/2006/relationships/hyperlink" Target="file:///\\Elizabethpc\UACI\2016\GENERALIDADES2016W\CONTRATOS%202016\CONTRATO%20DE%20SUMINISTRO%20N&#176;%2018-2016%20INTERVISION.pdf" TargetMode="External"/><Relationship Id="rId32" Type="http://schemas.openxmlformats.org/officeDocument/2006/relationships/hyperlink" Target="file:///\\Elizabethpc\UACI\2016\GENERALIDADES2016W\ORDENES%202016\554-2016%20JARET%20NAUN.pdf" TargetMode="External"/><Relationship Id="rId53" Type="http://schemas.openxmlformats.org/officeDocument/2006/relationships/hyperlink" Target="file:///\\Elizabethpc\UACI\2016\GENERALIDADES2016W\ORDENES%202016\537-2016%20COPROSER.pdf" TargetMode="External"/><Relationship Id="rId74" Type="http://schemas.openxmlformats.org/officeDocument/2006/relationships/hyperlink" Target="file:///\\Elizabethpc\UACI\2016\GENERALIDADES2016W\ORDENES%202016\504-2016%20RADIO%20STEREO.pdf" TargetMode="External"/><Relationship Id="rId128" Type="http://schemas.openxmlformats.org/officeDocument/2006/relationships/hyperlink" Target="file:///\\Elizabethpc\UACI\2016\GENERALIDADES2016W\ORDENES%202016\455-2016%20SUMINISTRO%20DE%20INSUMOS.pdf" TargetMode="External"/><Relationship Id="rId149" Type="http://schemas.openxmlformats.org/officeDocument/2006/relationships/hyperlink" Target="file:///\\Elizabethpc\UACI\2016\GENERALIDADES2016W\ORDENES%202016\450-2016%20IMPRSORA%20EL%20SISTEMA.pdf" TargetMode="External"/><Relationship Id="rId5" Type="http://schemas.openxmlformats.org/officeDocument/2006/relationships/hyperlink" Target="file:///\\Elizabethpc\UACI\2016\GENERALIDADES2016W\ORDENES%202016\573-2016%20TOM%20HERNANDEZ.pdf" TargetMode="External"/><Relationship Id="rId95" Type="http://schemas.openxmlformats.org/officeDocument/2006/relationships/hyperlink" Target="file:///\\Elizabethpc\UACI\2016\GENERALIDADES2016W\ORDENES%202016\473-2016%20JESUS%20LOPEZ.pdf" TargetMode="External"/><Relationship Id="rId160" Type="http://schemas.openxmlformats.org/officeDocument/2006/relationships/hyperlink" Target="file:///\\Elizabethpc\UACI\2016\GENERALIDADES2016W\CONTRATOS%202016\PRO-%20CONT-ARREN-%20N&#176;%2002-2012.pdf" TargetMode="External"/><Relationship Id="rId181" Type="http://schemas.openxmlformats.org/officeDocument/2006/relationships/hyperlink" Target="file:///\\Elizabethpc\UACI\2016\GENERALIDADES2016W\ORDENES%202016\595-2016%20JAIME%20PEREZ.pdf" TargetMode="External"/><Relationship Id="rId216" Type="http://schemas.openxmlformats.org/officeDocument/2006/relationships/hyperlink" Target="file:///\\Elizabethpc\UACI\2016\GENERALIDADES2016W\EVALUACION%20DE%20DESEMPE&#209;O%202016\CONVENIO-2016%20FAES%20CONVENIO-2016.pdf" TargetMode="External"/><Relationship Id="rId237" Type="http://schemas.openxmlformats.org/officeDocument/2006/relationships/hyperlink" Target="file:///\\Elizabethpc\UACI\2016\GENERALIDADES2016W\ORDENES%202016\640-2016%20SAN%20REY.pdf" TargetMode="External"/><Relationship Id="rId22" Type="http://schemas.openxmlformats.org/officeDocument/2006/relationships/hyperlink" Target="file:///\\Elizabethpc\UACI\2016\GENERALIDADES2016W\ORDENES%202016\562-2016%20INFRA.pdf" TargetMode="External"/><Relationship Id="rId43" Type="http://schemas.openxmlformats.org/officeDocument/2006/relationships/hyperlink" Target="file:///\\Elizabethpc\UACI\2016\GENERALIDADES2016W\ORDENES%202016\546-2016%20HERMELINDA.pdf" TargetMode="External"/><Relationship Id="rId64" Type="http://schemas.openxmlformats.org/officeDocument/2006/relationships/hyperlink" Target="file:///\\Elizabethpc\UACI\2016\GENERALIDADES2016W\ORDENES%202016\514-2016%20GENERAL%20SECURITY.pdf" TargetMode="External"/><Relationship Id="rId118" Type="http://schemas.openxmlformats.org/officeDocument/2006/relationships/hyperlink" Target="file:///\\Elizabethpc\UACI\2016\GENERALIDADES2016W\CONTRATOS%202016\CONTRATO%20DE%20SUMINISTRO%20N&#176;%2007-2016%20AUDIOMED.pdf" TargetMode="External"/><Relationship Id="rId139" Type="http://schemas.openxmlformats.org/officeDocument/2006/relationships/hyperlink" Target="file:///\\Elizabethpc\UACI\2016\GENERALIDADES2016W\ORDENES%202016\468-2016%20SUPLIDORES%20DIVERSOS.pdf" TargetMode="External"/><Relationship Id="rId85" Type="http://schemas.openxmlformats.org/officeDocument/2006/relationships/hyperlink" Target="file:///\\Elizabethpc\UACI\2016\GENERALIDADES2016W\ORDENES%202016\520-2016%20MULTIPLES%20NEGOCIOS.pdf" TargetMode="External"/><Relationship Id="rId150" Type="http://schemas.openxmlformats.org/officeDocument/2006/relationships/hyperlink" Target="file:///\\Elizabethpc\UACI\2016\GENERALIDADES2016W\ORDENES%202016\449-2016%20IMPRESOS%20MULTIPLES.pdf" TargetMode="External"/><Relationship Id="rId171" Type="http://schemas.openxmlformats.org/officeDocument/2006/relationships/hyperlink" Target="file:///\\Elizabethpc\UACI\2016\GENERALIDADES2016W\ORDENES%202016\575-2016%20BUSINESS.pdf" TargetMode="External"/><Relationship Id="rId192" Type="http://schemas.openxmlformats.org/officeDocument/2006/relationships/hyperlink" Target="file:///\\Elizabethpc\UACI\2016\GENERALIDADES2016W\CONTRATOS%202016\CONTRATO%20DE%20SUMINISTRO%20N&#176;%2022-2016%20SEGACORP.pdf" TargetMode="External"/><Relationship Id="rId206" Type="http://schemas.openxmlformats.org/officeDocument/2006/relationships/hyperlink" Target="file:///\\Elizabethpc\UACI\2016\GENERALIDADES2016W\ORDENES%202016\600-2016%20SERVICIOS%20DIVERSOS%20PARA%20EL%20DESARROLLO.pdf" TargetMode="External"/><Relationship Id="rId227" Type="http://schemas.openxmlformats.org/officeDocument/2006/relationships/hyperlink" Target="file:///\\Elizabethpc\UACI\2016\GENERALIDADES2016W\ORDENES%202016\626-2016%20SATELITE.pdf" TargetMode="External"/><Relationship Id="rId248" Type="http://schemas.openxmlformats.org/officeDocument/2006/relationships/hyperlink" Target="file:///\\Elizabethpc\UACI\2016\GENERALIDADES2016W\ORDENES%202016\650-2016%20ROXANA%20MINERVINE.pdf" TargetMode="External"/><Relationship Id="rId12" Type="http://schemas.openxmlformats.org/officeDocument/2006/relationships/hyperlink" Target="file:///\\Elizabethpc\UACI\2016\GENERALIDADES2016W\CONTRATOS%202016\CONTRATO%20DE%20SUMINISTRO%20N&#176;%2016-2016%20ROBERTO%20JIMENEZ.pdf" TargetMode="External"/><Relationship Id="rId33" Type="http://schemas.openxmlformats.org/officeDocument/2006/relationships/hyperlink" Target="file:///\\Elizabethpc\UACI\2016\GENERALIDADES2016W\ORDENES%202016\553-2016%20STB%20COMPUTER.pdf" TargetMode="External"/><Relationship Id="rId108" Type="http://schemas.openxmlformats.org/officeDocument/2006/relationships/hyperlink" Target="file:///\\Elizabethpc\UACI\2016\GENERALIDADES2016W\ORDENES%202016\481-2016%20SURTIDORA%20FERRETERA.pdf" TargetMode="External"/><Relationship Id="rId129" Type="http://schemas.openxmlformats.org/officeDocument/2006/relationships/hyperlink" Target="file:///\\Elizabethpc\UACI\2016\GENERALIDADES2016W\ORDENES%202016\458-2016%20SAN%20NICOLA.pdf" TargetMode="External"/><Relationship Id="rId54" Type="http://schemas.openxmlformats.org/officeDocument/2006/relationships/hyperlink" Target="file:///\\Elizabethpc\UACI\2016\GENERALIDADES2016W\ORDENES%202016\538-2016%20PRODUCTOS%20Y%20SERVICIOS.pdf" TargetMode="External"/><Relationship Id="rId75" Type="http://schemas.openxmlformats.org/officeDocument/2006/relationships/hyperlink" Target="file:///\\Elizabethpc\UACI\2016\GENERALIDADES2016W\ORDENES%202016\502-2016%20FONDO%20DE%20ACTI.pdf" TargetMode="External"/><Relationship Id="rId96" Type="http://schemas.openxmlformats.org/officeDocument/2006/relationships/hyperlink" Target="file:///\\Elizabethpc\UACI\2016\GENERALIDADES2016W\ORDENES%202016\490-2016%20PROVEEDORES%20DIVERSOS.pdf" TargetMode="External"/><Relationship Id="rId140" Type="http://schemas.openxmlformats.org/officeDocument/2006/relationships/hyperlink" Target="file:///\\Elizabethpc\UACI\2016\GENERALIDADES2016W\CONTRATOS%202016\CONTRATO%20DE%20SERVICIO%20N&#176;%2004-2016%20eqos.pdf" TargetMode="External"/><Relationship Id="rId161" Type="http://schemas.openxmlformats.org/officeDocument/2006/relationships/hyperlink" Target="file:///\\Elizabethpc\UACI\2016\GENERALIDADES2016W\CONTRATOS%202016\PRO-%20CONT-ARREN-%20N&#176;%2001-2012.pdf" TargetMode="External"/><Relationship Id="rId182" Type="http://schemas.openxmlformats.org/officeDocument/2006/relationships/hyperlink" Target="file:///\\Elizabethpc\UACI\2016\GENERALIDADES2016W\ORDENES%202016\587-2016%20YESENIA%20DE%20ALFATO.pdf" TargetMode="External"/><Relationship Id="rId217" Type="http://schemas.openxmlformats.org/officeDocument/2006/relationships/hyperlink" Target="file:///\\Elizabethpc\UACI\2016\GENERALIDADES2016W\ORDENES%202016\621-2016%20CARLOS%20ELIAS.pdf" TargetMode="External"/><Relationship Id="rId6" Type="http://schemas.openxmlformats.org/officeDocument/2006/relationships/hyperlink" Target="file:///\\Elizabethpc\UACI\2016\GENERALIDADES2016W\ORDENES%202016\572-2016%20IMPRESOS%20MULTIPLES.pdf" TargetMode="External"/><Relationship Id="rId238" Type="http://schemas.openxmlformats.org/officeDocument/2006/relationships/hyperlink" Target="file:///\\Elizabethpc\UACI\2016\GENERALIDADES2016W\ORDENES%202016\639-2016%20BUSINESS.pdf" TargetMode="External"/><Relationship Id="rId23" Type="http://schemas.openxmlformats.org/officeDocument/2006/relationships/hyperlink" Target="file:///\\Elizabethpc\UACI\2016\GENERALIDADES2016W\ORDENES%202016\564-2016%20MEGAFUTURO.pdf" TargetMode="External"/><Relationship Id="rId119" Type="http://schemas.openxmlformats.org/officeDocument/2006/relationships/hyperlink" Target="file:///\\Elizabethpc\UACI\2016\GENERALIDADES2016W\ORDENES%202016\460-2016%20INNOMED.pdf" TargetMode="External"/><Relationship Id="rId44" Type="http://schemas.openxmlformats.org/officeDocument/2006/relationships/hyperlink" Target="file:///\\Elizabethpc\UACI\2016\GENERALIDADES2016W\ORDENES%202016\545-2016%20MARIA%20GUILLEN.pdf" TargetMode="External"/><Relationship Id="rId65" Type="http://schemas.openxmlformats.org/officeDocument/2006/relationships/hyperlink" Target="file:///\\Elizabethpc\UACI\2016\GENERALIDADES2016W\ORDENES%202016\515-2016%20CORINA%20MAGALY%20AGUILAR.pdf" TargetMode="External"/><Relationship Id="rId86" Type="http://schemas.openxmlformats.org/officeDocument/2006/relationships/hyperlink" Target="file:///\\Elizabethpc\UACI\2016\GENERALIDADES2016W\ORDENES%202016\519-2016%20NOE%20ALBERTO%20GUILLEN.pdf" TargetMode="External"/><Relationship Id="rId130" Type="http://schemas.openxmlformats.org/officeDocument/2006/relationships/hyperlink" Target="file:///\\Elizabethpc\UACI\2016\GENERALIDADES2016W\ORDENES%202016\459-2016%20PRODUCTO%20MEDICO.pdf" TargetMode="External"/><Relationship Id="rId151" Type="http://schemas.openxmlformats.org/officeDocument/2006/relationships/hyperlink" Target="file:///\\Elizabethpc\UACI\2016\GENERALIDADES2016W\ORDENES%202016\444-2016%20MARIA%20AGUILAR.pdf" TargetMode="External"/><Relationship Id="rId172" Type="http://schemas.openxmlformats.org/officeDocument/2006/relationships/hyperlink" Target="file:///\\Elizabethpc\UACI\2016\GENERALIDADES2016W\ORDENES%202016\574-2016%20FACELA.pdf" TargetMode="External"/><Relationship Id="rId193" Type="http://schemas.openxmlformats.org/officeDocument/2006/relationships/hyperlink" Target="file:///\\Elizabethpc\FIANZAS\ACUERDOS%202016\431.07.2016%20DE%20FECHA%2020-07-2016%20INCREMENTO%20UNIFORME.pdf" TargetMode="External"/><Relationship Id="rId207" Type="http://schemas.openxmlformats.org/officeDocument/2006/relationships/hyperlink" Target="file:///\\Elizabethpc\UACI\2016\GENERALIDADES2016W\ORDENES%202016\611-2016%20INVERSIONES%20QUIJOTE.pdf" TargetMode="External"/><Relationship Id="rId228" Type="http://schemas.openxmlformats.org/officeDocument/2006/relationships/hyperlink" Target="file:///\\Elizabethpc\UACI\2016\GENERALIDADES2016W\ORDENES%202016\627-2016%20YESSENIA.pdf" TargetMode="External"/><Relationship Id="rId249" Type="http://schemas.openxmlformats.org/officeDocument/2006/relationships/hyperlink" Target="file:///\\Elizabethpc\UACI\2016\GENERALIDADES2016W\ORDENES%202016\648-2016%20ELECTROLAB.pdf" TargetMode="External"/><Relationship Id="rId13" Type="http://schemas.openxmlformats.org/officeDocument/2006/relationships/hyperlink" Target="file:///\\Elizabethpc\UACI\2016\GENERALIDADES2016W\ORDENES%202016\570-2016%20TALLER%20DIDEA.pdf" TargetMode="External"/><Relationship Id="rId109" Type="http://schemas.openxmlformats.org/officeDocument/2006/relationships/hyperlink" Target="file:///\\Elizabethpc\UACI\2016\GENERALIDADES2016W\ORDENES%202016\479-2016%20PROQUINSA.pdf" TargetMode="External"/><Relationship Id="rId34" Type="http://schemas.openxmlformats.org/officeDocument/2006/relationships/hyperlink" Target="file:///\\Elizabethpc\UACI\2016\GENERALIDADES2016W\ORDENES%202016\552-2016%20BUSINESS%20CENTER.pdf" TargetMode="External"/><Relationship Id="rId55" Type="http://schemas.openxmlformats.org/officeDocument/2006/relationships/hyperlink" Target="file:///\\Elizabethpc\UACI\2016\GENERALIDADES2016W\ORDENES%202016\536-2016%20LTC.pdf" TargetMode="External"/><Relationship Id="rId76" Type="http://schemas.openxmlformats.org/officeDocument/2006/relationships/hyperlink" Target="file:///\\Elizabethpc\UACI\2016\GENERALIDADES2016W\ORDENES%202016\486-2016%20COLATINO%20DE%20R.L..pdf" TargetMode="External"/><Relationship Id="rId97" Type="http://schemas.openxmlformats.org/officeDocument/2006/relationships/hyperlink" Target="file:///\\Elizabethpc\UACI\2016\GENERALIDADES2016W\ORDENES%202016\492-2016%20COPROSER.pdf" TargetMode="External"/><Relationship Id="rId120" Type="http://schemas.openxmlformats.org/officeDocument/2006/relationships/hyperlink" Target="file:///\\Elizabethpc\UACI\2016\GENERALIDADES2016W\ORDENES%202016\489-2016%20WINZER.pdf" TargetMode="External"/><Relationship Id="rId141" Type="http://schemas.openxmlformats.org/officeDocument/2006/relationships/hyperlink" Target="file:///\\Elizabethpc\UACI\2016\GENERALIDADES2016W\ORDENES%202016\497-2016%20JOSE%20MONTERROSA.pdf" TargetMode="External"/><Relationship Id="rId7" Type="http://schemas.openxmlformats.org/officeDocument/2006/relationships/hyperlink" Target="file:///\\Elizabethpc\UACI\2016\GENERALIDADES2016W\ORDENES%202016\571-2016%20GUSTAVO%20RETANA.pdf" TargetMode="External"/><Relationship Id="rId162" Type="http://schemas.openxmlformats.org/officeDocument/2006/relationships/hyperlink" Target="file:///\\Elizabethpc\UACI\2016\GENERALIDADES2016W\CONTRATOS%202016\CONTRATO%20DE%20SERVICIO%20N&#176;%2001-2016%20PACIFIC.pdf" TargetMode="External"/><Relationship Id="rId183" Type="http://schemas.openxmlformats.org/officeDocument/2006/relationships/hyperlink" Target="file:///\\Elizabethpc\UACI\2016\GENERALIDADES2016W\ORDENES%202016\588-2016%20GUADALUPE%20RIVAS.pdf" TargetMode="External"/><Relationship Id="rId218" Type="http://schemas.openxmlformats.org/officeDocument/2006/relationships/hyperlink" Target="file:///\\Elizabethpc\UACI\2016\GENERALIDADES2016W\ORDENES%202016\620-2016%20PRODUC%20SERV.pdf" TargetMode="External"/><Relationship Id="rId239" Type="http://schemas.openxmlformats.org/officeDocument/2006/relationships/hyperlink" Target="file:///\\Elizabethpc\UACI\2016\GENERALIDADES2016W\ORDENES%202016\638-2016%20NOE%20GUILLEN.pdf" TargetMode="External"/><Relationship Id="rId250" Type="http://schemas.openxmlformats.org/officeDocument/2006/relationships/hyperlink" Target="file:///\\Elizabethpc\UACI\2016\GENERALIDADES2016W\ORDENES%202016\649-2016%20GUSTAVO%20RETANA.pdf" TargetMode="External"/><Relationship Id="rId24" Type="http://schemas.openxmlformats.org/officeDocument/2006/relationships/hyperlink" Target="file:///\\Elizabethpc\UACI\2016\GENERALIDADES2016W\ORDENES%202016\565-2016%20COPROSER.pdf" TargetMode="External"/><Relationship Id="rId45" Type="http://schemas.openxmlformats.org/officeDocument/2006/relationships/hyperlink" Target="file:///\\Elizabethpc\UACI\2016\GENERALIDADES2016W\ORDENES%202016\544-2016%20HASGAL.pdf" TargetMode="External"/><Relationship Id="rId66" Type="http://schemas.openxmlformats.org/officeDocument/2006/relationships/hyperlink" Target="file:///\\Elizabethpc\UACI\2016\GENERALIDADES2016W\ORDENES%202016\513-2016%20GENERAL%20SEGURITY.pdf" TargetMode="External"/><Relationship Id="rId87" Type="http://schemas.openxmlformats.org/officeDocument/2006/relationships/hyperlink" Target="file:///\\Elizabethpc\UACI\2016\GENERALIDADES2016W\ORDENES%202016\518-2016%20BUSINESS%20CENTER.pdf" TargetMode="External"/><Relationship Id="rId110" Type="http://schemas.openxmlformats.org/officeDocument/2006/relationships/hyperlink" Target="file:///\\Elizabethpc\UACI\2016\GENERALIDADES2016W\ORDENES%202016\474-2016%20TELECOMODA.pdf" TargetMode="External"/><Relationship Id="rId131" Type="http://schemas.openxmlformats.org/officeDocument/2006/relationships/hyperlink" Target="file:///\\Elizabethpc\UACI\2016\GENERALIDADES2016W\ORDENES%202016\464-2016%20APROSSI.pdf" TargetMode="External"/><Relationship Id="rId152" Type="http://schemas.openxmlformats.org/officeDocument/2006/relationships/hyperlink" Target="file:///\\Elizabethpc\UACI\2016\GENERALIDADES2016W\ORDENES%202016\443-2016%20JOSE%20PINEDA.pdf" TargetMode="External"/><Relationship Id="rId173" Type="http://schemas.openxmlformats.org/officeDocument/2006/relationships/hyperlink" Target="file:///\\Elizabethpc\UACI\2016\GENERALIDADES2016W\ORDENES%202016\583-2016%20UCA.pdf" TargetMode="External"/><Relationship Id="rId194" Type="http://schemas.openxmlformats.org/officeDocument/2006/relationships/hyperlink" Target="file:///\\Elizabethpc\UACI\2016\GENERALIDADES2016W\ORDENES%202016\605-2016%20COPROSER.pdf" TargetMode="External"/><Relationship Id="rId208" Type="http://schemas.openxmlformats.org/officeDocument/2006/relationships/hyperlink" Target="file:///\\Elizabethpc\UACI\2016\GENERALIDADES2016W\ORDENES%202016\610-2016%20ROSA%20MANCIA.pdf" TargetMode="External"/><Relationship Id="rId229" Type="http://schemas.openxmlformats.org/officeDocument/2006/relationships/hyperlink" Target="file:///\\Elizabethpc\UACI\2016\GENERALIDADES2016W\ORDENES%202016\628-2016%20KRISTALL.pdf" TargetMode="External"/><Relationship Id="rId240" Type="http://schemas.openxmlformats.org/officeDocument/2006/relationships/hyperlink" Target="file:///\\Elizabethpc\UACI\2016\GENERALIDADES2016W\CONTRATOS%202016\CONTRATO%20DE%20SUMINISTRO%2021-2016%20HILDA%20DE%20SERRANO.pdf" TargetMode="External"/><Relationship Id="rId14" Type="http://schemas.openxmlformats.org/officeDocument/2006/relationships/hyperlink" Target="file:///\\Elizabethpc\UACI\2016\GENERALIDADES2016W\ORDENES%202016\569-2016%20SOC.%20DE%20EMPRESARIOS.pdf" TargetMode="External"/><Relationship Id="rId35" Type="http://schemas.openxmlformats.org/officeDocument/2006/relationships/hyperlink" Target="file:///\\Elizabethpc\UACI\2016\GENERALIDADES2016W\ORDENES%202016\556-2016%20GRISELDA%20SIMON.pdf" TargetMode="External"/><Relationship Id="rId56" Type="http://schemas.openxmlformats.org/officeDocument/2006/relationships/hyperlink" Target="file:///\\Elizabethpc\UACI\2016\GENERALIDADES2016W\ORDENES%202016\525-2016%20FREDY%20NOE.pdf" TargetMode="External"/><Relationship Id="rId77" Type="http://schemas.openxmlformats.org/officeDocument/2006/relationships/hyperlink" Target="file:///\\Elizabethpc\UACI\2016\GENERALIDADES2016W\ORDENES%202016\499-2016%20TOM%20HERNANDEZ.pdf" TargetMode="External"/><Relationship Id="rId100" Type="http://schemas.openxmlformats.org/officeDocument/2006/relationships/hyperlink" Target="file:///\\Elizabethpc\UACI\2016\GENERALIDADES2016W\ORDENES%202016\526-2016%20EDITORIAL%20ALTAMIRANO.pdf" TargetMode="External"/><Relationship Id="rId8" Type="http://schemas.openxmlformats.org/officeDocument/2006/relationships/hyperlink" Target="file:///\\Elizabethpc\UACI\2016\GENERALIDADES2016W\CONTRATOS%202016\CONTRATO%20DE%20SERVICIO%20N&#176;%2019-2016%20CANDRAY.pdf" TargetMode="External"/><Relationship Id="rId98" Type="http://schemas.openxmlformats.org/officeDocument/2006/relationships/hyperlink" Target="file:///\\Elizabethpc\UACI\2016\GENERALIDADES2016W\ORDENES%202016\493-2016%20INFRA.pdf" TargetMode="External"/><Relationship Id="rId121" Type="http://schemas.openxmlformats.org/officeDocument/2006/relationships/hyperlink" Target="file:///\\Elizabethpc\UACI\2016\GENERALIDADES2016W\ORDENES%202016\488-2016%20MEGA%20FUTURO.pdf" TargetMode="External"/><Relationship Id="rId142" Type="http://schemas.openxmlformats.org/officeDocument/2006/relationships/hyperlink" Target="file:///\\Elizabethpc\UACI\2016\GENERALIDADES2016W\ORDENES%202016\495-2016%20CARLOS%20ELIAS.pdf" TargetMode="External"/><Relationship Id="rId163" Type="http://schemas.openxmlformats.org/officeDocument/2006/relationships/hyperlink" Target="file:///\\Elizabethpc\UACI\2016\GENERALIDADES2016W\ORDENES%202016\436-2015%20ACTIVE%20IT%20CORP.pdf" TargetMode="External"/><Relationship Id="rId184" Type="http://schemas.openxmlformats.org/officeDocument/2006/relationships/hyperlink" Target="file:///\\Elizabethpc\UACI\2016\GENERALIDADES2016W\ORDENES%202016\589-2016%20MARIO%20GUZMAN.pdf" TargetMode="External"/><Relationship Id="rId219" Type="http://schemas.openxmlformats.org/officeDocument/2006/relationships/hyperlink" Target="file:///\\Elizabethpc\UACI\2016\GENERALIDADES2016W\ORDENES%202016\619-2016%20COPROSER.pdf" TargetMode="External"/><Relationship Id="rId230" Type="http://schemas.openxmlformats.org/officeDocument/2006/relationships/hyperlink" Target="file:///\\Elizabethpc\UACI\2016\GENERALIDADES2016W\ORDENES%202016\ORDENES%202016\632-2016%20MARTA%20DURAN.pdf" TargetMode="External"/><Relationship Id="rId251" Type="http://schemas.openxmlformats.org/officeDocument/2006/relationships/hyperlink" Target="file:///\\Elizabethpc\UACI\2016\GENERALIDADES2016W\ORDENES%202016\651-2016%20FREDY.pdf" TargetMode="External"/><Relationship Id="rId25" Type="http://schemas.openxmlformats.org/officeDocument/2006/relationships/hyperlink" Target="file:///\\Elizabethpc\UACI\2016\GENERALIDADES2016W\ORDENES%202016\559-2016%20OMAR%20RAMIREZ.pdf" TargetMode="External"/><Relationship Id="rId46" Type="http://schemas.openxmlformats.org/officeDocument/2006/relationships/hyperlink" Target="file:///\\Elizabethpc\UACI\2016\GENERALIDADES2016W\ORDENES%202016\543-2016%20JUAN%20GARCIA.pdf" TargetMode="External"/><Relationship Id="rId67" Type="http://schemas.openxmlformats.org/officeDocument/2006/relationships/hyperlink" Target="file:///\\Elizabethpc\UACI\2016\GENERALIDADES2016W\ORDENES%202016\532-2016%20LTC.pdf" TargetMode="External"/><Relationship Id="rId88" Type="http://schemas.openxmlformats.org/officeDocument/2006/relationships/hyperlink" Target="file:///\\Elizabethpc\UACI\2016\GENERALIDADES2016W\ORDENES%202016\517-2016%20DPG.pdf" TargetMode="External"/><Relationship Id="rId111" Type="http://schemas.openxmlformats.org/officeDocument/2006/relationships/hyperlink" Target="file:///\\Elizabethpc\UACI\2016\GENERALIDADES2016W\ORDENES%202016\467-2016%20CALCULADORAS.pdf" TargetMode="External"/><Relationship Id="rId132" Type="http://schemas.openxmlformats.org/officeDocument/2006/relationships/hyperlink" Target="file:///\\Elizabethpc\UACI\2016\GENERALIDADES2016W\CONTRATOS%202016\CONTRATO%20DE%20SUMINISTRO%20N&#176;%2005-2016%20DELIBANQUETES.pdf" TargetMode="External"/><Relationship Id="rId153" Type="http://schemas.openxmlformats.org/officeDocument/2006/relationships/hyperlink" Target="file:///\\Elizabethpc\UACI\2016\GENERALIDADES2016W\ORDENES%202016\446-2016%20SERVICIOS%20DIVERSOS.pdf" TargetMode="External"/><Relationship Id="rId174" Type="http://schemas.openxmlformats.org/officeDocument/2006/relationships/hyperlink" Target="file:///\\Elizabethpc\UACI\2016\GENERALIDADES2016W\ORDENES%202016\584-2016%20COPROSER.pdf" TargetMode="External"/><Relationship Id="rId195" Type="http://schemas.openxmlformats.org/officeDocument/2006/relationships/hyperlink" Target="file:///\\Elizabethpc\UACI\2016\GENERALIDADES2016W\ORDENES%202016\601-2016%20CARLOS%20ELIAS.pdf" TargetMode="External"/><Relationship Id="rId209" Type="http://schemas.openxmlformats.org/officeDocument/2006/relationships/hyperlink" Target="file:///\\Elizabethpc\UACI\2016\GENERALIDADES2016W\ORDENES%202016\612-2016%20JARET%20MORAN.pdf" TargetMode="External"/><Relationship Id="rId220" Type="http://schemas.openxmlformats.org/officeDocument/2006/relationships/hyperlink" Target="file:///\\Elizabethpc\UACI\2016\GENERALIDADES2016W\ORDENES%202016\623-2016%20RUDY.pdf" TargetMode="External"/><Relationship Id="rId241" Type="http://schemas.openxmlformats.org/officeDocument/2006/relationships/hyperlink" Target="file:///\\Elizabethpc\UACI\2016\GENERALIDADES2016W\CONTRATOS%202016\CONTRATO%20DE%20SERVICIO%20N&#176;%2006-2016%20MULTISERVICIOS.pdf" TargetMode="External"/><Relationship Id="rId15" Type="http://schemas.openxmlformats.org/officeDocument/2006/relationships/hyperlink" Target="file:///\\Elizabethpc\UACI\2016\GENERALIDADES2016W\ORDENES%202016\566-2016%20ESMERALDA%20MARROQUIN.pdf" TargetMode="External"/><Relationship Id="rId36" Type="http://schemas.openxmlformats.org/officeDocument/2006/relationships/hyperlink" Target="file:///\\Elizabethpc\UACI\2016\GENERALIDADES2016W\CONTRATOS%202016\CONTRATO%20DE%20SUMINISTRO%20N&#176;%2012-2016%20PANADERIA%20EL%20ROSARIO.pdf" TargetMode="External"/><Relationship Id="rId57" Type="http://schemas.openxmlformats.org/officeDocument/2006/relationships/hyperlink" Target="file:///\\Elizabethpc\UACI\2016\GENERALIDADES2016W\ORDENES%202016\524-2016%20PROVEEDORES%20DE%20INSUMO.pdf" TargetMode="External"/><Relationship Id="rId78" Type="http://schemas.openxmlformats.org/officeDocument/2006/relationships/hyperlink" Target="file:///\\Elizabethpc\UACI\2016\GENERALIDADES2016W\ORDENES%202016\500-2016%20ROZANA%20MINERVINE.pdf" TargetMode="External"/><Relationship Id="rId99" Type="http://schemas.openxmlformats.org/officeDocument/2006/relationships/hyperlink" Target="file:///\\Elizabethpc\UACI\2016\GENERALIDADES2016W\ORDENES%202016\535-2016%20VIDUC.pdf" TargetMode="External"/><Relationship Id="rId101" Type="http://schemas.openxmlformats.org/officeDocument/2006/relationships/hyperlink" Target="file:///\\Elizabethpc\UACI\2016\GENERALIDADES2016W\ORDENES%202016\541-2016%20CONTRUCTORA%20CHAVEZ.pdf" TargetMode="External"/><Relationship Id="rId122" Type="http://schemas.openxmlformats.org/officeDocument/2006/relationships/hyperlink" Target="file:///\\Elizabethpc\UACI\2016\GENERALIDADES2016W\ORDENES%202016\487-2016%20VIDUC.pdf" TargetMode="External"/><Relationship Id="rId143" Type="http://schemas.openxmlformats.org/officeDocument/2006/relationships/hyperlink" Target="file:///\\Elizabethpc\UACI\2016\GENERALIDADES2016W\ORDENES%202016\441-2016%20JOSE%20MONTERROSA.pdf" TargetMode="External"/><Relationship Id="rId164" Type="http://schemas.openxmlformats.org/officeDocument/2006/relationships/hyperlink" Target="file:///\\Elizabethpc\UACI\2016\GENERALIDADES2016W\ORDENES%202016\435-2015%20COLATINO.pdf" TargetMode="External"/><Relationship Id="rId185" Type="http://schemas.openxmlformats.org/officeDocument/2006/relationships/hyperlink" Target="file:///\\Elizabethpc\UACI\2016\GENERALIDADES2016W\ORDENES%202016\590-2016%20ANGEL%20RIVAS.pdf" TargetMode="External"/><Relationship Id="rId9" Type="http://schemas.openxmlformats.org/officeDocument/2006/relationships/hyperlink" Target="file:///\\Elizabethpc\UACI\2016\GENERALIDADES2016W\CONTRATOS%202016\CONTRATO%20DE%20SUMINISTRO%20N&#176;%2017-2016%20OFFIMET.pdf" TargetMode="External"/><Relationship Id="rId210" Type="http://schemas.openxmlformats.org/officeDocument/2006/relationships/hyperlink" Target="file:///\\Elizabethpc\UACI\2016\GENERALIDADES2016W\ORDENES%202016\613-2016%20IPESA.pdf" TargetMode="External"/><Relationship Id="rId26" Type="http://schemas.openxmlformats.org/officeDocument/2006/relationships/hyperlink" Target="file:///\\Elizabethpc\UACI\2016\GENERALIDADES2016W\CONTRATOS%202016\CONTRATO%20DE%20SUMINISTRO%20N&#176;%2013-2016%20UNIFORME%20GABRIELA.pdf" TargetMode="External"/><Relationship Id="rId231" Type="http://schemas.openxmlformats.org/officeDocument/2006/relationships/hyperlink" Target="file:///\\Elizabethpc\UACI\2016\GENERALIDADES2016W\ORDENES%202016\633-2016%20JEIVI%20HUEZO.pdf" TargetMode="External"/><Relationship Id="rId252" Type="http://schemas.openxmlformats.org/officeDocument/2006/relationships/hyperlink" Target="file:///\\Elizabethpc\UACI\2016\GENERALIDADES2016W\CONTRATOS%202016\CONTRATO%20DE%20CONSULTORIA%20N&#176;%2025-2016.pdf" TargetMode="External"/><Relationship Id="rId47" Type="http://schemas.openxmlformats.org/officeDocument/2006/relationships/hyperlink" Target="file:///\\Elizabethpc\UACI\2016\GENERALIDADES2016W\ORDENES%202016\472-2016%20TOROGOZ.pdf" TargetMode="External"/><Relationship Id="rId68" Type="http://schemas.openxmlformats.org/officeDocument/2006/relationships/hyperlink" Target="file:///\\Elizabethpc\UACI\2016\GENERALIDADES2016W\ORDENES%202016\531-2016%20CARLOS%20ELIAS.pdf" TargetMode="External"/><Relationship Id="rId89" Type="http://schemas.openxmlformats.org/officeDocument/2006/relationships/hyperlink" Target="file:///\\Elizabethpc\UACI\2016\GENERALIDADES2016W\ORDENES%202016\516-2016%20ACOACEIG%20DE%20RL.pdf" TargetMode="External"/><Relationship Id="rId112" Type="http://schemas.openxmlformats.org/officeDocument/2006/relationships/hyperlink" Target="file:///\\Elizabethpc\UACI\2016\GENERALIDADES2016W\ORDENES%202016\483-2016%20COPROSER.pdf" TargetMode="External"/><Relationship Id="rId133" Type="http://schemas.openxmlformats.org/officeDocument/2006/relationships/hyperlink" Target="file:///\\Elizabethpc\UACI\2016\GENERALIDADES2016W\ORDENES%202016\461-2016%20EDWIN%20SALGUERO.pdf" TargetMode="External"/><Relationship Id="rId154" Type="http://schemas.openxmlformats.org/officeDocument/2006/relationships/hyperlink" Target="file:///\\Elizabethpc\UACI\2016\GENERALIDADES2016W\ORDENES%202016\445-2016%20ARRENDADORA.pdf" TargetMode="External"/><Relationship Id="rId175" Type="http://schemas.openxmlformats.org/officeDocument/2006/relationships/hyperlink" Target="file:///\\Elizabethpc\UACI\2016\GENERALIDADES2016W\ORDENES%202016\585-2016%20COSASE.pdf" TargetMode="External"/><Relationship Id="rId196" Type="http://schemas.openxmlformats.org/officeDocument/2006/relationships/hyperlink" Target="file:///\\Elizabethpc\UACI\2016\GENERALIDADES2016W\ORDENES%202016\602-2016%20VIDUC.pdf" TargetMode="External"/><Relationship Id="rId200" Type="http://schemas.openxmlformats.org/officeDocument/2006/relationships/hyperlink" Target="file:///\\Elizabethpc\UACI\2016\GENERALIDADES2016W\CONTRATOS%202016\CONTRATO%20DE%20SERVICIO%20N&#176;%2024-2016%20CANDRAY%20.pdf" TargetMode="External"/><Relationship Id="rId16" Type="http://schemas.openxmlformats.org/officeDocument/2006/relationships/hyperlink" Target="file:///\\Elizabethpc\UACI\2016\GENERALIDADES2016W\ORDENES%202016\568-2016%20ROXANA%20MINERVINE.pdf" TargetMode="External"/><Relationship Id="rId221" Type="http://schemas.openxmlformats.org/officeDocument/2006/relationships/hyperlink" Target="file:///\\Elizabethpc\UACI\2016\GENERALIDADES2016W\ORDENES%202016\624-2016%20QUIJOTE.pdf" TargetMode="External"/><Relationship Id="rId242" Type="http://schemas.openxmlformats.org/officeDocument/2006/relationships/hyperlink" Target="file:///\\Elizabethpc\UACI\2016\GENERALIDADES2016W\ORDENES%202016\646-2016%20JOSE%20HERNANDEZ.pdf" TargetMode="External"/><Relationship Id="rId37" Type="http://schemas.openxmlformats.org/officeDocument/2006/relationships/hyperlink" Target="file:///\\Elizabethpc\UACI\2016\GENERALIDADES2016W\CONTRATOS%202016\CONTRATO%20DE%20SERVICIO%20N&#176;%2011-2016%20SISTEMAS%20PUBLICITARIOS%20.pdf" TargetMode="External"/><Relationship Id="rId58" Type="http://schemas.openxmlformats.org/officeDocument/2006/relationships/hyperlink" Target="file:///\\Elizabethpc\UACI\2016\GENERALIDADES2016W\ORDENES%202016\527-2016%20ARTENIO%20BALTAZAR.pdf" TargetMode="External"/><Relationship Id="rId79" Type="http://schemas.openxmlformats.org/officeDocument/2006/relationships/hyperlink" Target="file:///\\Elizabethpc\UACI\2016\GENERALIDADES2016W\ORDENES%202016\508-2016%20COPROSER.pdf" TargetMode="External"/><Relationship Id="rId102" Type="http://schemas.openxmlformats.org/officeDocument/2006/relationships/hyperlink" Target="file:///\\Elizabethpc\UACI\2016\GENERALIDADES2016W\ORDENES%202016\540-2016%20TOM%20HERNANDEZ.pdf" TargetMode="External"/><Relationship Id="rId123" Type="http://schemas.openxmlformats.org/officeDocument/2006/relationships/hyperlink" Target="file:///\\Elizabethpc\UACI\2016\GENERALIDADES2016W\ORDENES%202016\454-2016%20MUEBLES%20Y%20PIZARRONES.pdf" TargetMode="External"/><Relationship Id="rId144" Type="http://schemas.openxmlformats.org/officeDocument/2006/relationships/hyperlink" Target="file:///\\Elizabethpc\UACI\2016\GENERALIDADES2016W\CONTRATOS%202016\CONTRATO%20DE%20SERVICIO%20N&#176;%2002-2016%20PORHIENE.pdf" TargetMode="External"/><Relationship Id="rId90" Type="http://schemas.openxmlformats.org/officeDocument/2006/relationships/hyperlink" Target="file:///\\Elizabethpc\UACI\2016\GENERALIDADES2016W\ORDENES%202016\475-2016%20INGENIERIA%20ELECTRICA.pdf" TargetMode="External"/><Relationship Id="rId165" Type="http://schemas.openxmlformats.org/officeDocument/2006/relationships/hyperlink" Target="file:///\\Elizabethpc\UACI\2016\GENERALIDADES2016W\ORDENES%202016\432-2015%20MUNDO.pdf" TargetMode="External"/><Relationship Id="rId186" Type="http://schemas.openxmlformats.org/officeDocument/2006/relationships/hyperlink" Target="file:///\\Elizabethpc\UACI\2016\GENERALIDADES2016W\ORDENES%202016\581-2016%20ELECTROLAB.pdf" TargetMode="External"/><Relationship Id="rId211" Type="http://schemas.openxmlformats.org/officeDocument/2006/relationships/hyperlink" Target="file:///\\Elizabethpc\UACI\2016\GENERALIDADES2016W\ORDENES%202016\615-2016%20OIDO%20CENTER.pdf" TargetMode="External"/><Relationship Id="rId232" Type="http://schemas.openxmlformats.org/officeDocument/2006/relationships/hyperlink" Target="file:///\\Elizabethpc\UACI\2016\GENERALIDADES2016W\ORDENES%202016\635-2016%20JOSE%20HERNANDEZ.pdf" TargetMode="External"/><Relationship Id="rId253" Type="http://schemas.openxmlformats.org/officeDocument/2006/relationships/hyperlink" Target="file:///\\Elizabethpc\UACI\2016\GENERALIDADES2016W\ORDENES%202016\652-2016%20CARLOS%20ACOSTA.pdf" TargetMode="External"/><Relationship Id="rId27" Type="http://schemas.openxmlformats.org/officeDocument/2006/relationships/hyperlink" Target="file:///\\Elizabethpc\UACI\2016\GENERALIDADES2016W\ORDENES%202016\550-2016%20DUTRIZ.pdf" TargetMode="External"/><Relationship Id="rId48" Type="http://schemas.openxmlformats.org/officeDocument/2006/relationships/hyperlink" Target="file:///\\Elizabethpc\UACI\2016\GENERALIDADES2016W\ORDENES%202016\534-2016%20STARLINE.pdf" TargetMode="External"/><Relationship Id="rId69" Type="http://schemas.openxmlformats.org/officeDocument/2006/relationships/hyperlink" Target="file:///\\Elizabethpc\UACI\2016\GENERALIDADES2016W\ORDENES%202016\512-2016%20LIDIA%20MARTINEZ.pdf" TargetMode="External"/><Relationship Id="rId113" Type="http://schemas.openxmlformats.org/officeDocument/2006/relationships/hyperlink" Target="file:///\\Elizabethpc\UACI\2016\GENERALIDADES2016W\ORDENES%202016\482-2016%20LTC.pdf" TargetMode="External"/><Relationship Id="rId134" Type="http://schemas.openxmlformats.org/officeDocument/2006/relationships/hyperlink" Target="file:///\\Elizabethpc\UACI\2016\GENERALIDADES2016W\ORDENES%202016\462-2016%20TELECOMODA.pdf" TargetMode="External"/><Relationship Id="rId80" Type="http://schemas.openxmlformats.org/officeDocument/2006/relationships/hyperlink" Target="file:///\\Elizabethpc\UACI\2016\GENERALIDADES2016W\ORDENES%202016\509-2016%20INFRA%20DE%20EL%20SALVADOR.pdf" TargetMode="External"/><Relationship Id="rId155" Type="http://schemas.openxmlformats.org/officeDocument/2006/relationships/hyperlink" Target="file:///\\Elizabethpc\UACI\2016\GENERALIDADES2016W\ORDENES%202016\440-2016%20CARLOS%20ELIAS.pdf" TargetMode="External"/><Relationship Id="rId176" Type="http://schemas.openxmlformats.org/officeDocument/2006/relationships/hyperlink" Target="file:///\\Elizabethpc\UACI\2016\GENERALIDADES2016W\ORDENES%202016\586-2016%20RIVERA%20HOOVER.pdf" TargetMode="External"/><Relationship Id="rId197" Type="http://schemas.openxmlformats.org/officeDocument/2006/relationships/hyperlink" Target="file:///\\Elizabethpc\UACI\2016\GENERALIDADES2016W\ORDENES%202016\603-2016%20FREDY%20GRANADOS.pdf" TargetMode="External"/><Relationship Id="rId201" Type="http://schemas.openxmlformats.org/officeDocument/2006/relationships/hyperlink" Target="file:///\\Elizabethpc\UACI\2016\GENERALIDADES2016W\ORDENES%202016\604-2016%20TOROGOZ.pdf" TargetMode="External"/><Relationship Id="rId222" Type="http://schemas.openxmlformats.org/officeDocument/2006/relationships/hyperlink" Target="file:///\\Elizabethpc\UACI\2016\GENERALIDADES2016W\ORDENES%202016\631-2016%20RICOH.pdf" TargetMode="External"/><Relationship Id="rId243" Type="http://schemas.openxmlformats.org/officeDocument/2006/relationships/hyperlink" Target="file:///\\Elizabethpc\UACI\2016\GENERALIDADES2016W\ORDENES%202016\647-2016%20INVERSIONES%20360.pdf" TargetMode="External"/><Relationship Id="rId17" Type="http://schemas.openxmlformats.org/officeDocument/2006/relationships/hyperlink" Target="file:///\\Elizabethpc\UACI\2016\GENERALIDADES2016W\ORDENES%202016\567-2016%20ELECTROAB.pdf" TargetMode="External"/><Relationship Id="rId38" Type="http://schemas.openxmlformats.org/officeDocument/2006/relationships/hyperlink" Target="file:///\\Elizabethpc\UACI\2016\GENERALIDADES2016W\ORDENES%202016\548-2016%20PRODUCTOS%20Y%20SERVICIOS.pdf" TargetMode="External"/><Relationship Id="rId59" Type="http://schemas.openxmlformats.org/officeDocument/2006/relationships/hyperlink" Target="file:///\\Elizabethpc\UACI\2016\GENERALIDADES2016W\ORDENES%202016\528-2016%20BUSINESS%20CENTER.pdf" TargetMode="External"/><Relationship Id="rId103" Type="http://schemas.openxmlformats.org/officeDocument/2006/relationships/hyperlink" Target="file:///\\Elizabethpc\UACI\2016\GENERALIDADES2016W\ORDENES%202016\494-2016%20SURTIDORA%20FERRETERA.pdf" TargetMode="External"/><Relationship Id="rId124" Type="http://schemas.openxmlformats.org/officeDocument/2006/relationships/hyperlink" Target="file:///\\Elizabethpc\UACI\2016\GENERALIDADES2016W\ORDENES%202016\452-2016%20ARSEGUI%20DE%20EL%20SALVADOR.pdf" TargetMode="External"/><Relationship Id="rId70" Type="http://schemas.openxmlformats.org/officeDocument/2006/relationships/hyperlink" Target="file:///\\Elizabethpc\UACI\2016\GENERALIDADES2016W\ORDENES%202016\511-2016%20FONDO%20DE%20ACTI.pdf" TargetMode="External"/><Relationship Id="rId91" Type="http://schemas.openxmlformats.org/officeDocument/2006/relationships/hyperlink" Target="file:///\\Elizabethpc\UACI\2016\GENERALIDADES2016W\ORDENES%202016\498-2016%20BUSINESS.pdf" TargetMode="External"/><Relationship Id="rId145" Type="http://schemas.openxmlformats.org/officeDocument/2006/relationships/hyperlink" Target="file:///\\Elizabethpc\UACI\2016\GENERALIDADES2016W\ORDENES%202016\463-2016%20TALLER%20DIDEA.pdf" TargetMode="External"/><Relationship Id="rId166" Type="http://schemas.openxmlformats.org/officeDocument/2006/relationships/hyperlink" Target="file:///\\Elizabethpc\UACI\2016\GENERALIDADES2016W\ORDENES%202016\433-2015%20EDITORIAL%20ALTAMIRANO.pdf" TargetMode="External"/><Relationship Id="rId187" Type="http://schemas.openxmlformats.org/officeDocument/2006/relationships/hyperlink" Target="file:///\\Elizabethpc\UACI\2016\GENERALIDADES2016W\ORDENES%202016\591-2016%20DELIBANQUETES.pdf" TargetMode="External"/><Relationship Id="rId1" Type="http://schemas.openxmlformats.org/officeDocument/2006/relationships/hyperlink" Target="file:///\\Elizabethpc\UACI\2016\GENERALIDADES2016W\ORDENES%202016\579-2016%20INNOMED.pdf" TargetMode="External"/><Relationship Id="rId212" Type="http://schemas.openxmlformats.org/officeDocument/2006/relationships/hyperlink" Target="file:///\\Elizabethpc\UACI\2016\GENERALIDADES2016W\ORDENES%202016\614-2016%20DATA%20GRAP.pdf" TargetMode="External"/><Relationship Id="rId233" Type="http://schemas.openxmlformats.org/officeDocument/2006/relationships/hyperlink" Target="file:///\\Elizabethpc\UACI\2016\GENERALIDADES2016W\ORDENES%202016\634-2016%20ASOC%20DE%20TRABAJ.pdf" TargetMode="External"/><Relationship Id="rId254" Type="http://schemas.openxmlformats.org/officeDocument/2006/relationships/hyperlink" Target="file:///\\Elizabethpc\UACI\FIANZAS\ACUERDOS%202016\592.10.2016%20DE%20FECHA%2013-10-2016%20EXTINGUIR%20ORDEN%20.pdf" TargetMode="External"/><Relationship Id="rId28" Type="http://schemas.openxmlformats.org/officeDocument/2006/relationships/hyperlink" Target="file:///\\Elizabethpc\UACI\2016\GENERALIDADES2016W\ORDENES%202016\549-2016%20EDITORIAL%20ALTAMIRANO.pdf" TargetMode="External"/><Relationship Id="rId49" Type="http://schemas.openxmlformats.org/officeDocument/2006/relationships/hyperlink" Target="file:///\\Elizabethpc\UACI\2016\GENERALIDADES2016W\CONTRATOS%202016\CONTRATO%20DE%20SERVICIO%20N&#176;%2009-2016%20SERVICIOS%20DE%20TECNOLOGIA%20.pdf" TargetMode="External"/><Relationship Id="rId114" Type="http://schemas.openxmlformats.org/officeDocument/2006/relationships/hyperlink" Target="file:///\\Elizabethpc\UACI\2016\GENERALIDADES2016W\ORDENES%202016\484-2016%20PRODUCTOS%20Y%20SERVpdf.pdf" TargetMode="External"/><Relationship Id="rId60" Type="http://schemas.openxmlformats.org/officeDocument/2006/relationships/hyperlink" Target="file:///\\Elizabethpc\UACI\2016\GENERALIDADES2016W\ORDENES%202016\529-2016%20SCREENCHENK.pdf" TargetMode="External"/><Relationship Id="rId81" Type="http://schemas.openxmlformats.org/officeDocument/2006/relationships/hyperlink" Target="file:///\\Elizabethpc\UACI\2016\GENERALIDADES2016W\ORDENES%202016\510-2016%20ELECTROLAB-1.pdf" TargetMode="External"/><Relationship Id="rId135" Type="http://schemas.openxmlformats.org/officeDocument/2006/relationships/hyperlink" Target="file:///\\Elizabethpc\UACI\2016\GENERALIDADES2016W\ORDENES%202016\439-2016%20TOROGOZ.pdf" TargetMode="External"/><Relationship Id="rId156" Type="http://schemas.openxmlformats.org/officeDocument/2006/relationships/hyperlink" Target="file:///\\Elizabethpc\UACI\2016\GENERALIDADES2016W\ORDENES%202016\448-2016%20HOTELES%20Y%20DESARROLLO.pdf" TargetMode="External"/><Relationship Id="rId177" Type="http://schemas.openxmlformats.org/officeDocument/2006/relationships/hyperlink" Target="file:///\\Elizabethpc\UACI\2016\GENERALIDADES2016W\ORDENES%202016\582-2016%20ROXANA%20MU&#209;OZ.pdf" TargetMode="External"/><Relationship Id="rId198" Type="http://schemas.openxmlformats.org/officeDocument/2006/relationships/hyperlink" Target="file:///\\Elizabethpc\UACI\2016\GENERALIDADES2016W\ORDENES%202016\607-2016%20GUSTAVO%20RETANA.pdf" TargetMode="External"/><Relationship Id="rId202" Type="http://schemas.openxmlformats.org/officeDocument/2006/relationships/hyperlink" Target="file:///\\Elizabethpc\UACI\2016\GENERALIDADES2016W\ORDENES%202016\608-2016%20PRODUCTO%20Y%20SERVICIOS.pdf" TargetMode="External"/><Relationship Id="rId223" Type="http://schemas.openxmlformats.org/officeDocument/2006/relationships/hyperlink" Target="file:///\\Elizabethpc\UACI\2016\GENERALIDADES2016W\ORDENES%202016\629-2016%20ESMERALDA.pdf" TargetMode="External"/><Relationship Id="rId244" Type="http://schemas.openxmlformats.org/officeDocument/2006/relationships/hyperlink" Target="file:///\\Elizabethpc\UACI\2016\GENERALIDADES2016W\ORDENES%202016\644-2016%20LAS%20BRASAS.pdf" TargetMode="External"/><Relationship Id="rId18" Type="http://schemas.openxmlformats.org/officeDocument/2006/relationships/hyperlink" Target="file:///\\Elizabethpc\UACI\2016\GENERALIDADES2016W\CONTRATOS%202016\CONTRATO%20DE%20SUMINISTRO%20N&#176;%2014-2016%20MONERVA.pdf" TargetMode="External"/><Relationship Id="rId39" Type="http://schemas.openxmlformats.org/officeDocument/2006/relationships/hyperlink" Target="file:///\\Elizabethpc\UACI\2016\GENERALIDADES2016W\ORDENES%202016\551-2016%20TOM%20HERNANDEZ.pdf" TargetMode="External"/><Relationship Id="rId50" Type="http://schemas.openxmlformats.org/officeDocument/2006/relationships/hyperlink" Target="file:///\\Elizabethpc\UACI\2016\GENERALIDADES2016W\ORDENES%202016\542-2016%20SISECOR%7d.pdf" TargetMode="External"/><Relationship Id="rId104" Type="http://schemas.openxmlformats.org/officeDocument/2006/relationships/hyperlink" Target="file:///\\Elizabethpc\UACI\2016\GENERALIDADES2016W\ORDENES%202016\477-2016%20MARIA%20SUSANA%20MEJIA.pdf" TargetMode="External"/><Relationship Id="rId125" Type="http://schemas.openxmlformats.org/officeDocument/2006/relationships/hyperlink" Target="file:///\\Elizabethpc\UACI\2016\GENERALIDADES2016W\ORDENES%202016\453-2016%20GRUPO%20RENDERO.pdf" TargetMode="External"/><Relationship Id="rId146" Type="http://schemas.openxmlformats.org/officeDocument/2006/relationships/hyperlink" Target="file:///\\Elizabethpc\UACI\2016\GENERALIDADES2016W\ORDENES%202016\447-2016%20DAVID%20SALGUERP.pdf" TargetMode="External"/><Relationship Id="rId167" Type="http://schemas.openxmlformats.org/officeDocument/2006/relationships/hyperlink" Target="file:///\\Elizabethpc\UACI\2016\GENERALIDADES2016W\ORDENES%202016\434-2015%20DUTRIZ.pdf" TargetMode="External"/><Relationship Id="rId188" Type="http://schemas.openxmlformats.org/officeDocument/2006/relationships/hyperlink" Target="file:///\\Elizabethpc\UACI\2016\GENERALIDADES2016W\ORDENES%202016\597-2016%20DPG.pdf" TargetMode="External"/><Relationship Id="rId71" Type="http://schemas.openxmlformats.org/officeDocument/2006/relationships/hyperlink" Target="file:///\\Elizabethpc\UACI\2016\GENERALIDADES2016W\ORDENES%202016\501-2016%20RADIO%20CADENA.pdf" TargetMode="External"/><Relationship Id="rId92" Type="http://schemas.openxmlformats.org/officeDocument/2006/relationships/hyperlink" Target="file:///\\Elizabethpc\UACI\2016\GENERALIDADES2016W\ORDENES%202016\491-2016%20FREDY%20NOE.pdf" TargetMode="External"/><Relationship Id="rId213" Type="http://schemas.openxmlformats.org/officeDocument/2006/relationships/hyperlink" Target="file:///\\Elizabethpc\UACI\2016\GENERALIDADES2016W\ORDENES%202016\618-2016%20LILIANA%20ALV.pdf" TargetMode="External"/><Relationship Id="rId234" Type="http://schemas.openxmlformats.org/officeDocument/2006/relationships/hyperlink" Target="file:///\\Elizabethpc\UACI\2016\GENERALIDADES2016W\ORDENES%202016\636-2016%20ULISES%20MENDOZA.pdf" TargetMode="External"/><Relationship Id="rId2" Type="http://schemas.openxmlformats.org/officeDocument/2006/relationships/hyperlink" Target="file:///\\Elizabethpc\UACI\2016\GENERALIDADES2016W\ORDENES%202016\578-2016%20ALMACENES%20VIDRI.pdf" TargetMode="External"/><Relationship Id="rId29" Type="http://schemas.openxmlformats.org/officeDocument/2006/relationships/hyperlink" Target="file:///\\Elizabethpc\UACI\2016\GENERALIDADES2016W\ORDENES%202016\558-2016%20CLINICAS%20CANDRAY.pdf" TargetMode="External"/><Relationship Id="rId255" Type="http://schemas.openxmlformats.org/officeDocument/2006/relationships/hyperlink" Target="file:///\\Elizabethpc\UACI\FIANZAS\ACUERDOS%202016\592.10.2016%20DE%20FECHA%2013-10-2016%20EXTINGUIR%20ORDEN%20.pdf" TargetMode="External"/><Relationship Id="rId40" Type="http://schemas.openxmlformats.org/officeDocument/2006/relationships/hyperlink" Target="file:///\\Elizabethpc\UACI\2016\GENERALIDADES2016W\ORDENES%202016\547-2016%20INGENIERA%20ELECTRICA.pdf" TargetMode="External"/><Relationship Id="rId115" Type="http://schemas.openxmlformats.org/officeDocument/2006/relationships/hyperlink" Target="file:///\\Elizabethpc\UACI\2016\GENERALIDADES2016W\CONTRATOS%202016\CONTRATO%20DE%20SERVICIO%20N&#176;%2008-2016%20VALESOLO.pdf" TargetMode="External"/><Relationship Id="rId136" Type="http://schemas.openxmlformats.org/officeDocument/2006/relationships/hyperlink" Target="file:///\\Elizabethpc\UACI\2016\GENERALIDADES2016W\ORDENES%202016\471-2016%20MUNDO%20MED%7d.pdf" TargetMode="External"/><Relationship Id="rId157" Type="http://schemas.openxmlformats.org/officeDocument/2006/relationships/hyperlink" Target="file:///\\Elizabethpc\UACI\2016\GENERALIDADES2016W\ORDENES%202016\438-2016%20COMUNICACIONES%20IBW.pdf" TargetMode="External"/><Relationship Id="rId178" Type="http://schemas.openxmlformats.org/officeDocument/2006/relationships/hyperlink" Target="file:///\\Elizabethpc\UACI\2016\GENERALIDADES2016W\ORDENES%202016\592-2016%20STB%20COMPUTER.pdf" TargetMode="External"/><Relationship Id="rId61" Type="http://schemas.openxmlformats.org/officeDocument/2006/relationships/hyperlink" Target="file:///\\Elizabethpc\UACI\2016\GENERALIDADES2016W\ORDENES%202016\530-2016%20DPG.pdf" TargetMode="External"/><Relationship Id="rId82" Type="http://schemas.openxmlformats.org/officeDocument/2006/relationships/hyperlink" Target="file:///\\Elizabethpc\UACI\2016\GENERALIDADES2016W\ORDENES%202016\523-2016%20PAPELERA%20SANREY.pdf" TargetMode="External"/><Relationship Id="rId199" Type="http://schemas.openxmlformats.org/officeDocument/2006/relationships/hyperlink" Target="file:///\\Elizabethpc\UACI\2016\GENERALIDADES2016W\ORDENES%202016\606-2016%20IMAGEN%20GRAFICA.pdf" TargetMode="External"/><Relationship Id="rId203" Type="http://schemas.openxmlformats.org/officeDocument/2006/relationships/hyperlink" Target="file:///\\Elizabethpc\UACI\2016\GENERALIDADES2016W\ORDENES%202016\609-2016%20ROXANA%20SERVELLON.pdf" TargetMode="External"/><Relationship Id="rId19" Type="http://schemas.openxmlformats.org/officeDocument/2006/relationships/hyperlink" Target="file:///\\Elizabethpc\UACI\2016\GENERALIDADES2016W\ORDENES%202016\563-2016%20DOFFICE.pdf" TargetMode="External"/><Relationship Id="rId224" Type="http://schemas.openxmlformats.org/officeDocument/2006/relationships/hyperlink" Target="file:///\\Elizabethpc\UACI\2016\GENERALIDADES2016W\ORDENES%202016\622-2016%20%20ELECTROLAB.pdf" TargetMode="External"/><Relationship Id="rId245" Type="http://schemas.openxmlformats.org/officeDocument/2006/relationships/hyperlink" Target="file:///\\Elizabethpc\UACI\2016\GENERALIDADES2016W\ORDENES%202016\643-2016%20JOCELYN%20FLORES.pdf" TargetMode="External"/><Relationship Id="rId30" Type="http://schemas.openxmlformats.org/officeDocument/2006/relationships/hyperlink" Target="file:///\\Elizabethpc\UACI\2016\GENERALIDADES2016W\ORDENES%202016\557-2016%20INNOVACIONES.pdf" TargetMode="External"/><Relationship Id="rId105" Type="http://schemas.openxmlformats.org/officeDocument/2006/relationships/hyperlink" Target="file:///\\Elizabethpc\UACI\2016\GENERALIDADES2016W\ORDENES%202016\478-2016%20MARIA%20GUILLERMINA.pdf" TargetMode="External"/><Relationship Id="rId126" Type="http://schemas.openxmlformats.org/officeDocument/2006/relationships/hyperlink" Target="file:///\\Elizabethpc\UACI\2016\GENERALIDADES2016W\ORDENES%202016\456-2016%20RZ,%20S.A%20DE%20C.V..pdf" TargetMode="External"/><Relationship Id="rId147" Type="http://schemas.openxmlformats.org/officeDocument/2006/relationships/hyperlink" Target="file:///\\Elizabethpc\UACI\2016\GENERALIDADES2016W\CONTRATOS%202016\CONTRATO%20DE%20SERVICIO%20N&#176;%2003-2016%20GRISELDA.pdf" TargetMode="External"/><Relationship Id="rId168" Type="http://schemas.openxmlformats.org/officeDocument/2006/relationships/hyperlink" Target="file:///\\Elizabethpc\UACI\2016\GENERALIDADES2016W\ORDENES%202016\437-2016%20ELEVATOR%20GROUP.pdf" TargetMode="External"/><Relationship Id="rId51" Type="http://schemas.openxmlformats.org/officeDocument/2006/relationships/hyperlink" Target="file:///\\Elizabethpc\UACI\2016\GENERALIDADES2016W\ORDENES%202016\539-2016%20GRISELDA%20SIMON.pdf" TargetMode="External"/><Relationship Id="rId72" Type="http://schemas.openxmlformats.org/officeDocument/2006/relationships/hyperlink" Target="file:///\\Elizabethpc\UACI\2016\GENERALIDADES2016W\ORDENES%202016\503-2016%20RADIODIFUSORA.pdf" TargetMode="External"/><Relationship Id="rId93" Type="http://schemas.openxmlformats.org/officeDocument/2006/relationships/hyperlink" Target="file:///\\Elizabethpc\UACI\2016\GENERALIDADES2016W\ORDENES%202016\496-2016%20SURTIDORA%20FERRETERA.pdf" TargetMode="External"/><Relationship Id="rId189" Type="http://schemas.openxmlformats.org/officeDocument/2006/relationships/hyperlink" Target="file:///\\Elizabethpc\UACI\2016\GENERALIDADES2016W\ORDENES%202016\596-2016%20JOSE%20MONTERROSA.pdf" TargetMode="External"/><Relationship Id="rId3" Type="http://schemas.openxmlformats.org/officeDocument/2006/relationships/hyperlink" Target="file:///\\Elizabethpc\UACI\2016\GENERALIDADES2016W\CONTRATOS%202016\CONTRATO%20DE%20SERVICIO%20N&#176;%2020-2016%20JEIVI%20.pdf" TargetMode="External"/><Relationship Id="rId214" Type="http://schemas.openxmlformats.org/officeDocument/2006/relationships/hyperlink" Target="file:///\\Elizabethpc\UACI\2016\GENERALIDADES2016W\ORDENES%202016\617-2016%20SUPLIDORES%20DI.pdf" TargetMode="External"/><Relationship Id="rId235" Type="http://schemas.openxmlformats.org/officeDocument/2006/relationships/hyperlink" Target="file:///\\Elizabethpc\UACI\2016\GENERALIDADES2016W\ORDENES%202016\637-2016%20MULTINEGOCIOS.pdf" TargetMode="External"/><Relationship Id="rId256" Type="http://schemas.openxmlformats.org/officeDocument/2006/relationships/printerSettings" Target="../printerSettings/printerSettings6.bin"/><Relationship Id="rId116" Type="http://schemas.openxmlformats.org/officeDocument/2006/relationships/hyperlink" Target="file:///\\Elizabethpc\UACI\2016\GENERALIDADES2016W\ORDENES%202016\465-2016%20MEGAFOOD.pdf" TargetMode="External"/><Relationship Id="rId137" Type="http://schemas.openxmlformats.org/officeDocument/2006/relationships/hyperlink" Target="file:///\\Elizabethpc\UACI\2016\GENERALIDADES2016W\ORDENES%202016\470-2016%20ELECTROLAB.pdf" TargetMode="External"/><Relationship Id="rId158" Type="http://schemas.openxmlformats.org/officeDocument/2006/relationships/hyperlink" Target="file:///\\Elizabethpc\UACI\2016\GENERALIDADES2016W\ORDENES%202016\442-2016%20MILLICOM.pdf" TargetMode="External"/><Relationship Id="rId20" Type="http://schemas.openxmlformats.org/officeDocument/2006/relationships/hyperlink" Target="file:///\\Elizabethpc\UACI\2016\GENERALIDADES2016W\ORDENES%202016\560-2016%20CALTEC.pdf" TargetMode="External"/><Relationship Id="rId41" Type="http://schemas.openxmlformats.org/officeDocument/2006/relationships/hyperlink" Target="file:///\\Elizabethpc\UACI\2016\GENERALIDADES2016W\CONTRATOS%202016\TESTIMONIO%20DE%20ESCRITURA%20PUBLICA.pdf" TargetMode="External"/><Relationship Id="rId62" Type="http://schemas.openxmlformats.org/officeDocument/2006/relationships/hyperlink" Target="file:///\\Elizabethpc\UACI\2016\GENERALIDADES2016W\ORDENES%202016\506-2016%20DUTRIZ.pdf" TargetMode="External"/><Relationship Id="rId83" Type="http://schemas.openxmlformats.org/officeDocument/2006/relationships/hyperlink" Target="file:///\\Elizabethpc\UACI\2016\GENERALIDADES2016W\ORDENES%202016\522-2016%20LIBRERIA%20EL%20NUEVO%20SIGLO.pdf" TargetMode="External"/><Relationship Id="rId179" Type="http://schemas.openxmlformats.org/officeDocument/2006/relationships/hyperlink" Target="file:///\\Elizabethpc\UACI\2016\GENERALIDADES2016W\ORDENES%202016\593-2016%20SCREENCHECK.pdf" TargetMode="External"/><Relationship Id="rId190" Type="http://schemas.openxmlformats.org/officeDocument/2006/relationships/hyperlink" Target="file:///\\Elizabethpc\UACI\FIANZAS\ACUERDOS%202016\478.08.2016%20DE%20FECHA%2018-08-2016%20MODIF%20CLAUSULA%20DE%20GRISELDA.pdf" TargetMode="External"/><Relationship Id="rId204" Type="http://schemas.openxmlformats.org/officeDocument/2006/relationships/hyperlink" Target="file:///\\Elizabethpc\UACI\2016\GENERALIDADES2016W\ORDENES%202016\598-2016%20SOC.%20DE%20EMPRESARIOS.pdf" TargetMode="External"/><Relationship Id="rId225" Type="http://schemas.openxmlformats.org/officeDocument/2006/relationships/hyperlink" Target="file:///\\Elizabethpc\UACI\2016\GENERALIDADES2016W\ORDENES%202016\630-2016%20LUIS%20CASTELLANO.pdf" TargetMode="External"/><Relationship Id="rId246" Type="http://schemas.openxmlformats.org/officeDocument/2006/relationships/hyperlink" Target="file:///\\Elizabethpc\UACI\2016\GENERALIDADES2016W\ORDENES%202016\642-2016%20JOSE%20HERNANDEZ.pdf" TargetMode="External"/><Relationship Id="rId106" Type="http://schemas.openxmlformats.org/officeDocument/2006/relationships/hyperlink" Target="file:///\\Elizabethpc\UACI\2016\GENERALIDADES2016W\ORDENES%202016\480-2016%20DATAPRINT.pdf" TargetMode="External"/><Relationship Id="rId127" Type="http://schemas.openxmlformats.org/officeDocument/2006/relationships/hyperlink" Target="file:///\\Elizabethpc\UACI\2016\GENERALIDADES2016W\ORDENES%202016\457-2016%20INMOBILIARA%20EL%20CAFETALITO.pdf" TargetMode="External"/><Relationship Id="rId10" Type="http://schemas.openxmlformats.org/officeDocument/2006/relationships/hyperlink" Target="file:///\\Elizabethpc\UACI\2016\GENERALIDADES2016W\CONTRATOS%202016\CONTRATO%20DE%20SUMINISTRO%20N&#176;%2015-2016%20KUA%20KUO2.pdf" TargetMode="External"/><Relationship Id="rId31" Type="http://schemas.openxmlformats.org/officeDocument/2006/relationships/hyperlink" Target="file:///\\Elizabethpc\UACI\2016\GENERALIDADES2016W\ORDENES%202016\555-2016%20COPROSER.pdf" TargetMode="External"/><Relationship Id="rId52" Type="http://schemas.openxmlformats.org/officeDocument/2006/relationships/hyperlink" Target="file:///\\Elizabethpc\UACI\2016\GENERALIDADES2016W\ORDENES%202016\533-2016%20INFRA.pdf" TargetMode="External"/><Relationship Id="rId73" Type="http://schemas.openxmlformats.org/officeDocument/2006/relationships/hyperlink" Target="file:///\\Elizabethpc\UACI\2016\GENERALIDADES2016W\ORDENES%202016\505-2016%20ASOC.%20DE%20RADIO.pdf" TargetMode="External"/><Relationship Id="rId94" Type="http://schemas.openxmlformats.org/officeDocument/2006/relationships/hyperlink" Target="file:///\\Elizabethpc\UACI\2016\GENERALIDADES2016W\ORDENES%202016\485-2016%20COMUNICACIONES%20IBW.pdf" TargetMode="External"/><Relationship Id="rId148" Type="http://schemas.openxmlformats.org/officeDocument/2006/relationships/hyperlink" Target="file:///\\Elizabethpc\UACI\2016\GENERALIDADES2016W\ORDENES%202016\451-2016%20MULTISERVICIOS%20A%20Y%20M.pdf" TargetMode="External"/><Relationship Id="rId169" Type="http://schemas.openxmlformats.org/officeDocument/2006/relationships/hyperlink" Target="file:///\\Elizabethpc\UACI\2016\GENERALIDADES2016W\ORDENES%202016\580-2016%20ELECTROICA%202001.pdf" TargetMode="External"/><Relationship Id="rId4" Type="http://schemas.openxmlformats.org/officeDocument/2006/relationships/hyperlink" Target="file:///\\Elizabethpc\UACI\2016\GENERALIDADES2016W\ORDENES%202016\576-2016%20TOM%20CHAVEZ.pdf" TargetMode="External"/><Relationship Id="rId180" Type="http://schemas.openxmlformats.org/officeDocument/2006/relationships/hyperlink" Target="file:///\\Elizabethpc\UACI\2016\GENERALIDADES2016W\ORDENES%202016\594-2016%20RICOH%20EL%20SALVADOR.pdf" TargetMode="External"/><Relationship Id="rId215" Type="http://schemas.openxmlformats.org/officeDocument/2006/relationships/hyperlink" Target="file:///\\Elizabethpc\UACI\2016\GENERALIDADES2016W\ORDENES%202016\616-2016%20CLINICAS%20CANDRAY.pdf" TargetMode="External"/><Relationship Id="rId236" Type="http://schemas.openxmlformats.org/officeDocument/2006/relationships/hyperlink" Target="file:///\\Elizabethpc\UACI\2016\GENERALIDADES2016W\ORDENES%202016\641-2016%20NUEVO%20SIGLO.pdf" TargetMode="External"/><Relationship Id="rId257"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17" Type="http://schemas.openxmlformats.org/officeDocument/2006/relationships/hyperlink" Target="file:///\\Elizabethpc\UACI\2017\GENERALIDADES2017W\ORDENES%202017\697-2017%20CLINICAS%20CANDRAY.pdf" TargetMode="External"/><Relationship Id="rId21" Type="http://schemas.openxmlformats.org/officeDocument/2006/relationships/hyperlink" Target="file:///\\192.168.0.7\..\..\Users\elizabetharias\AppData\Roaming\Microsoft\Excel\Elizabethpc\UACI\2017\GENERALIDADES2017W\ORDENES%202017\803-2017%20MARIA%20AGUILAR.pdf" TargetMode="External"/><Relationship Id="rId42" Type="http://schemas.openxmlformats.org/officeDocument/2006/relationships/hyperlink" Target="file:///\\Elizabethpc\UACI\2017\GENERALIDADES2017W\ORDENES%202017\659-2017%20EDWIN%20MARTINEZ.pdf" TargetMode="External"/><Relationship Id="rId63" Type="http://schemas.openxmlformats.org/officeDocument/2006/relationships/hyperlink" Target="file:///\\Elizabethpc\UACI\2017\GENERALIDADES2017W\CONTRATOS%202017\CONTRATO%20DE%20SERVICIOS%2010-2017%20VALESOLO.pdf" TargetMode="External"/><Relationship Id="rId84" Type="http://schemas.openxmlformats.org/officeDocument/2006/relationships/hyperlink" Target="file:///\\Elizabethpc\UACI\2017\GENERALIDADES2017W\ORDENES%202017\696-2017%20EL%20SALVADOR%20NETWORK.pdf" TargetMode="External"/><Relationship Id="rId138" Type="http://schemas.openxmlformats.org/officeDocument/2006/relationships/hyperlink" Target="file:///\\Elizabethpc\UACI\2017\GENERALIDADES2017W\ORDENES%202017\723-2017%20PINTURA%20DEL%20SUR.pdf" TargetMode="External"/><Relationship Id="rId159" Type="http://schemas.openxmlformats.org/officeDocument/2006/relationships/hyperlink" Target="file:///\\Elizabethpc\UACI\2017\GENERALIDADES2017W\ORDENES%202017\754-2017%20OMAR%20RAMIREZ.pdf" TargetMode="External"/><Relationship Id="rId170" Type="http://schemas.openxmlformats.org/officeDocument/2006/relationships/hyperlink" Target="file:///\\Elizabethpc\UACI\2017\GENERALIDADES2017W\ORDENES%202017\760-2017%20DUTRIZ.pdf" TargetMode="External"/><Relationship Id="rId191" Type="http://schemas.openxmlformats.org/officeDocument/2006/relationships/hyperlink" Target="file:///\\Elizabethpc\UACI\2017\GENERALIDADES2017W\ORDENES%202017\773-2017%20LEYDI%20DE%20HERNANDEZ.pdf" TargetMode="External"/><Relationship Id="rId205" Type="http://schemas.openxmlformats.org/officeDocument/2006/relationships/hyperlink" Target="file:///\\Elizabethpc\UACI\2017\GENERALIDADES2017W\ORDENES%202017\793-2017%20LIGIA%20ALFARO.pdf" TargetMode="External"/><Relationship Id="rId107" Type="http://schemas.openxmlformats.org/officeDocument/2006/relationships/hyperlink" Target="file:///\\Elizabethpc\UACI\2017\GENERALIDADES2017W\ORDENES%202017\705-2017%20FONDO%20DE%20ACTIV.pdf" TargetMode="External"/><Relationship Id="rId11" Type="http://schemas.openxmlformats.org/officeDocument/2006/relationships/hyperlink" Target="file:///\\Elizabethpc\UACI\2017\GENERALIDADES2017W\ORDENES%202017\825-2017%20MEGA%20FUTURO.pdf" TargetMode="External"/><Relationship Id="rId32" Type="http://schemas.openxmlformats.org/officeDocument/2006/relationships/hyperlink" Target="file:///\\Elizabethpc\UACI\2017\GENERALIDADES2017W\ORDENES%202017\818-2017%20VIDUC.pdf" TargetMode="External"/><Relationship Id="rId53" Type="http://schemas.openxmlformats.org/officeDocument/2006/relationships/hyperlink" Target="file:///\\Elizabethpc\UACI\2017\GENERALIDADES2017W\ORDENES%202017\669-2017%20EDGAR%20PERDOMO.pdf" TargetMode="External"/><Relationship Id="rId74" Type="http://schemas.openxmlformats.org/officeDocument/2006/relationships/hyperlink" Target="file:///\\Elizabethpc\UACI\2017\GENERALIDADES2017W\ORDENES%202017\688-2017%20MARIA%20AGUILAR.pdf" TargetMode="External"/><Relationship Id="rId128" Type="http://schemas.openxmlformats.org/officeDocument/2006/relationships/hyperlink" Target="file:///\\Elizabethpc\UACI\2017\GENERALIDADES2017W\ORDENES%202017\747-2017%20BUSINESS.pdf" TargetMode="External"/><Relationship Id="rId149" Type="http://schemas.openxmlformats.org/officeDocument/2006/relationships/hyperlink" Target="file:///\\Elizabethpc\UACI\2017\GENERALIDADES2017W\ORDENES%202017\735-2017%20DPG.pdf" TargetMode="External"/><Relationship Id="rId5" Type="http://schemas.openxmlformats.org/officeDocument/2006/relationships/hyperlink" Target="file:///\\Elizabethpc\UACI\2017\GENERALIDADES2017W\ORDENES%202017\821-2017%20MJ%20REMODELACIONES.pdf" TargetMode="External"/><Relationship Id="rId95" Type="http://schemas.openxmlformats.org/officeDocument/2006/relationships/hyperlink" Target="file:///\\Elizabethpc\UACI\2017\GENERALIDADES2017W\ORDENES%202017\711-2017%20FARMACIAS%20UNO.pdf" TargetMode="External"/><Relationship Id="rId160" Type="http://schemas.openxmlformats.org/officeDocument/2006/relationships/hyperlink" Target="file:///\\Elizabethpc\UACI\2017\GENERALIDADES2017W\ORDENES%202017\751-2017%20DUTRIZ.pdf" TargetMode="External"/><Relationship Id="rId181" Type="http://schemas.openxmlformats.org/officeDocument/2006/relationships/hyperlink" Target="file:///\\Elizabethpc\UACI\2017\GENERALIDADES2017W\ORDENES%202017\785-2017%20RIVERA%20HOOVER.pdf" TargetMode="External"/><Relationship Id="rId216" Type="http://schemas.openxmlformats.org/officeDocument/2006/relationships/printerSettings" Target="../printerSettings/printerSettings7.bin"/><Relationship Id="rId22" Type="http://schemas.openxmlformats.org/officeDocument/2006/relationships/hyperlink" Target="file:///\\Elizabethpc\UACI\2017\GENERALIDADES2017W\ORDENES%202017\801-2017%20DPG.pdf" TargetMode="External"/><Relationship Id="rId43" Type="http://schemas.openxmlformats.org/officeDocument/2006/relationships/hyperlink" Target="file:///\\Elizabethpc\UACI\2017\GENERALIDADES2017W\ORDENES%202017\660-2017%20INSTITUTO%20DE%20CIENCIAS.pdf" TargetMode="External"/><Relationship Id="rId64" Type="http://schemas.openxmlformats.org/officeDocument/2006/relationships/hyperlink" Target="file:///\\Elizabethpc\UACI\2017\GENERALIDADES2017W\CONTRATOS%202017\CONTRATO%20DE%20SERVICIOS%2007-2017%20PASTRANA.pdf" TargetMode="External"/><Relationship Id="rId118" Type="http://schemas.openxmlformats.org/officeDocument/2006/relationships/hyperlink" Target="file:///\\Elizabethpc\UACI\2017\GENERALIDADES2017W\ORDENES%202017\714-2017%20GUARDADO.pdf" TargetMode="External"/><Relationship Id="rId139" Type="http://schemas.openxmlformats.org/officeDocument/2006/relationships/hyperlink" Target="file:///\\Elizabethpc\UACI\2017\GENERALIDADES2017W\ORDENES%202017\722-2017%20NOE%20ALBERTO%20GUILLEN.pdf" TargetMode="External"/><Relationship Id="rId85" Type="http://schemas.openxmlformats.org/officeDocument/2006/relationships/hyperlink" Target="file:///\\Elizabethpc\UACI\2017\GENERALIDADES2017W\ORDENES%202017\692-2017%20PLATERO%20CARRERA.pdf" TargetMode="External"/><Relationship Id="rId150" Type="http://schemas.openxmlformats.org/officeDocument/2006/relationships/hyperlink" Target="file:///\\Elizabethpc\UACI\2017\GENERALIDADES2017W\ORDENES%202017\733-2017%20MULTIPLES.pdf" TargetMode="External"/><Relationship Id="rId171" Type="http://schemas.openxmlformats.org/officeDocument/2006/relationships/hyperlink" Target="file:///\\Elizabethpc\UACI\2017\GENERALIDADES2017W\CONTRATOS%202017\CONTRATO%20DE%20SUMINISTRO%20N&#176;%2023-2017%20SERDICA.pdf" TargetMode="External"/><Relationship Id="rId192" Type="http://schemas.openxmlformats.org/officeDocument/2006/relationships/hyperlink" Target="file:///\\Elizabethpc\UACI\2017\GENERALIDADES2017W\ORDENES%202017\781-2017%20TOM%20HERNANDEZ.pdf" TargetMode="External"/><Relationship Id="rId206" Type="http://schemas.openxmlformats.org/officeDocument/2006/relationships/hyperlink" Target="file:///\\Elizabethpc\UACI\2017\GENERALIDADES2017W\ORDENES%202017\792-2017%20VIDRIO%20INDUSTRIAL.pdf" TargetMode="External"/><Relationship Id="rId12" Type="http://schemas.openxmlformats.org/officeDocument/2006/relationships/hyperlink" Target="file:///\\Elizabethpc\UACI\2017\GENERALIDADES2017W\ORDENES%202017\829-2017%20MARTA%20DURAN.pdf" TargetMode="External"/><Relationship Id="rId33" Type="http://schemas.openxmlformats.org/officeDocument/2006/relationships/hyperlink" Target="file:///\\Elizabethpc\UACI\2017\GENERALIDADES2017W\ORDENES%202017\802-2017%20ROXANA%20MINERVINI.pdf" TargetMode="External"/><Relationship Id="rId108" Type="http://schemas.openxmlformats.org/officeDocument/2006/relationships/hyperlink" Target="file:///\\Elizabethpc\UACI\2017\GENERALIDADES2017W\ORDENES%202017\706-2017%20DOBLE%20F.pdf" TargetMode="External"/><Relationship Id="rId129" Type="http://schemas.openxmlformats.org/officeDocument/2006/relationships/hyperlink" Target="file:///\\Elizabethpc\UACI\2017\GENERALIDADES2017W\ORDENES%202017\743-2017%20BUSINESS.pdf" TargetMode="External"/><Relationship Id="rId54" Type="http://schemas.openxmlformats.org/officeDocument/2006/relationships/hyperlink" Target="file:///\\Elizabethpc\UACI\2017\GENERALIDADES2017W\CONTRATOS%202017\CONTRATO%20DE%20SERVICIOS%2002-2017%20IBW.pdf" TargetMode="External"/><Relationship Id="rId75" Type="http://schemas.openxmlformats.org/officeDocument/2006/relationships/hyperlink" Target="file:///\\Elizabethpc\UACI\2017\GENERALIDADES2017W\ORDENES%202017\689-2017%20R%20Z,%20S.A.%20DE%20C.V..pdf" TargetMode="External"/><Relationship Id="rId96" Type="http://schemas.openxmlformats.org/officeDocument/2006/relationships/hyperlink" Target="file:///\\Elizabethpc\UACI\2017\GENERALIDADES2017W\ORDENES%202017\712-2017%20CEFAFA.pdf" TargetMode="External"/><Relationship Id="rId140" Type="http://schemas.openxmlformats.org/officeDocument/2006/relationships/hyperlink" Target="file:///\\Elizabethpc\UACI\2017\GENERALIDADES2017W\CONTRATOS%202017\CONTRATO%20DE%20SUMINISTRO%20N&#176;%2018-2017%20ALEX.pdf" TargetMode="External"/><Relationship Id="rId161" Type="http://schemas.openxmlformats.org/officeDocument/2006/relationships/hyperlink" Target="file:///\\Elizabethpc\UACI\2017\GENERALIDADES2017W\ORDENES%202017\750-2017%20GRISELDA%20SIMON.pdf" TargetMode="External"/><Relationship Id="rId182" Type="http://schemas.openxmlformats.org/officeDocument/2006/relationships/hyperlink" Target="file:///\\Elizabethpc\UACI\2017\GENERALIDADES2017W\ORDENES%202017\786-2017%20GASI.pdf" TargetMode="External"/><Relationship Id="rId217" Type="http://schemas.openxmlformats.org/officeDocument/2006/relationships/drawing" Target="../drawings/drawing7.xml"/><Relationship Id="rId6" Type="http://schemas.openxmlformats.org/officeDocument/2006/relationships/hyperlink" Target="file:///\\Elizabethpc\UACI\2017\GENERALIDADES2017W\ORDENES%202017\814-2017%20ROBERTO%20DAVID%20JIMENEZ.pdf" TargetMode="External"/><Relationship Id="rId23" Type="http://schemas.openxmlformats.org/officeDocument/2006/relationships/hyperlink" Target="file:///\\Elizabethpc\UACI\2017\GENERALIDADES2017W\ORDENES%202017\800-2017%20DATA%20GRAPH.pdf" TargetMode="External"/><Relationship Id="rId119" Type="http://schemas.openxmlformats.org/officeDocument/2006/relationships/hyperlink" Target="file:///\\Elizabethpc\UACI\2017\GENERALIDADES2017W\CONTRATOS%202017\CONTRATO%20DE%20SERVICIOS%2003-2017%20RADIO.pdf" TargetMode="External"/><Relationship Id="rId44" Type="http://schemas.openxmlformats.org/officeDocument/2006/relationships/hyperlink" Target="file:///\\Elizabethpc\UACI\2017\GENERALIDADES2017W\ORDENES%202017\655-2017%20PRENSA.pdf" TargetMode="External"/><Relationship Id="rId65" Type="http://schemas.openxmlformats.org/officeDocument/2006/relationships/hyperlink" Target="file:///\\Elizabethpc\UACI\2017\GENERALIDADES2017W\CONTRATOS%202017\CONTRATO%20DE%20SERVICIOS%2008-2017%20EVER%20CALDERON.pdf" TargetMode="External"/><Relationship Id="rId86" Type="http://schemas.openxmlformats.org/officeDocument/2006/relationships/hyperlink" Target="file:///\\Elizabethpc\UACI\2017\GENERALIDADES2017W\ORDENES%202017\693-2017%20SURTIDORA%20FERRETERA.pdf" TargetMode="External"/><Relationship Id="rId130" Type="http://schemas.openxmlformats.org/officeDocument/2006/relationships/hyperlink" Target="file:///\\Elizabethpc\UACI\2017\GENERALIDADES2017W\ORDENES%202017\749-2017%20BUSINESS.pdf" TargetMode="External"/><Relationship Id="rId151" Type="http://schemas.openxmlformats.org/officeDocument/2006/relationships/hyperlink" Target="file:///\\Elizabethpc\UACI\2017\GENERALIDADES2017W\ORDENES%202017\731-2017%20AGELSA.pdf" TargetMode="External"/><Relationship Id="rId172" Type="http://schemas.openxmlformats.org/officeDocument/2006/relationships/hyperlink" Target="file:///\\Elizabethpc\UACI\2017\GENERALIDADES2017W\ORDENES%202017\761-2017%20LTC.pdf" TargetMode="External"/><Relationship Id="rId193" Type="http://schemas.openxmlformats.org/officeDocument/2006/relationships/hyperlink" Target="file:///\\Elizabethpc\UACI\2017\GENERALIDADES2017W\ORDENES%202017\782-2017%20IMAGEN%20GRAFICA.pdf" TargetMode="External"/><Relationship Id="rId207" Type="http://schemas.openxmlformats.org/officeDocument/2006/relationships/hyperlink" Target="file:///\\Elizabethpc\UACI\2017\GENERALIDADES2017W\ORDENES%202017\791-2017%20JUAREZ.pdf" TargetMode="External"/><Relationship Id="rId13" Type="http://schemas.openxmlformats.org/officeDocument/2006/relationships/hyperlink" Target="file:///\\Elizabethpc\UACI\2017\GENERALIDADES2017W\ORDENES%202017\824-2017%20DATA%20GRAPH.pdf" TargetMode="External"/><Relationship Id="rId109" Type="http://schemas.openxmlformats.org/officeDocument/2006/relationships/hyperlink" Target="file:///\\Elizabethpc\UACI\2017\GENERALIDADES2017W\ORDENES%202017\707-2017%20ASOC.%20AGUA.pdf" TargetMode="External"/><Relationship Id="rId34" Type="http://schemas.openxmlformats.org/officeDocument/2006/relationships/hyperlink" Target="file:///\\Elizabethpc\UACI\2017\GENERALIDADES2017W\ORDENES%202017\819-2017%20EL%20ROSARIO.pdf" TargetMode="External"/><Relationship Id="rId55" Type="http://schemas.openxmlformats.org/officeDocument/2006/relationships/hyperlink" Target="file:///\\Elizabethpc\UACI\2017\GENERALIDADES2017W\ORDENES%202017\666-2017%20JARET%20MORAN.pdf" TargetMode="External"/><Relationship Id="rId76" Type="http://schemas.openxmlformats.org/officeDocument/2006/relationships/hyperlink" Target="file:///\\Elizabethpc\UACI\2017\GENERALIDADES2017W\ORDENES%202017\678-2017%20MAR%20Y%20ASOCIADOS.pdf" TargetMode="External"/><Relationship Id="rId97" Type="http://schemas.openxmlformats.org/officeDocument/2006/relationships/hyperlink" Target="file:///\\Elizabethpc\UACI\2017\GENERALIDADES2017W\ORDENES%202017\713-2017%20PRODUCTOS%20MEDICOS.pdf" TargetMode="External"/><Relationship Id="rId120" Type="http://schemas.openxmlformats.org/officeDocument/2006/relationships/hyperlink" Target="file:///\\Elizabethpc\UACI\2017\GENERALIDADES2017W\CONTRATOS%202017\CONTRATO%20DE%20SUMINISTRO%20N&#176;%2014-2017%20VILLALOBOS.pdf" TargetMode="External"/><Relationship Id="rId141" Type="http://schemas.openxmlformats.org/officeDocument/2006/relationships/hyperlink" Target="file:///\\Elizabethpc\UACI\2017\GENERALIDADES2017W\ORDENES%202017\729-2017%20AGROFERRETERIA.pdf" TargetMode="External"/><Relationship Id="rId7" Type="http://schemas.openxmlformats.org/officeDocument/2006/relationships/hyperlink" Target="file:///\\Elizabethpc\UACI\2017\GENERALIDADES2017W\ORDENES%202017\826-2017%20SUMINISTRO%20ELECTRICOS.pdf" TargetMode="External"/><Relationship Id="rId162" Type="http://schemas.openxmlformats.org/officeDocument/2006/relationships/hyperlink" Target="file:///\\Elizabethpc\UACI\2017\GENERALIDADES2017W\ORDENES%202017\752-2017%20PRODUCTOS%20Y%20SER.pdf" TargetMode="External"/><Relationship Id="rId183" Type="http://schemas.openxmlformats.org/officeDocument/2006/relationships/hyperlink" Target="file:///\\Elizabethpc\UACI\2017\GENERALIDADES2017W\ORDENES%202017\763-2017%20ROXNA%20MINERVINI.pdf" TargetMode="External"/><Relationship Id="rId24" Type="http://schemas.openxmlformats.org/officeDocument/2006/relationships/hyperlink" Target="file:///\\Elizabethpc\UACI\2017\GENERALIDADES2017W\ORDENES%202017\807-2017%20DATA%20GRAPH.pdf" TargetMode="External"/><Relationship Id="rId45" Type="http://schemas.openxmlformats.org/officeDocument/2006/relationships/hyperlink" Target="file:///\\Elizabethpc\UACI\2017\GENERALIDADES2017W\ORDENES%202017\656-2017%20DIARIO%20DE%20HOY.pdf" TargetMode="External"/><Relationship Id="rId66" Type="http://schemas.openxmlformats.org/officeDocument/2006/relationships/hyperlink" Target="file:///\\Elizabethpc\UACI\2017\GENERALIDADES2017W\CONTRATOS%202017\CONTRATO%20DE%20SERVICIOS%2011-2017%20DATA.pdf" TargetMode="External"/><Relationship Id="rId87" Type="http://schemas.openxmlformats.org/officeDocument/2006/relationships/hyperlink" Target="file:///\\Elizabethpc\UACI\2017\GENERALIDADES2017W\ORDENES%202017\680-2017%20DUTRIZ.pdf" TargetMode="External"/><Relationship Id="rId110" Type="http://schemas.openxmlformats.org/officeDocument/2006/relationships/hyperlink" Target="file:///\\Elizabethpc\UACI\2017\GENERALIDADES2017W\ORDENES%202017\710-2017%20FARMIX.pdf" TargetMode="External"/><Relationship Id="rId131" Type="http://schemas.openxmlformats.org/officeDocument/2006/relationships/hyperlink" Target="file:///\\Elizabethpc\UACI\2017\GENERALIDADES2017W\ORDENES%202017\744-2017%20IMPORTADORA%20PLEITEZ.pdf" TargetMode="External"/><Relationship Id="rId152" Type="http://schemas.openxmlformats.org/officeDocument/2006/relationships/hyperlink" Target="file:///\\Elizabethpc\UACI\2017\GENERALIDADES2017W\ORDENES%202017\732-2017%20NOE%20GUILLEN.pdf" TargetMode="External"/><Relationship Id="rId173" Type="http://schemas.openxmlformats.org/officeDocument/2006/relationships/hyperlink" Target="file:///\\Elizabethpc\UACI\2017\GENERALIDADES2017W\ORDENES%202017\762-2017%20ROXANA%20MINERVIN.pdf" TargetMode="External"/><Relationship Id="rId194" Type="http://schemas.openxmlformats.org/officeDocument/2006/relationships/hyperlink" Target="file:///\\Elizabethpc\UACI\2017\GENERALIDADES2017W\CONTRATOS%202017\CONTRATO%20DE%20SUMINISTRO%20N&#176;%2027-2017%20INFRASAL.pdf" TargetMode="External"/><Relationship Id="rId208" Type="http://schemas.openxmlformats.org/officeDocument/2006/relationships/hyperlink" Target="file:///\\Elizabethpc\UACI\2017\GENERALIDADES2017W\ORDENES%202017\783-2017%20EDITORIAL%20ALTAMIRANO.pdf" TargetMode="External"/><Relationship Id="rId14" Type="http://schemas.openxmlformats.org/officeDocument/2006/relationships/hyperlink" Target="file:///\\Elizabethpc\UACI\2017\GENERALIDADES2017W\ORDENES%202017\828-2017%20PROD%20Y%20SER.pdf" TargetMode="External"/><Relationship Id="rId30" Type="http://schemas.openxmlformats.org/officeDocument/2006/relationships/hyperlink" Target="file:///\\Elizabethpc\UACI\2017\GENERALIDADES2017W\ORDENES%202017\816-2017%20MEGA%20FUTURO.pdf" TargetMode="External"/><Relationship Id="rId35" Type="http://schemas.openxmlformats.org/officeDocument/2006/relationships/hyperlink" Target="file:///\\Elizabethpc\UACI\2017\GENERALIDADES2017W\ORDENES%202017\810-2017%20FREDY%20GRANADOS.pdf" TargetMode="External"/><Relationship Id="rId56" Type="http://schemas.openxmlformats.org/officeDocument/2006/relationships/hyperlink" Target="file:///\\Elizabethpc\UACI\2017\GENERALIDADES2017W\ORDENES%202017\673-2017%20R%20Z.pdf" TargetMode="External"/><Relationship Id="rId77" Type="http://schemas.openxmlformats.org/officeDocument/2006/relationships/hyperlink" Target="file:///\\Elizabethpc\UACI\2017\GENERALIDADES2017W\ORDENES%202017\676-2017%20ROXANA%20MINERVINI.pdf" TargetMode="External"/><Relationship Id="rId100" Type="http://schemas.openxmlformats.org/officeDocument/2006/relationships/hyperlink" Target="file:///\\Elizabethpc\UACI\2017\GENERALIDADES2017W\ORDENES%202017\708-2017%20IMPRESOS%20MULTIPLES.pdf" TargetMode="External"/><Relationship Id="rId105" Type="http://schemas.openxmlformats.org/officeDocument/2006/relationships/hyperlink" Target="file:///\\Elizabethpc\UACI\2017\GENERALIDADES2017W\ORDENES%202017\703-2017%20RADIO%20YSKL.pdf" TargetMode="External"/><Relationship Id="rId126" Type="http://schemas.openxmlformats.org/officeDocument/2006/relationships/hyperlink" Target="file:///\\Elizabethpc\UACI\2017\GENERALIDADES2017W\ORDENES%202017\739-2017%20MUNDO.pdf" TargetMode="External"/><Relationship Id="rId147" Type="http://schemas.openxmlformats.org/officeDocument/2006/relationships/hyperlink" Target="file:///\\Elizabethpc\UACI\2017\GENERALIDADES2017W\ORDENES%202017\691-2017%20CLEAN%20AIR.pdf" TargetMode="External"/><Relationship Id="rId168" Type="http://schemas.openxmlformats.org/officeDocument/2006/relationships/hyperlink" Target="file:///\\Elizabethpc\UACI\2017\GENERALIDADES2017W\ORDENES%202017\758-2017%20GRUPO%20DE%20SERVICIOS%20AP.pdf" TargetMode="External"/><Relationship Id="rId8" Type="http://schemas.openxmlformats.org/officeDocument/2006/relationships/hyperlink" Target="file:///\\Elizabethpc\UACI\2017\GENERALIDADES2017W\ORDENES%202017\823-2017%20ROXANA%20MINERVINI.pdf" TargetMode="External"/><Relationship Id="rId51" Type="http://schemas.openxmlformats.org/officeDocument/2006/relationships/hyperlink" Target="file:///\\Elizabethpc\UACI\2017\GENERALIDADES2017W\ORDENES%202017\668-2017%20WALTER%20SALINAS.pdf" TargetMode="External"/><Relationship Id="rId72" Type="http://schemas.openxmlformats.org/officeDocument/2006/relationships/hyperlink" Target="file:///\\Elizabethpc\UACI\2017\GENERALIDADES2017W\ORDENES%202017\686-2017%20DATAPRINT.pdf" TargetMode="External"/><Relationship Id="rId93" Type="http://schemas.openxmlformats.org/officeDocument/2006/relationships/hyperlink" Target="file:///\\Elizabethpc\UACI\2017\GENERALIDADES2017W\CONTRATOS%202017\CONTRATO%20DE%20SERVICIOS%2006-2017%20ELEVADORES.pdf" TargetMode="External"/><Relationship Id="rId98" Type="http://schemas.openxmlformats.org/officeDocument/2006/relationships/hyperlink" Target="file:///\\Elizabethpc\UACI\2017\GENERALIDADES2017W\ORDENES%202017\700-2017%20CARLOS%20ELIAS.pdf" TargetMode="External"/><Relationship Id="rId121" Type="http://schemas.openxmlformats.org/officeDocument/2006/relationships/hyperlink" Target="file:///\\Elizabethpc\UACI\2017\GENERALIDADES2017W\CONTRATOS%202017\ESCRITURA%20PUBLICA%20N&#176;%2011%20LIBRO%209%20MURCIA.pdf" TargetMode="External"/><Relationship Id="rId142" Type="http://schemas.openxmlformats.org/officeDocument/2006/relationships/hyperlink" Target="file:///\\Elizabethpc\UACI\2017\GENERALIDADES2017W\ORDENES%202017\728-2017%20WALTER%20LEIVA.pdf" TargetMode="External"/><Relationship Id="rId163" Type="http://schemas.openxmlformats.org/officeDocument/2006/relationships/hyperlink" Target="file:///\\Elizabethpc\UACI\2017\GENERALIDADES2017W\CONTRATOS%202017\CONTRATO%20DE%20SERVICIOS%2022-2017%20SERVICIOS%20DE%20ING.pdf" TargetMode="External"/><Relationship Id="rId184" Type="http://schemas.openxmlformats.org/officeDocument/2006/relationships/hyperlink" Target="file:///\\Elizabethpc\UACI\2017\GENERALIDADES2017W\ORDENES%202017\780-2017%20ZOILA%20INTERIANO.pdf" TargetMode="External"/><Relationship Id="rId189" Type="http://schemas.openxmlformats.org/officeDocument/2006/relationships/hyperlink" Target="file:///\\Elizabethpc\UACI\2017\GENERALIDADES2017W\ORDENES%202017\777-2017%20LUIS%20CARTAGENA.pdf" TargetMode="External"/><Relationship Id="rId3" Type="http://schemas.openxmlformats.org/officeDocument/2006/relationships/hyperlink" Target="file:///\\Elizabethpc\UACI\2017\GENERALIDADES2017W\ORDENES%202017\820-2017%20TEJEMET.pdf" TargetMode="External"/><Relationship Id="rId214" Type="http://schemas.openxmlformats.org/officeDocument/2006/relationships/hyperlink" Target="file:///\\Elizabethpc\UACI\2017\GENERALIDADES2017W\ORDENES%202017\835-2017%20CANDRAY.pdf" TargetMode="External"/><Relationship Id="rId25" Type="http://schemas.openxmlformats.org/officeDocument/2006/relationships/hyperlink" Target="file:///\\Elizabethpc\UACI\2017\GENERALIDADES2017W\ORDENES%202017\808-2017%20RICOH.pdf" TargetMode="External"/><Relationship Id="rId46" Type="http://schemas.openxmlformats.org/officeDocument/2006/relationships/hyperlink" Target="file:///\\Elizabethpc\UACI\2017\GENERALIDADES2017W\ORDENES%202017\653-2017%20MUNDO.pdf" TargetMode="External"/><Relationship Id="rId67" Type="http://schemas.openxmlformats.org/officeDocument/2006/relationships/hyperlink" Target="file:///\\Elizabethpc\UACI\2017\GENERALIDADES2017W\CONTRATOS%202017\CONTRATO%20DE%20SERVICIOS%2012-2017%20GRISELDA.pdf" TargetMode="External"/><Relationship Id="rId116" Type="http://schemas.openxmlformats.org/officeDocument/2006/relationships/hyperlink" Target="file:///\\Elizabethpc\UACI\2017\GENERALIDADES2017W\ORDENES%202017\720-2017%20ROXANA%20MINERVIN.pdf" TargetMode="External"/><Relationship Id="rId137" Type="http://schemas.openxmlformats.org/officeDocument/2006/relationships/hyperlink" Target="file:///\\Elizabethpc\UACI\2017\GENERALIDADES2017W\ORDENES%202017\721-2017%20TOM%20HERMANDEZ.pdf" TargetMode="External"/><Relationship Id="rId158" Type="http://schemas.openxmlformats.org/officeDocument/2006/relationships/hyperlink" Target="file:///\\Elizabethpc\UACI\2017\GENERALIDADES2017W\CONTRATOS%202017\CONTRATO%20DE%20SUMINISTRO%20N&#176;%2019-2017%20AUDIOMED.pdf" TargetMode="External"/><Relationship Id="rId20" Type="http://schemas.openxmlformats.org/officeDocument/2006/relationships/hyperlink" Target="file:///\\Elizabethpc\UACI\2017\GENERALIDADES2017W\ORDENES%202017\656-2017%20DIARIO%20DE%20HOY.pdf" TargetMode="External"/><Relationship Id="rId41" Type="http://schemas.openxmlformats.org/officeDocument/2006/relationships/hyperlink" Target="file:///\\Elizabethpc\UACI\2017\GENERALIDADES2017W\CONTRATOS%202017\CONTRATO%20DE%20SERVICIOS%2001-2017%20TRANSPORTE.pdf" TargetMode="External"/><Relationship Id="rId62" Type="http://schemas.openxmlformats.org/officeDocument/2006/relationships/hyperlink" Target="file:///\\Elizabethpc\UACI\2017\GENERALIDADES2017W\ORDENES%202017\662-2017%20MARIA%20AGUILAR.pdf" TargetMode="External"/><Relationship Id="rId83" Type="http://schemas.openxmlformats.org/officeDocument/2006/relationships/hyperlink" Target="file:///\\Elizabethpc\UACI\2017\GENERALIDADES2017W\ORDENES%202017\690-2017%20CARLOS%20LOPEZ.pdf" TargetMode="External"/><Relationship Id="rId88" Type="http://schemas.openxmlformats.org/officeDocument/2006/relationships/hyperlink" Target="file:///\\Elizabethpc\UACI\2017\GENERALIDADES2017W\ORDENES%202017\681-2017%20EL%20DIARIO%20DE%20HOY.pdf" TargetMode="External"/><Relationship Id="rId111" Type="http://schemas.openxmlformats.org/officeDocument/2006/relationships/hyperlink" Target="file:///\\Elizabethpc\UACI\2017\GENERALIDADES2017W\ORDENES%202017\717-2017%20HASGAL.pdf" TargetMode="External"/><Relationship Id="rId132" Type="http://schemas.openxmlformats.org/officeDocument/2006/relationships/hyperlink" Target="file:///\\Elizabethpc\UACI\2017\GENERALIDADES2017W\ORDENES%202017\745-2017%20SERVICIOS%20DIVERSO.pdf" TargetMode="External"/><Relationship Id="rId153" Type="http://schemas.openxmlformats.org/officeDocument/2006/relationships/hyperlink" Target="file:///\\Elizabethpc\UACI\2017\GENERALIDADES2017W\ORDENES%202017\737-2017%20PAPELCO.pdf" TargetMode="External"/><Relationship Id="rId174" Type="http://schemas.openxmlformats.org/officeDocument/2006/relationships/hyperlink" Target="file:///\\Elizabethpc\UACI\2017\GENERALIDADES2017W\ORDENES%202017\674-2017%20TALENTO%20HUMANO.pdf" TargetMode="External"/><Relationship Id="rId179" Type="http://schemas.openxmlformats.org/officeDocument/2006/relationships/hyperlink" Target="file:///\\Elizabethpc\UACI\2017\GENERALIDADES2017W\ORDENES%202017\766-2017LUIS%20HERNANDEZ.pdf" TargetMode="External"/><Relationship Id="rId195" Type="http://schemas.openxmlformats.org/officeDocument/2006/relationships/hyperlink" Target="file:///\\Elizabethpc\UACI\2017\GENERALIDADES2017W\CONTRATOS%202017\CONTRATO%20DE%20SERVICIOS%2026-2017%20SERDICA.pdf" TargetMode="External"/><Relationship Id="rId209" Type="http://schemas.openxmlformats.org/officeDocument/2006/relationships/hyperlink" Target="file:///\\Elizabethpc\UACI\2017\GENERALIDADES2017W\ORDENES%202017\788-2017%20COPROSER.pdf" TargetMode="External"/><Relationship Id="rId190" Type="http://schemas.openxmlformats.org/officeDocument/2006/relationships/hyperlink" Target="file:///\\Elizabethpc\UACI\2017\GENERALIDADES2017W\ORDENES%202017\774-2017%20ANGEL%20RIVAS.pdf" TargetMode="External"/><Relationship Id="rId204" Type="http://schemas.openxmlformats.org/officeDocument/2006/relationships/hyperlink" Target="file:///\\Elizabethpc\UACI\2017\GENERALIDADES2017W\ORDENES%202017\794-2017%20MARTA%20BENITEZ.pdf" TargetMode="External"/><Relationship Id="rId15" Type="http://schemas.openxmlformats.org/officeDocument/2006/relationships/hyperlink" Target="file:///\\Elizabethpc\UACI\2017\GENERALIDADES2017W\ORDENES%202017\827-2017%20EDITORA%20EL%20MUNDO.pdf" TargetMode="External"/><Relationship Id="rId36" Type="http://schemas.openxmlformats.org/officeDocument/2006/relationships/hyperlink" Target="file:///\\Elizabethpc\UACI\2017\GENERALIDADES2017W\ORDENES%202017\813-2017%20JMTELCOM.pdf" TargetMode="External"/><Relationship Id="rId57" Type="http://schemas.openxmlformats.org/officeDocument/2006/relationships/hyperlink" Target="file:///\\Elizabethpc\UACI\2017\GENERALIDADES2017W\ORDENES%202017\672-2017%20MARIA%20AGUILAR.pdf" TargetMode="External"/><Relationship Id="rId106" Type="http://schemas.openxmlformats.org/officeDocument/2006/relationships/hyperlink" Target="file:///\\Elizabethpc\UACI\2017\GENERALIDADES2017W\ORDENES%202017\704-2017%20Y.S.%20L.N..pdf" TargetMode="External"/><Relationship Id="rId127" Type="http://schemas.openxmlformats.org/officeDocument/2006/relationships/hyperlink" Target="file:///\\Elizabethpc\UACI\2017\GENERALIDADES2017W\ORDENES%202017\741-2017%20ARSEGUI%20NEW.pdf" TargetMode="External"/><Relationship Id="rId10" Type="http://schemas.openxmlformats.org/officeDocument/2006/relationships/hyperlink" Target="file:///\\Elizabethpc\UACI\2017\GENERALIDADES2017W\ORDENES%202017\830-2017%20VAPPOR.pdf" TargetMode="External"/><Relationship Id="rId31" Type="http://schemas.openxmlformats.org/officeDocument/2006/relationships/hyperlink" Target="file:///\\Elizabethpc\UACI\2017\GENERALIDADES2017W\ORDENES%202017\817-2017%20COPROSER.pdf" TargetMode="External"/><Relationship Id="rId52" Type="http://schemas.openxmlformats.org/officeDocument/2006/relationships/hyperlink" Target="file:///\\Elizabethpc\UACI\2017\GENERALIDADES2017W\ORDENES%202017\667-2017%20ALEX%20MINERO.pdf" TargetMode="External"/><Relationship Id="rId73" Type="http://schemas.openxmlformats.org/officeDocument/2006/relationships/hyperlink" Target="file:///\\Elizabethpc\UACI\2017\GENERALIDADES2017W\ORDENES%202017\687-2017%20JOSE%20HERNANDEZ.pdf" TargetMode="External"/><Relationship Id="rId78" Type="http://schemas.openxmlformats.org/officeDocument/2006/relationships/hyperlink" Target="file:///\\Elizabethpc\UACI\2017\GENERALIDADES2017W\ORDENES%202017\682-2017%20DPG.pdf" TargetMode="External"/><Relationship Id="rId94" Type="http://schemas.openxmlformats.org/officeDocument/2006/relationships/hyperlink" Target="file:///\\Elizabethpc\UACI\2017\GENERALIDADES2017W\CONTRATOS%202017\CONTRATO%20DE%20SUMINISTRO%20N&#176;%2013-2017%20PANADERIA%20EL%20ROSARIO.pdf" TargetMode="External"/><Relationship Id="rId99" Type="http://schemas.openxmlformats.org/officeDocument/2006/relationships/hyperlink" Target="file:///\\Elizabethpc\UACI\2017\GENERALIDADES2017W\ORDENES%202017\701-2017%20COPROSER.pdf" TargetMode="External"/><Relationship Id="rId101" Type="http://schemas.openxmlformats.org/officeDocument/2006/relationships/hyperlink" Target="file:///\\Elizabethpc\UACI\2017\GENERALIDADES2017W\ORDENES%202017\709-2017%20TOM%20HERNANDEZ.pdf" TargetMode="External"/><Relationship Id="rId122" Type="http://schemas.openxmlformats.org/officeDocument/2006/relationships/hyperlink" Target="file:///\\Elizabethpc\UACI\2017\GENERALIDADES2017W\ORDENES%202017\736-2017%20ING%20ELECTRICA.pdf" TargetMode="External"/><Relationship Id="rId143" Type="http://schemas.openxmlformats.org/officeDocument/2006/relationships/hyperlink" Target="file:///\\Elizabethpc\UACI\2017\GENERALIDADES2017W\ORDENES%202017\727-20147%20JOSE%20RAMOS.pdf" TargetMode="External"/><Relationship Id="rId148" Type="http://schemas.openxmlformats.org/officeDocument/2006/relationships/hyperlink" Target="file:///\\Elizabethpc\UACI\2017\GENERALIDADES2017W\ORDENES%202017\734-2017%20SANREY.pdf" TargetMode="External"/><Relationship Id="rId164" Type="http://schemas.openxmlformats.org/officeDocument/2006/relationships/hyperlink" Target="file:///\\Elizabethpc\UACI\2017\GENERALIDADES2017W\ORDENES%202017\756-2017%20DUISA.pdf" TargetMode="External"/><Relationship Id="rId169" Type="http://schemas.openxmlformats.org/officeDocument/2006/relationships/hyperlink" Target="file:///\\Elizabethpc\UACI\2017\GENERALIDADES2017W\CONTRATOS%202017\CONTRATO%20DE%20SUMINISTRO%20N&#176;%2024-2017%20HILDA.pdf" TargetMode="External"/><Relationship Id="rId185" Type="http://schemas.openxmlformats.org/officeDocument/2006/relationships/hyperlink" Target="file:///\\Elizabethpc\UACI\2017\GENERALIDADES2017W\ORDENES%202017\779-2017%20NOEMI%20MARROQUIN.pdf" TargetMode="External"/><Relationship Id="rId4" Type="http://schemas.openxmlformats.org/officeDocument/2006/relationships/hyperlink" Target="file:///\\Elizabethpc\UACI\2017\GENERALIDADES2017W\ORDENES%202017\795-2017%20JOSE%20HERNANDEZ.pdf" TargetMode="External"/><Relationship Id="rId9" Type="http://schemas.openxmlformats.org/officeDocument/2006/relationships/hyperlink" Target="file:///\\Elizabethpc\UACI\2017\GENERALIDADES2017W\ORDENES%202017\822-2017%20EL%20DIARIO%20DE%20HOY.pdf" TargetMode="External"/><Relationship Id="rId180" Type="http://schemas.openxmlformats.org/officeDocument/2006/relationships/hyperlink" Target="file:///\\Elizabethpc\UACI\2017\GENERALIDADES2017W\ORDENES%202017\759-2017%20IMAGEN%20GRAF.pdf" TargetMode="External"/><Relationship Id="rId210" Type="http://schemas.openxmlformats.org/officeDocument/2006/relationships/hyperlink" Target="file:///\\Elizabethpc\UACI\2017\GENERALIDADES2017W\ORDENES%202017\787-2017%20CASTILLO%20LANE%20MEDICAL.pdf" TargetMode="External"/><Relationship Id="rId215" Type="http://schemas.openxmlformats.org/officeDocument/2006/relationships/hyperlink" Target="file:///\\Elizabethpc\UACI\2017\GENERALIDADES2017W\ORDENES%202017\834-2017%20MJ%20REMODELACIONES.pdf" TargetMode="External"/><Relationship Id="rId26" Type="http://schemas.openxmlformats.org/officeDocument/2006/relationships/hyperlink" Target="file:///\\Elizabethpc\UACI\2017\GENERALIDADES2017W\ORDENES%202017\806-2017%20COPROSER.pdf" TargetMode="External"/><Relationship Id="rId47" Type="http://schemas.openxmlformats.org/officeDocument/2006/relationships/hyperlink" Target="file:///\\Elizabethpc\UACI\2017\GENERALIDADES2017W\ORDENES%202017\654-2017%20COLATINO.pdf" TargetMode="External"/><Relationship Id="rId68" Type="http://schemas.openxmlformats.org/officeDocument/2006/relationships/hyperlink" Target="file:///\\Elizabethpc\UACI\2017\GENERALIDADES2017W\CONTRATOS%202017\CONTRATO%20DE%20SERVICIOS%2004-2017%20SEGUROS.pdf" TargetMode="External"/><Relationship Id="rId89" Type="http://schemas.openxmlformats.org/officeDocument/2006/relationships/hyperlink" Target="file:///\\Elizabethpc\UACI\2017\GENERALIDADES2017W\ORDENES%202017\694-2017%20DPG.pdf" TargetMode="External"/><Relationship Id="rId112" Type="http://schemas.openxmlformats.org/officeDocument/2006/relationships/hyperlink" Target="file:///\\Elizabethpc\UACI\2017\GENERALIDADES2017W\ORDENES%202017\718-2017%20MARIA%20GUILLEN.pdf" TargetMode="External"/><Relationship Id="rId133" Type="http://schemas.openxmlformats.org/officeDocument/2006/relationships/hyperlink" Target="file:///\\Elizabethpc\UACI\2017\GENERALIDADES2017W\ORDENES%202017\740-2017%20INNOVACION%20D.pdf" TargetMode="External"/><Relationship Id="rId154" Type="http://schemas.openxmlformats.org/officeDocument/2006/relationships/hyperlink" Target="file:///\\Elizabethpc\UACI\2017\GENERALIDADES2017W\ORDENES%202017\742-2017%20BUSINESS%20CENTER.pdf" TargetMode="External"/><Relationship Id="rId175" Type="http://schemas.openxmlformats.org/officeDocument/2006/relationships/hyperlink" Target="file:///\\Elizabethpc\UACI\2017\GENERALIDADES2017W\ORDENES%202017\746-2017%20ROXANA%20SERVELLON.pdf" TargetMode="External"/><Relationship Id="rId196" Type="http://schemas.openxmlformats.org/officeDocument/2006/relationships/hyperlink" Target="file:///\\Elizabethpc\UACI\2017\GENERALIDADES2017W\ORDENES%202017\767-2017%20CIENFUEGOS.pdf" TargetMode="External"/><Relationship Id="rId200" Type="http://schemas.openxmlformats.org/officeDocument/2006/relationships/hyperlink" Target="file:///\\Elizabethpc\UACI\2017\GENERALIDADES2017W\ORDENES%202017\771-2017%20YESENIA%20RODRIGUEZ.pdf" TargetMode="External"/><Relationship Id="rId16" Type="http://schemas.openxmlformats.org/officeDocument/2006/relationships/hyperlink" Target="file:///\\Elizabethpc\UACI\2017\GENERALIDADES2017W\ORDENES%202017\805-2017%20DIPROMU.pdf" TargetMode="External"/><Relationship Id="rId37" Type="http://schemas.openxmlformats.org/officeDocument/2006/relationships/hyperlink" Target="file:///\\Elizabethpc\UACI\2017\GENERALIDADES2017W\ORDENES%202017\809-2017%20DATA%20&amp;%20GRAPHI.pdf" TargetMode="External"/><Relationship Id="rId58" Type="http://schemas.openxmlformats.org/officeDocument/2006/relationships/hyperlink" Target="file:///\\Elizabethpc\UACI\2017\GENERALIDADES2017W\ORDENES%202017\671-2017%20JOSE%20HERNANDEZ.pdf" TargetMode="External"/><Relationship Id="rId79" Type="http://schemas.openxmlformats.org/officeDocument/2006/relationships/hyperlink" Target="file:///\\Elizabethpc\UACI\2017\GENERALIDADES2017W\ORDENES%202017\684-2017%20BUSINESS%20CENTER.pdf" TargetMode="External"/><Relationship Id="rId102" Type="http://schemas.openxmlformats.org/officeDocument/2006/relationships/hyperlink" Target="file:///\\Elizabethpc\UACI\2017\GENERALIDADES2017W\ORDENES%202017\699-2017%20TELECOMODA.pdf" TargetMode="External"/><Relationship Id="rId123" Type="http://schemas.openxmlformats.org/officeDocument/2006/relationships/hyperlink" Target="file:///\\Elizabethpc\UACI\2017\GENERALIDADES2017W\ORDENES%202017\725-2017%20INGENIERIA%20ELECTRICA.pdf" TargetMode="External"/><Relationship Id="rId144" Type="http://schemas.openxmlformats.org/officeDocument/2006/relationships/hyperlink" Target="file:///\\Elizabethpc\UACI\2017\GENERALIDADES2017W\ORDENES%202017\726-20147CARLOS%20HENRIQUEZ.pdf" TargetMode="External"/><Relationship Id="rId90" Type="http://schemas.openxmlformats.org/officeDocument/2006/relationships/hyperlink" Target="file:///\\Elizabethpc\UACI\2017\GENERALIDADES2017W\ORDENES%202017\695-2017%20SCREENCKECK.pdf" TargetMode="External"/><Relationship Id="rId165" Type="http://schemas.openxmlformats.org/officeDocument/2006/relationships/hyperlink" Target="file:///\\Elizabethpc\UACI\2017\GENERALIDADES2017W\ORDENES%202017\755-2017%20FALMAR.pdf" TargetMode="External"/><Relationship Id="rId186" Type="http://schemas.openxmlformats.org/officeDocument/2006/relationships/hyperlink" Target="file:///\\Elizabethpc\UACI\2017\GENERALIDADES2017W\ORDENES%202017\776-2017%20SALVADOR%20VILLALTA.pdf" TargetMode="External"/><Relationship Id="rId211" Type="http://schemas.openxmlformats.org/officeDocument/2006/relationships/hyperlink" Target="file:///\\Elizabethpc\UACI\2017\GENERALIDADES2017W\ORDENES%202017\784-2017%20YAMAHA.pdf" TargetMode="External"/><Relationship Id="rId27" Type="http://schemas.openxmlformats.org/officeDocument/2006/relationships/hyperlink" Target="file:///\\Elizabethpc\UACI\2017\GENERALIDADES2017W\ORDENES%202017\812-2017%20SATELITE%20SOFTWARE.pdf" TargetMode="External"/><Relationship Id="rId48" Type="http://schemas.openxmlformats.org/officeDocument/2006/relationships/hyperlink" Target="file:///\\Elizabethpc\UACI\2017\GENERALIDADES2017W\ORDENES%202017\664-2017%20REINA%20LOPEZ.pdf" TargetMode="External"/><Relationship Id="rId69" Type="http://schemas.openxmlformats.org/officeDocument/2006/relationships/hyperlink" Target="file:///\\Elizabethpc\UACI\2017\GENERALIDADES2017W\CONTRATOS%202017\CONTRATO%20DE%20SERVICIOS%2005-2017%20SEGUROS.pdf" TargetMode="External"/><Relationship Id="rId113" Type="http://schemas.openxmlformats.org/officeDocument/2006/relationships/hyperlink" Target="file:///\\Elizabethpc\UACI\2017\GENERALIDADES2017W\ORDENES%202017\719-2017%20VAPPOR.pdf" TargetMode="External"/><Relationship Id="rId134" Type="http://schemas.openxmlformats.org/officeDocument/2006/relationships/hyperlink" Target="file:///\\Elizabethpc\UACI\2017\GENERALIDADES2017W\ORDENES%202017\738-2017%20ROBERTO%20RODRIGUEZ.pdf" TargetMode="External"/><Relationship Id="rId80" Type="http://schemas.openxmlformats.org/officeDocument/2006/relationships/hyperlink" Target="file:///\\Elizabethpc\UACI\2017\GENERALIDADES2017W\ORDENES%202017\683-2017%20PBS.pdf" TargetMode="External"/><Relationship Id="rId155" Type="http://schemas.openxmlformats.org/officeDocument/2006/relationships/hyperlink" Target="file:///\\Elizabethpc\UACI\2017\GENERALIDADES2017W\CONTRATOS%202017\CONTRATO%20DE%20SUMINISTRO%20N&#176;%2016-2017%20ROXANA.pdf" TargetMode="External"/><Relationship Id="rId176" Type="http://schemas.openxmlformats.org/officeDocument/2006/relationships/hyperlink" Target="file:///\\Elizabethpc\UACI\2017\GENERALIDADES2017W\CONTRATOS%202017\CONTRATO%20DE%20SUMINISTRO%20N&#176;%2025-2017%20SALA%20DE%20LAROSA.pdf" TargetMode="External"/><Relationship Id="rId197" Type="http://schemas.openxmlformats.org/officeDocument/2006/relationships/hyperlink" Target="file:///\\Elizabethpc\UACI\2017\GENERALIDADES2017W\ORDENES%202017\768-2017%20ELECTROLAB.pdf" TargetMode="External"/><Relationship Id="rId201" Type="http://schemas.openxmlformats.org/officeDocument/2006/relationships/hyperlink" Target="file:///\\Elizabethpc\UACI\2017\GENERALIDADES2017W\ORDENES%202017\772-2017%20ROXANA%20SERVELLON.pdf" TargetMode="External"/><Relationship Id="rId17" Type="http://schemas.openxmlformats.org/officeDocument/2006/relationships/hyperlink" Target="file:///\\Elizabethpc\UACI\2017\GENERALIDADES2017W\ORDENES%202017\798-2017%20DPG.pdf" TargetMode="External"/><Relationship Id="rId38" Type="http://schemas.openxmlformats.org/officeDocument/2006/relationships/hyperlink" Target="file:///\\Elizabethpc\UACI\2017\GENERALIDADES2017W\CONTRATOS%202017\PRO-CONT-ARREND%20N&#176;%2005-2012.pdf" TargetMode="External"/><Relationship Id="rId59" Type="http://schemas.openxmlformats.org/officeDocument/2006/relationships/hyperlink" Target="file:///\\Elizabethpc\UACI\2017\GENERALIDADES2017W\ORDENES%202017\658-2017%20CARLOS%20HERRERA.pdf" TargetMode="External"/><Relationship Id="rId103" Type="http://schemas.openxmlformats.org/officeDocument/2006/relationships/hyperlink" Target="file:///\\Elizabethpc\UACI\2017\GENERALIDADES2017W\ORDENES%202017\698-2017%20ROXANA%20MINERVINI.pdf" TargetMode="External"/><Relationship Id="rId124" Type="http://schemas.openxmlformats.org/officeDocument/2006/relationships/hyperlink" Target="file:///\\Elizabethpc\UACI\2017\GENERALIDADES2017W\ORDENES%202017\730-2017%20BUSINESS%20TECHNOLOGIES.pdf" TargetMode="External"/><Relationship Id="rId70" Type="http://schemas.openxmlformats.org/officeDocument/2006/relationships/hyperlink" Target="file:///\\Elizabethpc\UACI\2017\GENERALIDADES2017W\ORDENES%202017\675-2017%20JOSE%20MONTERROSA.pdf" TargetMode="External"/><Relationship Id="rId91" Type="http://schemas.openxmlformats.org/officeDocument/2006/relationships/hyperlink" Target="file:///\\Elizabethpc\UACI\2017\GENERALIDADES2017W\ORDENES%202017\670-2017%20JOSE%20HERNANDEZ.pdf" TargetMode="External"/><Relationship Id="rId145" Type="http://schemas.openxmlformats.org/officeDocument/2006/relationships/hyperlink" Target="file:///\\Elizabethpc\UACI\2017\GENERALIDADES2017W\CONTRATOS%202017\CONTRATO%20DE%20SUMINISTRO%20N&#176;%2021-2017%20SAN%20NICOLAS.pdf" TargetMode="External"/><Relationship Id="rId166" Type="http://schemas.openxmlformats.org/officeDocument/2006/relationships/hyperlink" Target="file:///\\Elizabethpc\UACI\2017\GENERALIDADES2017W\ORDENES%202017\753-2017%20JARET%20MORAN.pdf" TargetMode="External"/><Relationship Id="rId187" Type="http://schemas.openxmlformats.org/officeDocument/2006/relationships/hyperlink" Target="file:///\\Elizabethpc\UACI\2017\GENERALIDADES2017W\ORDENES%202017\778-2017%20JAIME%20AGUILAR.pdf" TargetMode="External"/><Relationship Id="rId1" Type="http://schemas.openxmlformats.org/officeDocument/2006/relationships/hyperlink" Target="file:///\\Elizabethpc\UACI\2017\GENERALIDADES2017W\ORDENES%202017\831-2017%20EL%20DIARIO%20DE%20HOY.pdf" TargetMode="External"/><Relationship Id="rId212" Type="http://schemas.openxmlformats.org/officeDocument/2006/relationships/hyperlink" Target="file:///\\Elizabethpc\UACI\2017\GENERALIDADES2017W\ORDENES%202017\832-2017%20ELECTRO%20FERRETERA.pdf" TargetMode="External"/><Relationship Id="rId28" Type="http://schemas.openxmlformats.org/officeDocument/2006/relationships/hyperlink" Target="file:///\\Elizabethpc\UACI\2017\GENERALIDADES2017W\ORDENES%202017\811-2017%20SEDISAL.pdf" TargetMode="External"/><Relationship Id="rId49" Type="http://schemas.openxmlformats.org/officeDocument/2006/relationships/hyperlink" Target="file:///\\Elizabethpc\UACI\2017\GENERALIDADES2017W\ORDENES%202017\663-2017%20HECTOR%20ORREGO.pdf" TargetMode="External"/><Relationship Id="rId114" Type="http://schemas.openxmlformats.org/officeDocument/2006/relationships/hyperlink" Target="file:///\\Elizabethpc\UACI\2017\GENERALIDADES2017W\ORDENES%202017\716-2017%20EL%20DIARIO%20DE%20HOY.pdf" TargetMode="External"/><Relationship Id="rId60" Type="http://schemas.openxmlformats.org/officeDocument/2006/relationships/hyperlink" Target="file:///\\Elizabethpc\UACI\2017\GENERALIDADES2017W\ORDENES%202017\657-2017%20MARITZA%20MELGAR.pdf" TargetMode="External"/><Relationship Id="rId81" Type="http://schemas.openxmlformats.org/officeDocument/2006/relationships/hyperlink" Target="file:///\\Elizabethpc\UACI\2017\GENERALIDADES2017W\ORDENES%202017\677-2017%20ESCUCHA%20PANAMA.pdf" TargetMode="External"/><Relationship Id="rId135" Type="http://schemas.openxmlformats.org/officeDocument/2006/relationships/hyperlink" Target="file:///\\Elizabethpc\UACI\2017\GENERALIDADES2017W\CONTRATOS%202017\CONTRATO%20DE%20SUMINISTRO%20DE%20CALZADO.pdf" TargetMode="External"/><Relationship Id="rId156" Type="http://schemas.openxmlformats.org/officeDocument/2006/relationships/hyperlink" Target="file:///\\Elizabethpc\UACI\2017\GENERALIDADES2017W\CONTRATOS%202017\CONTRATO%20DE%20SUMINISTRO%20N&#176;%2015-2017%20GABRIELA.pdf" TargetMode="External"/><Relationship Id="rId177" Type="http://schemas.openxmlformats.org/officeDocument/2006/relationships/hyperlink" Target="file:///\\Elizabethpc\UACI\2017\GENERALIDADES2017W\ORDENES%202017\764-2017%20RR%20DONNELLEY.pdf" TargetMode="External"/><Relationship Id="rId198" Type="http://schemas.openxmlformats.org/officeDocument/2006/relationships/hyperlink" Target="file:///\\Elizabethpc\UACI\2017\GENERALIDADES2017W\ORDENES%202017\769-2017%20COPROSER.pdf" TargetMode="External"/><Relationship Id="rId202" Type="http://schemas.openxmlformats.org/officeDocument/2006/relationships/hyperlink" Target="file:///\\Elizabethpc\UACI\2017\GENERALIDADES2017W\ORDENES%202017\790-2017%20COPROSER.pdf" TargetMode="External"/><Relationship Id="rId18" Type="http://schemas.openxmlformats.org/officeDocument/2006/relationships/hyperlink" Target="file:///\\Elizabethpc\UACI\2017\GENERALIDADES2017W\ORDENES%202017\799-2017%20PAPELERA%20SANREY.pdf" TargetMode="External"/><Relationship Id="rId39" Type="http://schemas.openxmlformats.org/officeDocument/2006/relationships/hyperlink" Target="file:///\\Elizabethpc\UACI\2017\GENERALIDADES2017W\CONTRATOS%202017\PRO-CONT-ARREND%20N&#176;%2002-2012.pdf" TargetMode="External"/><Relationship Id="rId50" Type="http://schemas.openxmlformats.org/officeDocument/2006/relationships/hyperlink" Target="file:///\\Elizabethpc\UACI\2017\GENERALIDADES2017W\ORDENES%202017\665-2017%20INVERSIONES%20MEDICAS.pdf" TargetMode="External"/><Relationship Id="rId104" Type="http://schemas.openxmlformats.org/officeDocument/2006/relationships/hyperlink" Target="file:///\\Elizabethpc\UACI\2017\GENERALIDADES2017W\ORDENES%202017\702-2017%20TOM%20HERNANDEZ.pdf" TargetMode="External"/><Relationship Id="rId125" Type="http://schemas.openxmlformats.org/officeDocument/2006/relationships/hyperlink" Target="file:///\\Elizabethpc\UACI\2017\GENERALIDADES2017W\ORDENES%202017\748-2017%20DPG.pdf" TargetMode="External"/><Relationship Id="rId146" Type="http://schemas.openxmlformats.org/officeDocument/2006/relationships/hyperlink" Target="file:///\\Elizabethpc\UACI\2017\GENERALIDADES2017W\CONTRATOS%202017\CONTRATO%20DE%20SERVICIOS%2020-2017%20SISTEMAS%20E.pdf" TargetMode="External"/><Relationship Id="rId167" Type="http://schemas.openxmlformats.org/officeDocument/2006/relationships/hyperlink" Target="file:///\\Elizabethpc\UACI\2017\GENERALIDADES2017W\ORDENES%202017\757-2017%20ROSA%20MANCIA.pdf" TargetMode="External"/><Relationship Id="rId188" Type="http://schemas.openxmlformats.org/officeDocument/2006/relationships/hyperlink" Target="file:///\\Elizabethpc\UACI\2017\GENERALIDADES2017W\ORDENES%202017\775-2017%20JENNY%20MANCIA.pdf" TargetMode="External"/><Relationship Id="rId71" Type="http://schemas.openxmlformats.org/officeDocument/2006/relationships/hyperlink" Target="file:///\\Elizabethpc\UACI\2017\GENERALIDADES2017W\ORDENES%202017\685-2017%20FERRETERO.pdf" TargetMode="External"/><Relationship Id="rId92" Type="http://schemas.openxmlformats.org/officeDocument/2006/relationships/hyperlink" Target="file:///\\Elizabethpc\UACI\2017\GENERALIDADES2017W\CONTRATOS%202017\CONTRATO%20DE%20SERVICIOS%2009-2017%20IBW.pdf" TargetMode="External"/><Relationship Id="rId213" Type="http://schemas.openxmlformats.org/officeDocument/2006/relationships/hyperlink" Target="file:///\\Elizabethpc\UACI\2017\GENERALIDADES2017W\ORDENES%202017\833-2017%20FREDY%20GRANADOS.pdf" TargetMode="External"/><Relationship Id="rId2" Type="http://schemas.openxmlformats.org/officeDocument/2006/relationships/hyperlink" Target="file:///\\Elizabethpc\UACI\2017\GENERALIDADES2017W\CONTRATOS%202017\CONTRATO%20DE%20SUMINISTRO%20N&#176;%2029-2017%20AUTOCENTRO.pdf" TargetMode="External"/><Relationship Id="rId29" Type="http://schemas.openxmlformats.org/officeDocument/2006/relationships/hyperlink" Target="file:///\\Elizabethpc\UACI\2017\GENERALIDADES2017W\ORDENES%202017\815-2017%20INTERVISION.pdf" TargetMode="External"/><Relationship Id="rId40" Type="http://schemas.openxmlformats.org/officeDocument/2006/relationships/hyperlink" Target="file:///\\Elizabethpc\UACI\2017\GENERALIDADES2017W\CONTRATOS%202017\PRO-CONT-ARREND%20N&#176;%2001-2012.pdf" TargetMode="External"/><Relationship Id="rId115" Type="http://schemas.openxmlformats.org/officeDocument/2006/relationships/hyperlink" Target="file:///\\Elizabethpc\UACI\2017\GENERALIDADES2017W\ORDENES%202017\715-2017%20LA%20PRENSA.pdf" TargetMode="External"/><Relationship Id="rId136" Type="http://schemas.openxmlformats.org/officeDocument/2006/relationships/hyperlink" Target="file:///\\Elizabethpc\UACI\2017\GENERALIDADES2017W\ORDENES%202017\724-2017%20STARLINE.pdf" TargetMode="External"/><Relationship Id="rId157" Type="http://schemas.openxmlformats.org/officeDocument/2006/relationships/hyperlink" Target="file:///\\Elizabethpc\UACI\2017\GENERALIDADES2017W\CONTRATOS%202017\CONTRATO%20DE%20SERVICIOS%2017-2017%20SERVICIOS%20A%20Y%20M.pdf" TargetMode="External"/><Relationship Id="rId178" Type="http://schemas.openxmlformats.org/officeDocument/2006/relationships/hyperlink" Target="file:///\\Elizabethpc\UACI\2017\GENERALIDADES2017W\ORDENES%202017\765-2017%20SEMILLA.pdf" TargetMode="External"/><Relationship Id="rId61" Type="http://schemas.openxmlformats.org/officeDocument/2006/relationships/hyperlink" Target="file:///\\Elizabethpc\UACI\2017\GENERALIDADES2017W\ORDENES%202017\661-2017%20JOSE%20HERNANDEZ.pdf" TargetMode="External"/><Relationship Id="rId82" Type="http://schemas.openxmlformats.org/officeDocument/2006/relationships/hyperlink" Target="file:///\\Elizabethpc\UACI\2017\GENERALIDADES2017W\ORDENES%202017\679-2017%20SCRECKE.pdf" TargetMode="External"/><Relationship Id="rId199" Type="http://schemas.openxmlformats.org/officeDocument/2006/relationships/hyperlink" Target="file:///\\Elizabethpc\UACI\2017\GENERALIDADES2017W\ORDENES%202017\770-2017%20UNISERFA.pdf" TargetMode="External"/><Relationship Id="rId203" Type="http://schemas.openxmlformats.org/officeDocument/2006/relationships/hyperlink" Target="file:///\\Elizabethpc\UACI\2017\GENERALIDADES2017W\ORDENES%202017\796-2017%20EL%20DIARIO%20DE%20HOY.pdf" TargetMode="External"/><Relationship Id="rId19" Type="http://schemas.openxmlformats.org/officeDocument/2006/relationships/hyperlink" Target="file:///\\Elizabethpc\UACI\2017\GENERALIDADES2017W\ORDENES%202017\797-2017%20NOE%20GUILLEN.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file:///\\Elizabethpc\UACI\2018\GENERALIDADES2018E\CONTRATOS%202018\CONTRATO%20DE%20SUMINISTRO%20N&#176;%2022-2018%20%20LEONEL%20MONTERROSA.pdf" TargetMode="External"/><Relationship Id="rId21" Type="http://schemas.openxmlformats.org/officeDocument/2006/relationships/hyperlink" Target="file:///\\Elizabethpc\UACI\2018\GENERALIDADES2018E\ORDENES%202018\846-2018%20LA%20PRENSA.pdf" TargetMode="External"/><Relationship Id="rId42" Type="http://schemas.openxmlformats.org/officeDocument/2006/relationships/hyperlink" Target="file:///\\Elizabethpc\UACI\2018\GENERALIDADES2018E\ORDENES%202018\918-2018%20LTC.pdf" TargetMode="External"/><Relationship Id="rId63" Type="http://schemas.openxmlformats.org/officeDocument/2006/relationships/hyperlink" Target="file:///\\Elizabethpc\UACI\2018\GENERALIDADES2018E\ORDENES%202018\921-2018%20IMPRESOS%20MULTIPLES.pdf" TargetMode="External"/><Relationship Id="rId84" Type="http://schemas.openxmlformats.org/officeDocument/2006/relationships/hyperlink" Target="file:///\\Elizabethpc\UACI\2018\GENERALIDADES2018E\ORDENES%202018\880-2018%20DPG.pdf" TargetMode="External"/><Relationship Id="rId138" Type="http://schemas.openxmlformats.org/officeDocument/2006/relationships/hyperlink" Target="file:///\\Elizabethpc\UACI\2018\GENERALIDADES2018E\ORDENES%202018\970-2018%20METALICAS%20MILAN.pdf" TargetMode="External"/><Relationship Id="rId159" Type="http://schemas.openxmlformats.org/officeDocument/2006/relationships/hyperlink" Target="file:///\\Elizabethpc\UACI\2018\GENERALIDADES2018E\ORDENES%202018\989-2018%20COPROSER.pdf" TargetMode="External"/><Relationship Id="rId170" Type="http://schemas.openxmlformats.org/officeDocument/2006/relationships/hyperlink" Target="file:///\\Elizabethpc\UACI\2018\GENERALIDADES2018E\ORDENES%202018\995-2018%20INNOMED.pdf" TargetMode="External"/><Relationship Id="rId107" Type="http://schemas.openxmlformats.org/officeDocument/2006/relationships/hyperlink" Target="file:///\\Elizabethpc\UACI\2018\GENERALIDADES2018E\CONTRATOS%202018\CONTRATO%20DE%20SERVICIO%20N&#176;%2026-2018%20STARLINE%20INTERNATIONAL.pdf" TargetMode="External"/><Relationship Id="rId11" Type="http://schemas.openxmlformats.org/officeDocument/2006/relationships/hyperlink" Target="file:///\\Elizabethpc\UACI\2018\GENERALIDADES2018E\ORDENES%202018\848-2018%20CENTRO%20AUDIOLOGICOS.pdf" TargetMode="External"/><Relationship Id="rId32" Type="http://schemas.openxmlformats.org/officeDocument/2006/relationships/hyperlink" Target="file:///\\Elizabethpc\UACI\2018\GENERALIDADES2018E\CONTRATOS%202018\CONTRATO%20DE%20SERVICIO%20N&#176;%2014-2018%20EL%20SALVADOR%20NETWORK.pdf" TargetMode="External"/><Relationship Id="rId53" Type="http://schemas.openxmlformats.org/officeDocument/2006/relationships/hyperlink" Target="file:///\\Elizabethpc\UACI\2018\GENERALIDADES2018E\ORDENES%202018\909-2018%20FARMACIA%20NICOLAS.pdf" TargetMode="External"/><Relationship Id="rId74" Type="http://schemas.openxmlformats.org/officeDocument/2006/relationships/hyperlink" Target="file:///\\Elizabethpc\UACI\2018\GENERALIDADES2018E\ORDENES%202018\892-2018%20YSLR%20LA%20ROMANTICA.pdf" TargetMode="External"/><Relationship Id="rId128" Type="http://schemas.openxmlformats.org/officeDocument/2006/relationships/hyperlink" Target="file:///\\Elizabethpc\UACI\2018\GENERALIDADES2018E\ORDENES%202018\978-2018%20JOSE%20ROBERTO%20ORTIZ.pdf" TargetMode="External"/><Relationship Id="rId149" Type="http://schemas.openxmlformats.org/officeDocument/2006/relationships/hyperlink" Target="file:///\\Elizabethpc\UACI\2018\GENERALIDADES2018E\ORDENES%202018\984-2018%20CARLOS%20ERNESTO%20ELIAS.pdf" TargetMode="External"/><Relationship Id="rId5" Type="http://schemas.openxmlformats.org/officeDocument/2006/relationships/hyperlink" Target="file:///\\Elizabethpc\UACI\2018\GENERALIDADES2018E\ORDENES%202018\838-2018%20PRENSA%20GRAFICA.pdf" TargetMode="External"/><Relationship Id="rId95" Type="http://schemas.openxmlformats.org/officeDocument/2006/relationships/hyperlink" Target="file:///\\Elizabethpc\UACI\2018\GENERALIDADES2018E\ORDENES%202018\863-2018%20BUSINESS.pdf" TargetMode="External"/><Relationship Id="rId160" Type="http://schemas.openxmlformats.org/officeDocument/2006/relationships/hyperlink" Target="file:///\\Elizabethpc\UACI\2018\GENERALIDADES2018E\ORDENES%202018\1007-2018%20HERBERT%20HUMBERTO%20LEDESMA.pdf" TargetMode="External"/><Relationship Id="rId22" Type="http://schemas.openxmlformats.org/officeDocument/2006/relationships/hyperlink" Target="file:///\\Elizabethpc\UACI\2018\GENERALIDADES2018E\ORDENES%202018\845-2018%20EL%20DIARIO%20DE%20HOY.pdf" TargetMode="External"/><Relationship Id="rId43" Type="http://schemas.openxmlformats.org/officeDocument/2006/relationships/hyperlink" Target="file:///\\Elizabethpc\UACI\2018\GENERALIDADES2018E\ORDENES%202018\912-2018%20ELECTROLAB.pdf" TargetMode="External"/><Relationship Id="rId64" Type="http://schemas.openxmlformats.org/officeDocument/2006/relationships/hyperlink" Target="file:///\\Elizabethpc\UACI\2018\GENERALIDADES2018E\ORDENES%202018\888-2018%20EDITORA%20EL%20MUNDO.pdf" TargetMode="External"/><Relationship Id="rId118" Type="http://schemas.openxmlformats.org/officeDocument/2006/relationships/hyperlink" Target="file:///\\Elizabethpc\UACI\2018\GENERALIDADES2018E\CONTRATOS%202018\CONTRATO%20DE%20SERVICIO%20N&#176;%2011-2018%20FONDO%20DE%20ACTIVIDADES%20ES.pdf" TargetMode="External"/><Relationship Id="rId139" Type="http://schemas.openxmlformats.org/officeDocument/2006/relationships/hyperlink" Target="file:///\\Elizabethpc\UACI\2018\GENERALIDADES2018E\ORDENES%202018\962-2018%20PURIFASA.pdf" TargetMode="External"/><Relationship Id="rId85" Type="http://schemas.openxmlformats.org/officeDocument/2006/relationships/hyperlink" Target="file:///\\Elizabethpc\UACI\2018\GENERALIDADES2018E\ORDENES%202018\882-2018%20D&#180;QUISA.pdf" TargetMode="External"/><Relationship Id="rId150" Type="http://schemas.openxmlformats.org/officeDocument/2006/relationships/hyperlink" Target="file:///\\Elizabethpc\UACI\2018\GENERALIDADES2018E\ORDENES%202018\973-2018%20COPROSER%20S.A.%20DE%20C.V..pdf" TargetMode="External"/><Relationship Id="rId171" Type="http://schemas.openxmlformats.org/officeDocument/2006/relationships/hyperlink" Target="file:///\\Elizabethpc\UACI\2018\GENERALIDADES2018E\ORDENES%202018\999-2018%20INFRASAL.pdf" TargetMode="External"/><Relationship Id="rId12" Type="http://schemas.openxmlformats.org/officeDocument/2006/relationships/hyperlink" Target="file:///\\Elizabethpc\UACI\2018\GENERALIDADES2018E\ORDENES%202018\843-2018%20PANADERIA%20EL%20ROSARIO.pdf" TargetMode="External"/><Relationship Id="rId33" Type="http://schemas.openxmlformats.org/officeDocument/2006/relationships/hyperlink" Target="file:///\\Elizabethpc\UACI\2018\GENERALIDADES2018E\CONTRATOS%202018\CONTRATO%20DE%20SERVICIO%20N&#176;%2012-2018%20ELEVADORES.pdf" TargetMode="External"/><Relationship Id="rId108" Type="http://schemas.openxmlformats.org/officeDocument/2006/relationships/hyperlink" Target="file:///\\Elizabethpc\UACI\2018\GENERALIDADES2018E\CONTRATOS%202018\TESTIMONIO%20DE%20ESCRITURA%20PUBLICA%20VALIENTES%20-ASOCIADOS.pdf" TargetMode="External"/><Relationship Id="rId129" Type="http://schemas.openxmlformats.org/officeDocument/2006/relationships/hyperlink" Target="file:///\\Elizabethpc\UACI\2018\GENERALIDADES2018E\ORDENES%202018\979-2018%20CASCO.pdf" TargetMode="External"/><Relationship Id="rId54" Type="http://schemas.openxmlformats.org/officeDocument/2006/relationships/hyperlink" Target="file:///\\Elizabethpc\UACI\2018\GENERALIDADES2018E\ORDENES%202018\908-2018%20ELECTROB.pdf" TargetMode="External"/><Relationship Id="rId75" Type="http://schemas.openxmlformats.org/officeDocument/2006/relationships/hyperlink" Target="file:///\\Elizabethpc\UACI\2018\GENERALIDADES2018E\ORDENES%202018\893-2018%20AGAPE.pdf" TargetMode="External"/><Relationship Id="rId96" Type="http://schemas.openxmlformats.org/officeDocument/2006/relationships/hyperlink" Target="file:///\\Elizabethpc\UACI\2018\GENERALIDADES2018E\ORDENES%202018\864-2018%20SCREENCHECK.pdf" TargetMode="External"/><Relationship Id="rId140" Type="http://schemas.openxmlformats.org/officeDocument/2006/relationships/hyperlink" Target="file:///\\Elizabethpc\UACI\2018\GENERALIDADES2018E\ORDENES%202018\975-2018%20JOSE%20EDGARDO%20HERNANDEZ%20PINEDA.pdf" TargetMode="External"/><Relationship Id="rId161" Type="http://schemas.openxmlformats.org/officeDocument/2006/relationships/hyperlink" Target="file:///\\Elizabethpc\UACI\2018\GENERALIDADES2018E\ORDENES%202018\1005-2018%20NOE%20ALBERTO%20GUILLEN.pdf" TargetMode="External"/><Relationship Id="rId1" Type="http://schemas.openxmlformats.org/officeDocument/2006/relationships/hyperlink" Target="file:///\\Elizabethpc\UACI\2018\GENERALIDADES2018E\CONTRATOS%202018\PA%2005-2012%20JOSE%20PACHECHO-%20ADELA.pdf" TargetMode="External"/><Relationship Id="rId6" Type="http://schemas.openxmlformats.org/officeDocument/2006/relationships/hyperlink" Target="file:///\\Elizabethpc\UACI\2018\GENERALIDADES2018E\ORDENES%202018\839-2018%20EL%20DIARIO%20DE%20HOY.pdf" TargetMode="External"/><Relationship Id="rId23" Type="http://schemas.openxmlformats.org/officeDocument/2006/relationships/hyperlink" Target="file:///\\Elizabethpc\UACI\2018\GENERALIDADES2018E\ORDENES%202018\860-2018%20MARIA%20AGUILAR.pdf" TargetMode="External"/><Relationship Id="rId28" Type="http://schemas.openxmlformats.org/officeDocument/2006/relationships/hyperlink" Target="file:///\\Elizabethpc\UACI\2018\GENERALIDADES2018E\CONTRATOS%202018\CONTRATO%20DE%20SERVICIO%20N&#176;%2010-2018%20JARET.pdf" TargetMode="External"/><Relationship Id="rId49" Type="http://schemas.openxmlformats.org/officeDocument/2006/relationships/hyperlink" Target="file:///\\Elizabethpc\UACI\2018\GENERALIDADES2018E\ORDENES%202018\906-2018%20COPROSER.pdf" TargetMode="External"/><Relationship Id="rId114" Type="http://schemas.openxmlformats.org/officeDocument/2006/relationships/hyperlink" Target="file:///\\Elizabethpc\UACI\2018\GENERALIDADES2018E\CONTRATOS%202018\CONTRATO%20DE%20SUMINISTRO%20N&#186;%2020-2018%20ROXANA%20SERVELLON.pdf" TargetMode="External"/><Relationship Id="rId119" Type="http://schemas.openxmlformats.org/officeDocument/2006/relationships/hyperlink" Target="file:///\\Elizabethpc\UACI\FIANZAS\ACUERDOS%202018\011.01.2018%20DE%20FECHA%2011-01-2018%20MOD%20VALESOLO.pdf" TargetMode="External"/><Relationship Id="rId44" Type="http://schemas.openxmlformats.org/officeDocument/2006/relationships/hyperlink" Target="file:///\\Elizabethpc\UACI\2018\GENERALIDADES2018E\ORDENES%202018\913-2018%20COPROSER.pdf" TargetMode="External"/><Relationship Id="rId60" Type="http://schemas.openxmlformats.org/officeDocument/2006/relationships/hyperlink" Target="file:///\\Elizabethpc\UACI\2018\GENERALIDADES2018E\ORDENES%202018\902-2018%20GRISELDA%20GUADALUPE.pdf" TargetMode="External"/><Relationship Id="rId65" Type="http://schemas.openxmlformats.org/officeDocument/2006/relationships/hyperlink" Target="file:///\\Elizabethpc\UACI\2018\GENERALIDADES2018E\ORDENES%202018\886-2018%20EDITORIAL%20ALTAMIRANO.pdf" TargetMode="External"/><Relationship Id="rId81" Type="http://schemas.openxmlformats.org/officeDocument/2006/relationships/hyperlink" Target="file:///\\Elizabethpc\UACI\2018\GENERALIDADES2018E\ORDENES%202018\865-2018%20INNOMED.pdf" TargetMode="External"/><Relationship Id="rId86" Type="http://schemas.openxmlformats.org/officeDocument/2006/relationships/hyperlink" Target="file:///\\Elizabethpc\UACI\2018\GENERALIDADES2018E\ORDENES%202018\883-2018%20PAPELERIA%20SANREY.pdf" TargetMode="External"/><Relationship Id="rId130" Type="http://schemas.openxmlformats.org/officeDocument/2006/relationships/hyperlink" Target="file:///\\Elizabethpc\UACI\2018\GENERALIDADES2018E\ORDENES%202018\960-2018%20DATA%20&amp;%20GRAP.pdf" TargetMode="External"/><Relationship Id="rId135" Type="http://schemas.openxmlformats.org/officeDocument/2006/relationships/hyperlink" Target="file:///\\Elizabethpc\UACI\2018\GENERALIDADES2018E\ORDENES%202018\967-2018%20DOFFICE.pdf" TargetMode="External"/><Relationship Id="rId151" Type="http://schemas.openxmlformats.org/officeDocument/2006/relationships/hyperlink" Target="file:///\\Elizabethpc\UACI\2018\GENERALIDADES2018E\CONTRATOS%202018\CONTRATO%20DE%20SUMINISTRO%20N&#176;%2038-2018%20COMBUSTIBLE.pdf" TargetMode="External"/><Relationship Id="rId156" Type="http://schemas.openxmlformats.org/officeDocument/2006/relationships/hyperlink" Target="file:///\\Elizabethpc\UACI\2018\GENERALIDADES2018E\ORDENES%202018\982-2018%20CONSULTORES%20ASO..pdf" TargetMode="External"/><Relationship Id="rId172" Type="http://schemas.openxmlformats.org/officeDocument/2006/relationships/hyperlink" Target="file:///\\Elizabethpc\UACI\2018\GENERALIDADES2018E\ORDENES%202018\1002-2018%20INVERSIONES%20EL%20QUIJOTE.pdf" TargetMode="External"/><Relationship Id="rId13" Type="http://schemas.openxmlformats.org/officeDocument/2006/relationships/hyperlink" Target="file:///\\Elizabethpc\UACI\2018\GENERALIDADES2018E\ORDENES%202018\841-2018%20RENDEROS.pdf" TargetMode="External"/><Relationship Id="rId18" Type="http://schemas.openxmlformats.org/officeDocument/2006/relationships/hyperlink" Target="file:///\\Elizabethpc\UACI\2018\GENERALIDADES2018E\ORDENES%202018\852-2018%20JOSE%20HERNANDEZ.pdf" TargetMode="External"/><Relationship Id="rId39" Type="http://schemas.openxmlformats.org/officeDocument/2006/relationships/hyperlink" Target="file:///\\Elizabethpc\UACI\2018\GENERALIDADES2018E\ORDENES%202018\914-2018%20INNOVACIONES.pdf" TargetMode="External"/><Relationship Id="rId109" Type="http://schemas.openxmlformats.org/officeDocument/2006/relationships/hyperlink" Target="file:///\\Elizabethpc\UACI\2018\GENERALIDADES2018E\CONTRATOS%202018\CONTRATO%20DE%20SERVICIO%20N&#176;%2018-2018%20TELECOMODA.pdf" TargetMode="External"/><Relationship Id="rId34" Type="http://schemas.openxmlformats.org/officeDocument/2006/relationships/hyperlink" Target="file:///\\Elizabethpc\UACI\2018\GENERALIDADES2018E\ORDENES%202018\915-2018%20DUTRIZ%20HERMANOS.pdf" TargetMode="External"/><Relationship Id="rId50" Type="http://schemas.openxmlformats.org/officeDocument/2006/relationships/hyperlink" Target="file:///\\Elizabethpc\UACI\2018\GENERALIDADES2018E\ORDENES%202018\900-2018%20OFFICE.pdf" TargetMode="External"/><Relationship Id="rId55" Type="http://schemas.openxmlformats.org/officeDocument/2006/relationships/hyperlink" Target="file:///\\Elizabethpc\UACI\2018\GENERALIDADES2018E\ORDENES%202018\907-2018%20IC%20CORPOR..pdf" TargetMode="External"/><Relationship Id="rId76" Type="http://schemas.openxmlformats.org/officeDocument/2006/relationships/hyperlink" Target="file:///\\Elizabethpc\UACI\2018\GENERALIDADES2018E\ORDENES%202018\894-2018%20ASOC.%20RADIODIFUSION.pdf" TargetMode="External"/><Relationship Id="rId97" Type="http://schemas.openxmlformats.org/officeDocument/2006/relationships/hyperlink" Target="file:///\\Elizabethpc\UACI\2018\GENERALIDADES2018E\ORDENES%202018\873-2018%20ESCUCHA%20PANAMA.pdf" TargetMode="External"/><Relationship Id="rId104" Type="http://schemas.openxmlformats.org/officeDocument/2006/relationships/hyperlink" Target="file:///\\Elizabethpc\UACI\2018\GENERALIDADES2018E\CONTRATOS%202018\CONTRATO%20DE%20SUMINISTRO%20N&#176;%2030-2018%20OIDO%20CENTER.pdf" TargetMode="External"/><Relationship Id="rId120" Type="http://schemas.openxmlformats.org/officeDocument/2006/relationships/hyperlink" Target="file:///\\Elizabethpc\UACI\2017\GENERALIDADES2017E\CONTRATOS%202017\CONTRATO%20DE%20SERVICIOS%2007-2017%20PASTRANA.pdf" TargetMode="External"/><Relationship Id="rId125" Type="http://schemas.openxmlformats.org/officeDocument/2006/relationships/hyperlink" Target="file:///\\Elizabethpc\UACI\FIANZAS\ACUERDOS%202018\010.01.2018%20DE%20FECHA%2011-01-2018%20MOD%20MULTISERVICIOS%20A%20Y%20M.pdf" TargetMode="External"/><Relationship Id="rId141" Type="http://schemas.openxmlformats.org/officeDocument/2006/relationships/hyperlink" Target="file:///\\Elizabethpc\UACI\2018\GENERALIDADES2018E\ORDENES%202018\974-2018%20MARIA%20AGUILAR.pdf" TargetMode="External"/><Relationship Id="rId146" Type="http://schemas.openxmlformats.org/officeDocument/2006/relationships/hyperlink" Target="file:///\\Elizabethpc\UACI\2018\GENERALIDADES2018E\ORDENES%202018\980-2018%20SEDISAL.pdf" TargetMode="External"/><Relationship Id="rId167" Type="http://schemas.openxmlformats.org/officeDocument/2006/relationships/hyperlink" Target="file:///\\Elizabethpc\UACI\2018\GENERALIDADES2018E\ORDENES%202018\1000-2018%20CENTRO%20AUDIOLOGICO%20MEDICO.pdf" TargetMode="External"/><Relationship Id="rId7" Type="http://schemas.openxmlformats.org/officeDocument/2006/relationships/hyperlink" Target="file:///\\Elizabethpc\UACI\2018\GENERALIDADES2018E\ORDENES%202018\837-2018%20EL%20MUNDO.pdf" TargetMode="External"/><Relationship Id="rId71" Type="http://schemas.openxmlformats.org/officeDocument/2006/relationships/hyperlink" Target="file:///\\Elizabethpc\UACI\2018\GENERALIDADES2018E\ORDENES%202018\877-2018%20RENDEROS.pdf" TargetMode="External"/><Relationship Id="rId92" Type="http://schemas.openxmlformats.org/officeDocument/2006/relationships/hyperlink" Target="file:///\\Elizabethpc\UACI\2018\GENERALIDADES2018E\ORDENES%202018\872-2018%20JOSE%20HERNANDEZ.pdf" TargetMode="External"/><Relationship Id="rId162" Type="http://schemas.openxmlformats.org/officeDocument/2006/relationships/hyperlink" Target="file:///\\Elizabethpc\UACI\2018\GENERALIDADES2018E\ORDENES%202018\1004-2018%20TOM%20ALBERTO%20CHAVEZ.pdf" TargetMode="External"/><Relationship Id="rId2" Type="http://schemas.openxmlformats.org/officeDocument/2006/relationships/hyperlink" Target="file:///\\Elizabethpc\UACI\2018\GENERALIDADES2018E\CONTRATOS%202018\PA%2002-2012%20GUADALUPE%20DIAZ.pdf" TargetMode="External"/><Relationship Id="rId29" Type="http://schemas.openxmlformats.org/officeDocument/2006/relationships/hyperlink" Target="file:///\\Elizabethpc\UACI\2018\GENERALIDADES2018E\CONTRATOS%202018\CONTRATO%20DE%20SERVICIO%20N&#176;%2017-2018%20IBW.pdf" TargetMode="External"/><Relationship Id="rId24" Type="http://schemas.openxmlformats.org/officeDocument/2006/relationships/hyperlink" Target="file:///\\Elizabethpc\UACI\2018\GENERALIDADES2018E\ORDENES%202018\861-2018%20JOSE%20HERNANDEZ.pdf" TargetMode="External"/><Relationship Id="rId40" Type="http://schemas.openxmlformats.org/officeDocument/2006/relationships/hyperlink" Target="file:///\\Elizabethpc\UACI\2018\GENERALIDADES2018E\ORDENES%202018\916-2018%20MEGA%20FUTURO.pdf" TargetMode="External"/><Relationship Id="rId45" Type="http://schemas.openxmlformats.org/officeDocument/2006/relationships/hyperlink" Target="file:///\\Elizabethpc\UACI\2018\GENERALIDADES2018E\ORDENES%202018\905-2018%20INNOVACIONES%20MEDICAS.pdf" TargetMode="External"/><Relationship Id="rId66" Type="http://schemas.openxmlformats.org/officeDocument/2006/relationships/hyperlink" Target="file:///\\Elizabethpc\UACI\2018\GENERALIDADES2018E\ORDENES%202018\887-2018%20DUTRIZ.pdf" TargetMode="External"/><Relationship Id="rId87" Type="http://schemas.openxmlformats.org/officeDocument/2006/relationships/hyperlink" Target="file:///\\Elizabethpc\UACI\2018\GENERALIDADES2018E\ORDENES%202018\884-2018%20NOE%20GUILLEN.pdf" TargetMode="External"/><Relationship Id="rId110" Type="http://schemas.openxmlformats.org/officeDocument/2006/relationships/hyperlink" Target="file:///\\Elizabethpc\UACI\2018\GENERALIDADES2018E\CONTRATOS%202018\CONTRATO%20DE%20SERVICIO%20N&#176;%2025-2018%20TRANSPORTE%20HERNANDEZ.pdf" TargetMode="External"/><Relationship Id="rId115" Type="http://schemas.openxmlformats.org/officeDocument/2006/relationships/hyperlink" Target="file:///\\Elizabethpc\UACI\2018\GENERALIDADES2018E\CONTRATOS%202018\CONTRATO%20DE%20SUMINISTRO%20N&#176;%2023-2018%20MARIO%20GUEVARRA.pdf" TargetMode="External"/><Relationship Id="rId131" Type="http://schemas.openxmlformats.org/officeDocument/2006/relationships/hyperlink" Target="file:///\\Elizabethpc\UACI\2018\GENERALIDADES2018E\ORDENES%202018\991-2018%20DADA%20DADA.pdf" TargetMode="External"/><Relationship Id="rId136" Type="http://schemas.openxmlformats.org/officeDocument/2006/relationships/hyperlink" Target="file:///\\Elizabethpc\UACI\2018\GENERALIDADES2018E\ORDENES%202018\968-2018%20INTERVISION%20EL%20SALVADOR.pdf" TargetMode="External"/><Relationship Id="rId157" Type="http://schemas.openxmlformats.org/officeDocument/2006/relationships/hyperlink" Target="file:///\\Elizabethpc\UACI\2018\GENERALIDADES2018E\ORDENES%202018\983-2018%20MODULARES%20PB.pdf" TargetMode="External"/><Relationship Id="rId61" Type="http://schemas.openxmlformats.org/officeDocument/2006/relationships/hyperlink" Target="file:///\\Elizabethpc\UACI\2018\GENERALIDADES2018E\ORDENES%202018\923-2018%20NOE%20ALBERTO%20GUILLEN.pdf" TargetMode="External"/><Relationship Id="rId82" Type="http://schemas.openxmlformats.org/officeDocument/2006/relationships/hyperlink" Target="file:///\\Elizabethpc\UACI\2018\GENERALIDADES2018E\ORDENES%202018\878-2018%20CORINA%20AGUILAR.pdf" TargetMode="External"/><Relationship Id="rId152" Type="http://schemas.openxmlformats.org/officeDocument/2006/relationships/hyperlink" Target="file:///\\Elizabethpc\UACI\2018\GENERALIDADES2018E\ORDENES%202018\977-2018%20WALTER%20SALINAS%20FIGUEROA.pdf" TargetMode="External"/><Relationship Id="rId173" Type="http://schemas.openxmlformats.org/officeDocument/2006/relationships/hyperlink" Target="file:///\\Elizabethpc\UACI\2018\GENERALIDADES2018E\ORDENES%202018\1001-2018%20CENTRO%20DO&#209;O.pdf" TargetMode="External"/><Relationship Id="rId19" Type="http://schemas.openxmlformats.org/officeDocument/2006/relationships/hyperlink" Target="file:///\\Elizabethpc\UACI\2018\GENERALIDADES2018E\ORDENES%202018\853-2018%20MARIA%20AGUILAR.pdf" TargetMode="External"/><Relationship Id="rId14" Type="http://schemas.openxmlformats.org/officeDocument/2006/relationships/hyperlink" Target="file:///\\Elizabethpc\UACI\2018\GENERALIDADES2018E\ORDENES%202018\842-2018%20TOROGOZ.pdf" TargetMode="External"/><Relationship Id="rId30" Type="http://schemas.openxmlformats.org/officeDocument/2006/relationships/hyperlink" Target="file:///\\Elizabethpc\UACI\2018\GENERALIDADES2018E\CONTRATOS%202018\CONTRATO%20DE%20SUMINISTRO%20N&#176;%2016-2018%20CARLOS%20ELIAS%20AVALOS.pdf" TargetMode="External"/><Relationship Id="rId35" Type="http://schemas.openxmlformats.org/officeDocument/2006/relationships/hyperlink" Target="file:///\\Elizabethpc\UACI\2018\GENERALIDADES2018E\ORDENES%202018\929-2018%20OMAR%20RAMIREZ.pdf" TargetMode="External"/><Relationship Id="rId56" Type="http://schemas.openxmlformats.org/officeDocument/2006/relationships/hyperlink" Target="file:///\\Elizabethpc\UACI\2018\GENERALIDADES2018E\ORDENES%202018\899-2018%20ING,ES%20CIENF..pdf" TargetMode="External"/><Relationship Id="rId77" Type="http://schemas.openxmlformats.org/officeDocument/2006/relationships/hyperlink" Target="file:///\\Elizabethpc\UACI\2018\GENERALIDADES2018E\ORDENES%202018\903-2018%20BUSINESS%20TE..pdf" TargetMode="External"/><Relationship Id="rId100" Type="http://schemas.openxmlformats.org/officeDocument/2006/relationships/hyperlink" Target="file:///\\Elizabethpc\UACI\2018\GENERALIDADES2018E\ORDENES%202018\897-2018%20JUAN%20MARMOL.pdf" TargetMode="External"/><Relationship Id="rId105" Type="http://schemas.openxmlformats.org/officeDocument/2006/relationships/hyperlink" Target="file:///\\Elizabethpc\UACI\2018\GENERALIDADES2018E\CONTRATOS%202018\CONTRATO%20DE%20SUMINISTRO%20N&#176;%2031-2018%20ALEX%20MINERO.pdf" TargetMode="External"/><Relationship Id="rId126" Type="http://schemas.openxmlformats.org/officeDocument/2006/relationships/hyperlink" Target="file:///\\Elizabethpc\UACI\2018\GENERALIDADES2018E\CONTRATOS%202018\CONTRATO%20DE%20SERVICIO%20N&#176;%2001-2018%20A%20YM.pdf" TargetMode="External"/><Relationship Id="rId147" Type="http://schemas.openxmlformats.org/officeDocument/2006/relationships/hyperlink" Target="file:///\\Elizabethpc\UACI\2018\GENERALIDADES2018E\ORDENES%202018\994-2018%20JUAREZ%20&amp;%20AUFFRET.pdf" TargetMode="External"/><Relationship Id="rId168" Type="http://schemas.openxmlformats.org/officeDocument/2006/relationships/hyperlink" Target="file:///\\Elizabethpc\UACI\2018\GENERALIDADES2018E\ORDENES%202018\998-2018%20COPROSER.pdf" TargetMode="External"/><Relationship Id="rId8" Type="http://schemas.openxmlformats.org/officeDocument/2006/relationships/hyperlink" Target="file:///\\Elizabethpc\UACI\2018\GENERALIDADES2018E\ORDENES%202018\840-2018%20COLATINO.pdf" TargetMode="External"/><Relationship Id="rId51" Type="http://schemas.openxmlformats.org/officeDocument/2006/relationships/hyperlink" Target="file:///\\Elizabethpc\UACI\2018\GENERALIDADES2018E\ORDENES%202018\910-2018%20JARET%20NAUN.pdf" TargetMode="External"/><Relationship Id="rId72" Type="http://schemas.openxmlformats.org/officeDocument/2006/relationships/hyperlink" Target="file:///\\Elizabethpc\UACI\2018\GENERALIDADES2018E\ORDENES%202018\890-2018%20RADIO%20CADENA%20YSKL.pdf" TargetMode="External"/><Relationship Id="rId93" Type="http://schemas.openxmlformats.org/officeDocument/2006/relationships/hyperlink" Target="file:///\\Elizabethpc\UACI\2018\GENERALIDADES2018E\ORDENES%202018\867-2018%20INGENIERIA%20ELECTRICA.pdf" TargetMode="External"/><Relationship Id="rId98" Type="http://schemas.openxmlformats.org/officeDocument/2006/relationships/hyperlink" Target="file:///\\Elizabethpc\UACI\2018\GENERALIDADES2018E\ORDENES%202018\857-2018%20INNOMED.pdf" TargetMode="External"/><Relationship Id="rId121" Type="http://schemas.openxmlformats.org/officeDocument/2006/relationships/hyperlink" Target="file:///\\Elizabethpc\UACI\2018\GENERALIDADES2018E\ORDENES%202018\850-2018%20EDWIN%20MARTINEZ.pdf" TargetMode="External"/><Relationship Id="rId142" Type="http://schemas.openxmlformats.org/officeDocument/2006/relationships/hyperlink" Target="file:///\\Elizabethpc\UACI\2018\GENERALIDADES2018E\ORDENES%202018\971-2018%20EDGAR%20PINEDA.pdf" TargetMode="External"/><Relationship Id="rId163" Type="http://schemas.openxmlformats.org/officeDocument/2006/relationships/hyperlink" Target="file:///\\Elizabethpc\UACI\2018\GENERALIDADES2018E\ORDENES%202018\1003-2018%20SEDISAL.pdf" TargetMode="External"/><Relationship Id="rId3" Type="http://schemas.openxmlformats.org/officeDocument/2006/relationships/hyperlink" Target="file:///\\Elizabethpc\UACI\2018\GENERALIDADES2018E\CONTRATOS%202018\PA%2001-2012%20OSCAR%20SANCHEZ.pdf" TargetMode="External"/><Relationship Id="rId25" Type="http://schemas.openxmlformats.org/officeDocument/2006/relationships/hyperlink" Target="file:///\\Elizabethpc\UACI\2018\GENERALIDADES2018E\CONTRATOS%202018\CONTRATO%20DE%20SUMINISTRO%20N&#176;%2008-2018%20VILLALOBOS.pdf" TargetMode="External"/><Relationship Id="rId46" Type="http://schemas.openxmlformats.org/officeDocument/2006/relationships/hyperlink" Target="file:///\\Elizabethpc\UACI\2018\GENERALIDADES2018E\ORDENES%202018\927-2018%20ROSA%20MARIA%20MANCIA%20DE%20REYES.pdf" TargetMode="External"/><Relationship Id="rId67" Type="http://schemas.openxmlformats.org/officeDocument/2006/relationships/hyperlink" Target="file:///\\Elizabethpc\UACI\2018\GENERALIDADES2018E\ORDENES%202018\874-2018%20IMAGENES%20TECNOLOGICAS.pdf" TargetMode="External"/><Relationship Id="rId116" Type="http://schemas.openxmlformats.org/officeDocument/2006/relationships/hyperlink" Target="file:///\\Elizabethpc\UACI\2018\GENERALIDADES2018E\CONTRATOS%202018\CONTRATO%20DE%20SUMINISTRO%20N&#176;%2024-2018%20COPROSER.pdf" TargetMode="External"/><Relationship Id="rId137" Type="http://schemas.openxmlformats.org/officeDocument/2006/relationships/hyperlink" Target="file:///\\Elizabethpc\UACI\2018\GENERALIDADES2018E\ORDENES%202018\958-2018%20LIGIA%20MARIA%20ALFARO%20CRUZ.pdf" TargetMode="External"/><Relationship Id="rId158" Type="http://schemas.openxmlformats.org/officeDocument/2006/relationships/hyperlink" Target="file:///\\Elizabethpc\UACI\2018\GENERALIDADES2018E\ORDENES%202018\988-2018%20ELECTROLAB.pdf" TargetMode="External"/><Relationship Id="rId20" Type="http://schemas.openxmlformats.org/officeDocument/2006/relationships/hyperlink" Target="file:///\\Elizabethpc\UACI\2018\GENERALIDADES2018E\ORDENES%202018\855-2018%20ESTRUCTURAS.pdf" TargetMode="External"/><Relationship Id="rId41" Type="http://schemas.openxmlformats.org/officeDocument/2006/relationships/hyperlink" Target="file:///\\Elizabethpc\UACI\2018\GENERALIDADES2018E\ORDENES%202018\919-2018%20COPROSER.pdf" TargetMode="External"/><Relationship Id="rId62" Type="http://schemas.openxmlformats.org/officeDocument/2006/relationships/hyperlink" Target="file:///\\Elizabethpc\UACI\2018\GENERALIDADES2018E\ORDENES%202018\922-2018%20EL%20NUEVO%20SIGLO.pdf" TargetMode="External"/><Relationship Id="rId83" Type="http://schemas.openxmlformats.org/officeDocument/2006/relationships/hyperlink" Target="file:///\\Elizabethpc\UACI\2018\GENERALIDADES2018E\ORDENES%202018\886-2018%20EDITORIAL%20ALTAMIRANO.pdf" TargetMode="External"/><Relationship Id="rId88" Type="http://schemas.openxmlformats.org/officeDocument/2006/relationships/hyperlink" Target="file:///\\Elizabethpc\UACI\2018\GENERALIDADES2018E\ORDENES%202018\885-2018%20EL%20NUEVO%20SIGLO.pdf" TargetMode="External"/><Relationship Id="rId111" Type="http://schemas.openxmlformats.org/officeDocument/2006/relationships/hyperlink" Target="file:///\\Elizabethpc\UACI\2018\GENERALIDADES2018E\CONTRATOS%202018\CONTRATO%20DE%20SERVICIO%20N&#176;%2027-2018%20ROXANA%20MINERVINI.pdf" TargetMode="External"/><Relationship Id="rId132" Type="http://schemas.openxmlformats.org/officeDocument/2006/relationships/hyperlink" Target="file:///\\Elizabethpc\UACI\2018\GENERALIDADES2018E\ORDENES%202018\992-2018%20DIPROMEQUI.pdf" TargetMode="External"/><Relationship Id="rId153" Type="http://schemas.openxmlformats.org/officeDocument/2006/relationships/hyperlink" Target="file:///\\Elizabethpc\UACI\2018\GENERALIDADES2018E\ORDENES%202018\977-2018%20WALTER%20SALINAS%20FIGUEROA.pdf" TargetMode="External"/><Relationship Id="rId174" Type="http://schemas.openxmlformats.org/officeDocument/2006/relationships/hyperlink" Target="file:///\\Elizabethpc\UACI\2018\GENERALIDADES2018E\ORDENES%202018\1008-2018%20INTERVISION%20DE%20EL%20SALVADOR.pdf" TargetMode="External"/><Relationship Id="rId15" Type="http://schemas.openxmlformats.org/officeDocument/2006/relationships/hyperlink" Target="file:///\\Elizabethpc\UACI\2018\GENERALIDADES2018E\CONTRATOS%202018\CONTRATO%20DE%20SERVICIO%20N&#176;%2005-2018%20VALESOLO.pdf" TargetMode="External"/><Relationship Id="rId36" Type="http://schemas.openxmlformats.org/officeDocument/2006/relationships/hyperlink" Target="file:///\\Elizabethpc\UACI\2018\GENERALIDADES2018E\ORDENES%202018\925-2018%20PRODUCTOS%20Y%20SERVICIOS.pdf" TargetMode="External"/><Relationship Id="rId57" Type="http://schemas.openxmlformats.org/officeDocument/2006/relationships/hyperlink" Target="file:///\\Elizabethpc\UACI\2018\GENERALIDADES2018E\ORDENES%202018\901-2018%20DADA%20DADA.pdf" TargetMode="External"/><Relationship Id="rId106" Type="http://schemas.openxmlformats.org/officeDocument/2006/relationships/hyperlink" Target="file:///\\Elizabethpc\UACI\2018\GENERALIDADES2018E\CONTRATOS%202018\CONTRATO%20DE%20SUMINISTRO%20N&#176;%2029-2018%20AUDIOMED.pdf" TargetMode="External"/><Relationship Id="rId127" Type="http://schemas.openxmlformats.org/officeDocument/2006/relationships/hyperlink" Target="file:///\\Elizabethpc\UACI\2018\GENERALIDADES2018E\ORDENES%202018\957-2018%20PATTYS%20BUFFET.pdf" TargetMode="External"/><Relationship Id="rId10" Type="http://schemas.openxmlformats.org/officeDocument/2006/relationships/hyperlink" Target="file:///\\Elizabethpc\UACI\2018\GENERALIDADES2018E\ORDENES%202018\847-2018%20ALEX%20MINERO.pdf" TargetMode="External"/><Relationship Id="rId31" Type="http://schemas.openxmlformats.org/officeDocument/2006/relationships/hyperlink" Target="file:///\\Elizabethpc\UACI\2018\GENERALIDADES2018E\CONTRATOS%202018\CONTRATO%20DE%20SUMINISTRO%20N&#176;%2015-2018%20JOSE%20LEONEL%20MONTERROSA.pdf" TargetMode="External"/><Relationship Id="rId52" Type="http://schemas.openxmlformats.org/officeDocument/2006/relationships/hyperlink" Target="file:///\\Elizabethpc\UACI\2018\GENERALIDADES2018E\ORDENES%202018\904-2018%20IMPRESOS%20MULTIPLES.pdf" TargetMode="External"/><Relationship Id="rId73" Type="http://schemas.openxmlformats.org/officeDocument/2006/relationships/hyperlink" Target="file:///\\Elizabethpc\UACI\2018\GENERALIDADES2018E\ORDENES%202018\891-2018%20YSLN%20LA%20%20MONUMENTAL.pdf" TargetMode="External"/><Relationship Id="rId78" Type="http://schemas.openxmlformats.org/officeDocument/2006/relationships/hyperlink" Target="file:///\\Elizabethpc\UACI\2018\GENERALIDADES2018E\ORDENES%202018\879-2018%20CARLOS%20LOPEZ.pdf" TargetMode="External"/><Relationship Id="rId94" Type="http://schemas.openxmlformats.org/officeDocument/2006/relationships/hyperlink" Target="file:///\\Elizabethpc\UACI\2018\GENERALIDADES2018E\ORDENES%202018\862-2018%20DPG.pdf" TargetMode="External"/><Relationship Id="rId99" Type="http://schemas.openxmlformats.org/officeDocument/2006/relationships/hyperlink" Target="file:///\\Elizabethpc\UACI\2018\GENERALIDADES2018E\ORDENES%202018\856-2018%20EDITORA%20EL%20MUNDO.pdf" TargetMode="External"/><Relationship Id="rId101" Type="http://schemas.openxmlformats.org/officeDocument/2006/relationships/hyperlink" Target="file:///\\Elizabethpc\UACI\2018\GENERALIDADES2018E\ORDENES%202018\896-2018%20CARLOS%20ELIAS.pdf" TargetMode="External"/><Relationship Id="rId122" Type="http://schemas.openxmlformats.org/officeDocument/2006/relationships/hyperlink" Target="file:///\\Elizabethpc\UACI\2018\GENERALIDADES2018E\ORDENES%202018\849-2018%20NEUROLAB.pdf" TargetMode="External"/><Relationship Id="rId143" Type="http://schemas.openxmlformats.org/officeDocument/2006/relationships/hyperlink" Target="file:///\\Elizabethpc\UACI\2018\GENERALIDADES2018E\ORDENES%202018\972-2018%20MARIA%20AGUILAR.pdf" TargetMode="External"/><Relationship Id="rId148" Type="http://schemas.openxmlformats.org/officeDocument/2006/relationships/hyperlink" Target="file:///\\Elizabethpc\UACI\2018\GENERALIDADES2018E\ORDENES%202018\985-2018%20GRISELDA%20GUADALUPE%20SIMON.pdf" TargetMode="External"/><Relationship Id="rId164" Type="http://schemas.openxmlformats.org/officeDocument/2006/relationships/hyperlink" Target="file:///\\Elizabethpc\UACI\2018\GENERALIDADES2018E\ORDENES%202018\986-2018%20CALCULADORAS%20Y%20TECLADOS%20S.A%20DE%20C.V.pdf" TargetMode="External"/><Relationship Id="rId169" Type="http://schemas.openxmlformats.org/officeDocument/2006/relationships/hyperlink" Target="file:///\\Elizabethpc\UACI\2018\GENERALIDADES2018E\ORDENES%202018\1006-2018%20GRISELDA%20SIMON.pdf" TargetMode="External"/><Relationship Id="rId4" Type="http://schemas.openxmlformats.org/officeDocument/2006/relationships/hyperlink" Target="file:///\\Elizabethpc\UACI\2018\GENERALIDADES2018E\ORDENES%202018\851-2018%20INSTITUTO%20DE%20CIENCIAS.pdf" TargetMode="External"/><Relationship Id="rId9" Type="http://schemas.openxmlformats.org/officeDocument/2006/relationships/hyperlink" Target="file:///\\Elizabethpc\UACI\2018\GENERALIDADES2018E\ORDENES%202018\844-2018%20WALTER%20SALINAS.pdf" TargetMode="External"/><Relationship Id="rId26" Type="http://schemas.openxmlformats.org/officeDocument/2006/relationships/hyperlink" Target="file:///\\Elizabethpc\UACI\2018\GENERALIDADES2018E\CONTRATOS%202018\CONTRATO%20DE%20SUMINISTRO%20N&#176;%2009-2018%20EL%20ROSARIO.pdf" TargetMode="External"/><Relationship Id="rId47" Type="http://schemas.openxmlformats.org/officeDocument/2006/relationships/hyperlink" Target="file:///\\Elizabethpc\UACI\2018\GENERALIDADES2018E\ORDENES%202018\917-2018%20MEGA%20FUTURO.pdf" TargetMode="External"/><Relationship Id="rId68" Type="http://schemas.openxmlformats.org/officeDocument/2006/relationships/hyperlink" Target="file:///\\Elizabethpc\UACI\2018\GENERALIDADES2018E\ORDENES%202018\869-2018%20INNOVACIONES%20MEDICAS.pdf" TargetMode="External"/><Relationship Id="rId89" Type="http://schemas.openxmlformats.org/officeDocument/2006/relationships/hyperlink" Target="file:///\\Elizabethpc\UACI\2018\GENERALIDADES2018E\ORDENES%202018\889-2018%20PRODUCTOS%20Y%20SERVICIOS%20ORT.pdf" TargetMode="External"/><Relationship Id="rId112" Type="http://schemas.openxmlformats.org/officeDocument/2006/relationships/hyperlink" Target="file:///\\Elizabethpc\UACI\2018\GENERALIDADES2018E\CONTRATOS%202018\CONTRATO%20DE%20SUMINISTRO%20N&#176;%2021-2018%20DROGUERIA%20SAN%20CARLOS.pdf" TargetMode="External"/><Relationship Id="rId133" Type="http://schemas.openxmlformats.org/officeDocument/2006/relationships/hyperlink" Target="file:///\\Elizabethpc\UACI\2018\GENERALIDADES2018E\ORDENES%202018\990-2018%20UNISERFA.pdf" TargetMode="External"/><Relationship Id="rId154" Type="http://schemas.openxmlformats.org/officeDocument/2006/relationships/hyperlink" Target="file:///\\Elizabethpc\UACI\2018\GENERALIDADES2018E\ORDENES%202018\987-2018%20COMPA&#209;IA%20DE%20ALIMENTOS.pdf" TargetMode="External"/><Relationship Id="rId175" Type="http://schemas.openxmlformats.org/officeDocument/2006/relationships/printerSettings" Target="../printerSettings/printerSettings8.bin"/><Relationship Id="rId16" Type="http://schemas.openxmlformats.org/officeDocument/2006/relationships/hyperlink" Target="file:///\\Elizabethpc\UACI\2018\GENERALIDADES2018E\CONTRATOS%202018\CONTRATO%20DE%20SERVICIO%20N&#176;%2002-2018%20EL%20SALVADOR%20NETWORK.pdf" TargetMode="External"/><Relationship Id="rId37" Type="http://schemas.openxmlformats.org/officeDocument/2006/relationships/hyperlink" Target="file:///\\Elizabethpc\UACI\2018\GENERALIDADES2018E\ORDENES%202018\926-2018%20ELECTRL.pdf" TargetMode="External"/><Relationship Id="rId58" Type="http://schemas.openxmlformats.org/officeDocument/2006/relationships/hyperlink" Target="file:///\\Elizabethpc\UACI\2018\GENERALIDADES2018E\ORDENES%202018\898-2018%20CASELA.pdf" TargetMode="External"/><Relationship Id="rId79" Type="http://schemas.openxmlformats.org/officeDocument/2006/relationships/hyperlink" Target="file:///\\Elizabethpc\UACI\2018\GENERALIDADES2018E\ORDENES%202018\881-2018%20BUSINES%20TECHNOLOGIES.pdf" TargetMode="External"/><Relationship Id="rId102" Type="http://schemas.openxmlformats.org/officeDocument/2006/relationships/hyperlink" Target="file:///\\Elizabethpc\UACI\2018\GENERALIDADES2018E\ORDENES%202018\859-2018%20REPUESTOS%20DIDEA.pdf" TargetMode="External"/><Relationship Id="rId123" Type="http://schemas.openxmlformats.org/officeDocument/2006/relationships/hyperlink" Target="file:///\\Elizabethpc\UACI\2018\GENERALIDADES2018E\CONTRATOS%202018\CONTRATO%20DE%20SERVICIO%20N&#176;%2004-2018%20GRISELDA.pdf" TargetMode="External"/><Relationship Id="rId144" Type="http://schemas.openxmlformats.org/officeDocument/2006/relationships/hyperlink" Target="file:///\\Elizabethpc\UACI\2018\GENERALIDADES2018E\ORDENES%202018\969-2018%20NOE%20GUILLEN.pdf" TargetMode="External"/><Relationship Id="rId90" Type="http://schemas.openxmlformats.org/officeDocument/2006/relationships/hyperlink" Target="file:///\\Elizabethpc\UACI\2018\GENERALIDADES2018E\ORDENES%202018\870-2018%20MARIA%20AGUILAR.pdf" TargetMode="External"/><Relationship Id="rId165" Type="http://schemas.openxmlformats.org/officeDocument/2006/relationships/hyperlink" Target="file:///\\Elizabethpc\UACI\2018\GENERALIDADES2018E\ORDENES%202018\997-2018%20COPROSER.pdf" TargetMode="External"/><Relationship Id="rId27" Type="http://schemas.openxmlformats.org/officeDocument/2006/relationships/hyperlink" Target="file:///\\Elizabethpc\UACI\2018\GENERALIDADES2018E\CONTRATOS%202018\CONTRATO%20DE%20SUMINISTRO%20N&#176;%2007-2018%20HILDA%20SERRANO.pdf" TargetMode="External"/><Relationship Id="rId48" Type="http://schemas.openxmlformats.org/officeDocument/2006/relationships/hyperlink" Target="file:///\\Elizabethpc\UACI\2018\GENERALIDADES2018E\ORDENES%202018\911-2018%20DATA.pdf" TargetMode="External"/><Relationship Id="rId69" Type="http://schemas.openxmlformats.org/officeDocument/2006/relationships/hyperlink" Target="file:///\\Elizabethpc\UACI\2018\GENERALIDADES2018E\ORDENES%202018\875-2018%20GUSTAVO%20RETANA.pdf" TargetMode="External"/><Relationship Id="rId113" Type="http://schemas.openxmlformats.org/officeDocument/2006/relationships/hyperlink" Target="file:///\\Elizabethpc\UACI\2018\GENERALIDADES2018E\CONTRATOS%202018\CONTRATO%20DE%20SUMINISTRO%20N&#186;%2019-2018%20UNIFORME%20GABRIELA.pdf" TargetMode="External"/><Relationship Id="rId134" Type="http://schemas.openxmlformats.org/officeDocument/2006/relationships/hyperlink" Target="file:///\\Elizabethpc\UACI\2018\GENERALIDADES2018E\ORDENES%202018\993-2018%20CARLOS%20INGLES.pdf" TargetMode="External"/><Relationship Id="rId80" Type="http://schemas.openxmlformats.org/officeDocument/2006/relationships/hyperlink" Target="file:///\\Elizabethpc\UACI\2018\GENERALIDADES2018E\ORDENES%202018\868-2018%20ENMANUEL.pdf" TargetMode="External"/><Relationship Id="rId155" Type="http://schemas.openxmlformats.org/officeDocument/2006/relationships/hyperlink" Target="file:///\\Elizabethpc\UACI\2018\GENERALIDADES2018E\ORDENES%202018\981-2018%20KEOPS%20S.A.%20DE%20C.V..pdf" TargetMode="External"/><Relationship Id="rId176" Type="http://schemas.openxmlformats.org/officeDocument/2006/relationships/drawing" Target="../drawings/drawing8.xml"/><Relationship Id="rId17" Type="http://schemas.openxmlformats.org/officeDocument/2006/relationships/hyperlink" Target="file:///\\Elizabethpc\UACI\2018\GENERALIDADES2018E\ORDENES%202018\854-2018%20JOSE%20HERNANDEZ.pdf" TargetMode="External"/><Relationship Id="rId38" Type="http://schemas.openxmlformats.org/officeDocument/2006/relationships/hyperlink" Target="file:///\\Elizabethpc\UACI\2018\GENERALIDADES2018E\ORDENES%202018\920-2018%20INNOMED.pdf" TargetMode="External"/><Relationship Id="rId59" Type="http://schemas.openxmlformats.org/officeDocument/2006/relationships/hyperlink" Target="file:///\\Elizabethpc\UACI\2018\GENERALIDADES2018E\ORDENES%202018\895-2018%20INNOVACIONES%20MEDICAS.pdf" TargetMode="External"/><Relationship Id="rId103" Type="http://schemas.openxmlformats.org/officeDocument/2006/relationships/hyperlink" Target="file:///\\Elizabethpc\UACI\2018\GENERALIDADES2018E\ORDENES%202018\858-2018%20EDWIN%20SALGUERO.pdf" TargetMode="External"/><Relationship Id="rId124" Type="http://schemas.openxmlformats.org/officeDocument/2006/relationships/hyperlink" Target="file:///\\Elizabethpc\UACI\2018\GENERALIDADES2018E\CONTRATOS%202018\CONTRATO%20DE%20SUMINISTRO%20N&#176;%2013-2018%20SAN%20NICOLAS.pdf" TargetMode="External"/><Relationship Id="rId70" Type="http://schemas.openxmlformats.org/officeDocument/2006/relationships/hyperlink" Target="file:///\\Elizabethpc\UACI\2018\GENERALIDADES2018E\ORDENES%202018\876-2018%20IMPRESOS%20MULTIPLES.pdf" TargetMode="External"/><Relationship Id="rId91" Type="http://schemas.openxmlformats.org/officeDocument/2006/relationships/hyperlink" Target="file:///\\Elizabethpc\UACI\2018\GENERALIDADES2018E\ORDENES%202018\871-2018%20ALQUIMICA.pdf" TargetMode="External"/><Relationship Id="rId145" Type="http://schemas.openxmlformats.org/officeDocument/2006/relationships/hyperlink" Target="file:///\\Elizabethpc\UACI\2018\GENERALIDADES2018E\ORDENES%202018\961-2018%20INNOVACIONES%20MD..pdf" TargetMode="External"/><Relationship Id="rId166" Type="http://schemas.openxmlformats.org/officeDocument/2006/relationships/hyperlink" Target="file:///\\Elizabethpc\UACI\2018\GENERALIDADES2018E\ORDENES%202018\996-2018%20MEGA%20FUTURO.pdf"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11.%20ORDENES\ORDENES%202019\1109-2019%20DPG.pdf" TargetMode="External"/><Relationship Id="rId21" Type="http://schemas.openxmlformats.org/officeDocument/2006/relationships/hyperlink" Target="..\11.%20ORDENES\ORDENES%202019\1146-2019%20EQUIMEDIC.pdf" TargetMode="External"/><Relationship Id="rId42" Type="http://schemas.openxmlformats.org/officeDocument/2006/relationships/hyperlink" Target="..\11.%20ORDENES\ORDENES%202019\1015-2019%20EDITORIAL%20ALTAM.pdf" TargetMode="External"/><Relationship Id="rId63" Type="http://schemas.openxmlformats.org/officeDocument/2006/relationships/hyperlink" Target="..\11.%20ORDENES\ORDENES%202019\1024-2019%20IMPRESOS%20QUIJANO.pdf" TargetMode="External"/><Relationship Id="rId84" Type="http://schemas.openxmlformats.org/officeDocument/2006/relationships/hyperlink" Target="..\11.%20ORDENES\ORDENES%202019\1055-2019%20TALENTO%20HUMANO.pdf" TargetMode="External"/><Relationship Id="rId138" Type="http://schemas.openxmlformats.org/officeDocument/2006/relationships/hyperlink" Target="..\11.%20ORDENES\ORDENES%202019\1069-2019%20COPROSER.pdf" TargetMode="External"/><Relationship Id="rId159" Type="http://schemas.openxmlformats.org/officeDocument/2006/relationships/hyperlink" Target="..\11.%20ORDENES\ORDENES%202019\1098-2019%20MARIA%20GUILLERMINA%20AGUILAR%20JOVEL.pdf" TargetMode="External"/><Relationship Id="rId170" Type="http://schemas.openxmlformats.org/officeDocument/2006/relationships/hyperlink" Target="..\11.%20ORDENES\ORDENES%202019\1090-2019%20INNOVACIONES%20MEDICAS.pdf" TargetMode="External"/><Relationship Id="rId191" Type="http://schemas.openxmlformats.org/officeDocument/2006/relationships/hyperlink" Target="..\11.%20ORDENES\ORDENES%202019\1142-2019%20UNISERFA.pdf" TargetMode="External"/><Relationship Id="rId205" Type="http://schemas.openxmlformats.org/officeDocument/2006/relationships/hyperlink" Target="..\11.%20ORDENES\ORDENES%202019\1181-2019%20DUTRIZ%20HERMANOS.pdf" TargetMode="External"/><Relationship Id="rId226" Type="http://schemas.openxmlformats.org/officeDocument/2006/relationships/hyperlink" Target="..\11.%20ORDENES\ORDENES%202019\1191-2019%20MULTIPLES%20NEGOCIOS.pdf" TargetMode="External"/><Relationship Id="rId247" Type="http://schemas.openxmlformats.org/officeDocument/2006/relationships/hyperlink" Target="..\11.%20ORDENES\ORDENES%202019\1212-2019%20PCG%20COMPANY.pdf" TargetMode="External"/><Relationship Id="rId107" Type="http://schemas.openxmlformats.org/officeDocument/2006/relationships/hyperlink" Target="..\11.%20ORDENES\ORDENES%202019\1045-2019%20ROSA%20MANCIA.pdf" TargetMode="External"/><Relationship Id="rId11" Type="http://schemas.openxmlformats.org/officeDocument/2006/relationships/hyperlink" Target="..\11.%20ORDENES\ORDENES%202019\1154-2019%20CARLOS%20ELIAS%20AVALOS.pdf" TargetMode="External"/><Relationship Id="rId32" Type="http://schemas.openxmlformats.org/officeDocument/2006/relationships/hyperlink" Target="..\11.%20ORDENES\ORDENES%202019\1165-2019%20JARET%20NAUN%20MORAN%20SORTO.pdf" TargetMode="External"/><Relationship Id="rId53" Type="http://schemas.openxmlformats.org/officeDocument/2006/relationships/hyperlink" Target="..\10.%20CONTRATOS\CONTRATOS%202019\LG%2010-2019%20CONT%20SUMIN%20N&#186;%2015-2019%20ROSARIO.pdf" TargetMode="External"/><Relationship Id="rId74" Type="http://schemas.openxmlformats.org/officeDocument/2006/relationships/hyperlink" Target="..\11.%20ORDENES\ORDENES%202019\1029-2019%20ANCORA.pdf" TargetMode="External"/><Relationship Id="rId128" Type="http://schemas.openxmlformats.org/officeDocument/2006/relationships/hyperlink" Target="..\11.%20ORDENES\ORDENES%202019\1062-2019%20ELECTRONICA%202001.pdf" TargetMode="External"/><Relationship Id="rId149" Type="http://schemas.openxmlformats.org/officeDocument/2006/relationships/hyperlink" Target="..\11.%20ORDENES\ORDENES%202019\1073-2019%20ASOCIACION%20AGAPE.pdf" TargetMode="External"/><Relationship Id="rId5" Type="http://schemas.openxmlformats.org/officeDocument/2006/relationships/hyperlink" Target="..\11.%20ORDENES\ORDENES%202019\1160-2019%20FREDY%20NOE%20GRANADOS%20RIVERA.pdf" TargetMode="External"/><Relationship Id="rId95" Type="http://schemas.openxmlformats.org/officeDocument/2006/relationships/hyperlink" Target="..\10.CONTRATOS\CONTRATOS%202019\LG%2035-2019%20CONT%20SERV%20N&#186;%2020-2019%20Instituto%20de%20Ciencias%20Neurologicas.pdf" TargetMode="External"/><Relationship Id="rId160" Type="http://schemas.openxmlformats.org/officeDocument/2006/relationships/hyperlink" Target="..\11.%20ORDENES\ORDENES%202019\1100-2019%20JOSE%20EDGARDO%20HERNANDEZ.pdf" TargetMode="External"/><Relationship Id="rId181" Type="http://schemas.openxmlformats.org/officeDocument/2006/relationships/hyperlink" Target="..\11.%20ORDENES\ORDENES%202019\1134-2019%20NOE%20ALBERTO%20GUILLEN.pdf" TargetMode="External"/><Relationship Id="rId216" Type="http://schemas.openxmlformats.org/officeDocument/2006/relationships/hyperlink" Target="..\11.%20ORDENES\ORDENES%202019\1202-2019%20MARIO%20ALBERTO%20LANDOS.pdf" TargetMode="External"/><Relationship Id="rId237" Type="http://schemas.openxmlformats.org/officeDocument/2006/relationships/hyperlink" Target="..\11.%20ORDENES\ORDENES%202019\1209-2019%20JARET%20MORAN.pdf" TargetMode="External"/><Relationship Id="rId22" Type="http://schemas.openxmlformats.org/officeDocument/2006/relationships/hyperlink" Target="..\11.%20ORDENES\ORDENES%202019\1145-2019%20FARMANCIA%20SAN%20NICOLAS.pdf" TargetMode="External"/><Relationship Id="rId43" Type="http://schemas.openxmlformats.org/officeDocument/2006/relationships/hyperlink" Target="..\11.%20ORDENES\ORDENES%202019\1017-2019%20COMPANIA%20INDUSTRIAL%20ALIMENTICIA.pdf" TargetMode="External"/><Relationship Id="rId64" Type="http://schemas.openxmlformats.org/officeDocument/2006/relationships/hyperlink" Target="..\10.%20CONTRATOS\CONTRATOS%202019\LG%2017-2019%20CONT%20SERV%20N&#186;%2016-2019%20SISTEMAS%20ECOLOGICOS.pdf" TargetMode="External"/><Relationship Id="rId118" Type="http://schemas.openxmlformats.org/officeDocument/2006/relationships/hyperlink" Target="..\11.%20ORDENES\ORDENES%202019\1110-2019%20MULTIPLES%20NEGOCIOS.pdf" TargetMode="External"/><Relationship Id="rId139" Type="http://schemas.openxmlformats.org/officeDocument/2006/relationships/hyperlink" Target="..\10.%20CONTRATOS\CONTRATOS%202019\LG%2059-2019%20CONT%20SUM%20N&#176;%2025-2019%20CIA.pdf" TargetMode="External"/><Relationship Id="rId85" Type="http://schemas.openxmlformats.org/officeDocument/2006/relationships/hyperlink" Target="..\11.%20ORDENES\ORDENES%202019\1131-2019%20TALENTO%20HUMANO.pdf" TargetMode="External"/><Relationship Id="rId150" Type="http://schemas.openxmlformats.org/officeDocument/2006/relationships/hyperlink" Target="..\11.%20ORDENES\ORDENES%202019\1074-2019%20ARPAS.pdf" TargetMode="External"/><Relationship Id="rId171" Type="http://schemas.openxmlformats.org/officeDocument/2006/relationships/hyperlink" Target="..\11.%20ORDENES\ORDENES%202019\1088-2019%20LA%20PRENSA.pdf" TargetMode="External"/><Relationship Id="rId192" Type="http://schemas.openxmlformats.org/officeDocument/2006/relationships/hyperlink" Target="..\11.%20ORDENES\ORDENES%202019\1143-2019%20JOSE%20BAUTISTA%20YAN.pdf" TargetMode="External"/><Relationship Id="rId206" Type="http://schemas.openxmlformats.org/officeDocument/2006/relationships/hyperlink" Target="..\2.%20ACUERDOS%202012%20A%20LA%20FECHA\ACUERDOS%202019\568.10.2019%20DE%20FECHA%2017-10-2019%20INCREMENTO%20DE%20FEDECREDITO.pdf" TargetMode="External"/><Relationship Id="rId227" Type="http://schemas.openxmlformats.org/officeDocument/2006/relationships/hyperlink" Target="..\11.%20ORDENES\ORDENES%202019\1192-2019%20LIBRERIA%20CERVANTES.pdf" TargetMode="External"/><Relationship Id="rId248" Type="http://schemas.openxmlformats.org/officeDocument/2006/relationships/hyperlink" Target="..\11.%20ORDENES\ORDENES%202019\1220-2019%20SANMUR.pdf" TargetMode="External"/><Relationship Id="rId12" Type="http://schemas.openxmlformats.org/officeDocument/2006/relationships/hyperlink" Target="..\11.%20ORDENES\ORDENES%202019\1152-2019%20AGROFERRETERIA%20LA%20SEMILLA.pdf" TargetMode="External"/><Relationship Id="rId33" Type="http://schemas.openxmlformats.org/officeDocument/2006/relationships/hyperlink" Target="..\11.%20ORDENES\ORDENES%202019\1166-2019%20ELITE%20TECHNOLOGIES.pdf" TargetMode="External"/><Relationship Id="rId108" Type="http://schemas.openxmlformats.org/officeDocument/2006/relationships/hyperlink" Target="..\10.%20CONTRATOS\CONTRATOS%202019\LG%2042-2019%20CONT%20SUMIN%20N&#176;%2022-2019%20DROGUERIA.pdf" TargetMode="External"/><Relationship Id="rId129" Type="http://schemas.openxmlformats.org/officeDocument/2006/relationships/hyperlink" Target="..\11.%20ORDENES\ORDENES%202019\1079-2019%20PRODUCTOS%20Y%20S%20ORTO.pdf" TargetMode="External"/><Relationship Id="rId54" Type="http://schemas.openxmlformats.org/officeDocument/2006/relationships/hyperlink" Target="..\10.%20CONTRATOS\CONTRATOS%202019\LG%2011-2019%20CONT%20SUM%20N&#186;%2007-2019%20CARLOS%20ELIAS.pdf" TargetMode="External"/><Relationship Id="rId75" Type="http://schemas.openxmlformats.org/officeDocument/2006/relationships/hyperlink" Target="..\11.%20ORDENES\ORDENES%202019\1038-2019%20CARLOS%20DANIEL.pdf" TargetMode="External"/><Relationship Id="rId96" Type="http://schemas.openxmlformats.org/officeDocument/2006/relationships/hyperlink" Target="..\11.%20ORDENES\ORDENES%202019\1058-2019%20INSTITUTO%20CIENCIAS%20NEUROLOGICAS.pdf" TargetMode="External"/><Relationship Id="rId140" Type="http://schemas.openxmlformats.org/officeDocument/2006/relationships/hyperlink" Target="..\11.%20ORDENES\ORDENES%202019\1103-2019%20LINEAS%20DE%20TRANSPORTES%20CONSOLIDADO.pdf" TargetMode="External"/><Relationship Id="rId161" Type="http://schemas.openxmlformats.org/officeDocument/2006/relationships/hyperlink" Target="..\11.%20ORDENES\ORDENES%202019\1099-2019%20NORMA%20QUIJANO%20DURAN.pdf" TargetMode="External"/><Relationship Id="rId182" Type="http://schemas.openxmlformats.org/officeDocument/2006/relationships/hyperlink" Target="..\11.%20ORDENES\ORDENES%202019\1133-2019%20TOM%20HERNANDEZ.pdf" TargetMode="External"/><Relationship Id="rId217" Type="http://schemas.openxmlformats.org/officeDocument/2006/relationships/hyperlink" Target="..\11.%20ORDENES\ORDENES%202019\1204-2019%20IMPRESOS%20MULTIPLES.pdf" TargetMode="External"/><Relationship Id="rId6" Type="http://schemas.openxmlformats.org/officeDocument/2006/relationships/hyperlink" Target="..\11.%20ORDENES\ORDENES%202019\1153-2019%20DUTRIZ%20HERMANOS.pdf" TargetMode="External"/><Relationship Id="rId238" Type="http://schemas.openxmlformats.org/officeDocument/2006/relationships/hyperlink" Target="..\11.%20ORDENES\ORDENES%202019\1207-2019%20RADIO%20COMUNICACIONES.pdf" TargetMode="External"/><Relationship Id="rId23" Type="http://schemas.openxmlformats.org/officeDocument/2006/relationships/hyperlink" Target="..\11.%20ORDENES\ORDENES%202019\1173-2019%20COPROSER.pdf" TargetMode="External"/><Relationship Id="rId119" Type="http://schemas.openxmlformats.org/officeDocument/2006/relationships/hyperlink" Target="..\11.%20ORDENES\ORDENES%202019\1111-2019%20BUSINNES%20CENTER.pdf" TargetMode="External"/><Relationship Id="rId44" Type="http://schemas.openxmlformats.org/officeDocument/2006/relationships/hyperlink" Target="..\10.CONTRATOS\CONTRATOS%202019\LG%2005-2019%20CONT%20SERV%20N&#176;%2001-2019%20ENLACE%20VISION.pdf" TargetMode="External"/><Relationship Id="rId65" Type="http://schemas.openxmlformats.org/officeDocument/2006/relationships/hyperlink" Target="..\11.%20ORDENES\ORDENES%202019\1032-2019%20DPG.pdf" TargetMode="External"/><Relationship Id="rId86" Type="http://schemas.openxmlformats.org/officeDocument/2006/relationships/hyperlink" Target="..\11.%20ORDENES\ORDENES%202019\1065-2019%20INELCI.pdf" TargetMode="External"/><Relationship Id="rId130" Type="http://schemas.openxmlformats.org/officeDocument/2006/relationships/hyperlink" Target="..\11.%20ORDENES\ORDENES%202019\1061-2019%20BUSINESS%20TECHNOLOGIES.pdf" TargetMode="External"/><Relationship Id="rId151" Type="http://schemas.openxmlformats.org/officeDocument/2006/relationships/hyperlink" Target="..\11.%20ORDENES\ORDENES%202019\1075-2019%20DUTRIZ%20HERMANOS.pdf" TargetMode="External"/><Relationship Id="rId172" Type="http://schemas.openxmlformats.org/officeDocument/2006/relationships/hyperlink" Target="..\11.%20ORDENES\ORDENES%202019\1089-2019%20EL%20MUNDO.pdf" TargetMode="External"/><Relationship Id="rId193" Type="http://schemas.openxmlformats.org/officeDocument/2006/relationships/hyperlink" Target="..\11.%20ORDENES\ORDENES%202019\1144-%202019%20INFRA%20DE%20EL%20SALVADOR.pdf" TargetMode="External"/><Relationship Id="rId207" Type="http://schemas.openxmlformats.org/officeDocument/2006/relationships/hyperlink" Target="..\10.%20CONTRATOS\CONTRATOS%202019\LG%20116-2019%20CONT%20SUM%20N&#186;%2039-2019%20COMPONENTES%20ORBE.pdf" TargetMode="External"/><Relationship Id="rId228" Type="http://schemas.openxmlformats.org/officeDocument/2006/relationships/hyperlink" Target="..\11.%20ORDENES\ORDENES%202019\1190-2019%20FRANCISCO%20FIGUEROA.pdf" TargetMode="External"/><Relationship Id="rId249" Type="http://schemas.openxmlformats.org/officeDocument/2006/relationships/hyperlink" Target="..\11.%20ORDENES\ORDENES%202019\1222-2019%20DIPROMEQUI.pdf" TargetMode="External"/><Relationship Id="rId13" Type="http://schemas.openxmlformats.org/officeDocument/2006/relationships/hyperlink" Target="..\11.%20ORDENES\ORDENES%202019\1150-2019%20ARSEGUI%20DE%20EL%20SALVADOR.pdf" TargetMode="External"/><Relationship Id="rId109" Type="http://schemas.openxmlformats.org/officeDocument/2006/relationships/hyperlink" Target="..\11.%20ORDENES\ORDENES%202019\1052-2019%20IMPRESOS%20QUIJANO.pdf" TargetMode="External"/><Relationship Id="rId34" Type="http://schemas.openxmlformats.org/officeDocument/2006/relationships/hyperlink" Target="..\10.%20CONTRATOS\CONTRATOS%202019\LG%2090-2019%20CONTRATO%20DE%20AUDITORIA%20VALENTE%20Y%20ASOC.pdf" TargetMode="External"/><Relationship Id="rId55" Type="http://schemas.openxmlformats.org/officeDocument/2006/relationships/hyperlink" Target="..\10.%20CONTRATOS\CONTRATOS%202019\LG%2011-2019%20CONT%20SUM%20N&#186;%2008-2019%20LEONEL%20MONTERROSA.pdf" TargetMode="External"/><Relationship Id="rId76" Type="http://schemas.openxmlformats.org/officeDocument/2006/relationships/hyperlink" Target="..\11.%20ORDENES\ORDENES%202019\1026-2019%20TOMAS%20ALBERTO%20DIAZ.pdf" TargetMode="External"/><Relationship Id="rId97" Type="http://schemas.openxmlformats.org/officeDocument/2006/relationships/hyperlink" Target="..\11.%20ORDENES\ORDENES%202019\1059-2019%20NEUROLAB.pdf" TargetMode="External"/><Relationship Id="rId120" Type="http://schemas.openxmlformats.org/officeDocument/2006/relationships/hyperlink" Target="..\11.%20ORDENES\ORDENES%202019\1112-2019%20LIBRERIA%20CERVANTES.pdf" TargetMode="External"/><Relationship Id="rId141" Type="http://schemas.openxmlformats.org/officeDocument/2006/relationships/hyperlink" Target="..\11.%20ORDENES\ORDENES%202019\1105-2019%20JUAN%20FERNANDO%20MARMOL.pdf" TargetMode="External"/><Relationship Id="rId7" Type="http://schemas.openxmlformats.org/officeDocument/2006/relationships/hyperlink" Target="..\11.%20ORDENES\ORDENES%202019\1151-2019%20MEGA%20FUTURO.pdf" TargetMode="External"/><Relationship Id="rId162" Type="http://schemas.openxmlformats.org/officeDocument/2006/relationships/hyperlink" Target="..\11.%20ORDENES\ORDENES%202019\1091-2019%20BUSINESS%20TECHNOLOGIES.pdf" TargetMode="External"/><Relationship Id="rId183" Type="http://schemas.openxmlformats.org/officeDocument/2006/relationships/hyperlink" Target="..\11.%20ORDENES\ORDENES%202019\1132-2019%20PAPELERA%20SANREY.pdf" TargetMode="External"/><Relationship Id="rId218" Type="http://schemas.openxmlformats.org/officeDocument/2006/relationships/hyperlink" Target="..\11.%20ORDENES\ORDENES%202019\1201-2019%20PRODUCTIVE.pdf" TargetMode="External"/><Relationship Id="rId239" Type="http://schemas.openxmlformats.org/officeDocument/2006/relationships/hyperlink" Target="..\11.%20ORDENES\ORDENES%202019\1213%20CARLOS%20AVALOS.pdf" TargetMode="External"/><Relationship Id="rId250" Type="http://schemas.openxmlformats.org/officeDocument/2006/relationships/hyperlink" Target="..\11.%20ORDENES\ORDENES%202019\1223-2019%20COPROSER.pdf" TargetMode="External"/><Relationship Id="rId24" Type="http://schemas.openxmlformats.org/officeDocument/2006/relationships/hyperlink" Target="..\11.%20ORDENES\ORDENES%202019\1172-2019%20COPROSER.pdf" TargetMode="External"/><Relationship Id="rId45" Type="http://schemas.openxmlformats.org/officeDocument/2006/relationships/hyperlink" Target="..\11.%20ORDENES\ORDENES%202019\1019-2019%20%20JOSE%20EDGARDO%20PINEDA.pdf" TargetMode="External"/><Relationship Id="rId66" Type="http://schemas.openxmlformats.org/officeDocument/2006/relationships/hyperlink" Target="..\11.%20ORDENES\ORDENES%202019\1033-2019%20SCREENCHECK.pdf" TargetMode="External"/><Relationship Id="rId87" Type="http://schemas.openxmlformats.org/officeDocument/2006/relationships/hyperlink" Target="..\10.%20CONTRATOS\CONTRATOS%202019\LG%2031-2019%20CONT%20SERV%2017-2019%20ELEVATOR%20GR.pdf" TargetMode="External"/><Relationship Id="rId110" Type="http://schemas.openxmlformats.org/officeDocument/2006/relationships/hyperlink" Target="..\11.%20ORDENES\ORDENES%202019\1053-2019%20TOM%20ALBERTO.pdf" TargetMode="External"/><Relationship Id="rId131" Type="http://schemas.openxmlformats.org/officeDocument/2006/relationships/hyperlink" Target="..\11.%20ORDENES\ORDENES%202019\1082-2019%20ING%20ELECTR.pdf" TargetMode="External"/><Relationship Id="rId152" Type="http://schemas.openxmlformats.org/officeDocument/2006/relationships/hyperlink" Target="..\11.%20ORDENES\ORDENES%202019\1076-2019%20EDITORA%20EL%20MUNDO.pdf" TargetMode="External"/><Relationship Id="rId173" Type="http://schemas.openxmlformats.org/officeDocument/2006/relationships/hyperlink" Target="..\11.%20ORDENES\ORDENES%202019\1122-2019%20IMPORTACIONES%20DIVERSAS%20CONTINENTAL.pdf" TargetMode="External"/><Relationship Id="rId194" Type="http://schemas.openxmlformats.org/officeDocument/2006/relationships/hyperlink" Target="..\2.%20ACUERDOS%202012%20A%20LA%20FECHA\ACUERDOS%202019\481.08.2019%20DE%20FECHA%2022-08-2019%20COMPRA%20DE%20UN%20GRABADOR.pdf" TargetMode="External"/><Relationship Id="rId208" Type="http://schemas.openxmlformats.org/officeDocument/2006/relationships/hyperlink" Target="..\10.%20CONTRATOS\CONTRATOS%202019\LG%20116-2019%20CONT%20SUM%20N&#186;%2038-2019%20MT2005.pdf" TargetMode="External"/><Relationship Id="rId229" Type="http://schemas.openxmlformats.org/officeDocument/2006/relationships/hyperlink" Target="..\11.%20ORDENES\ORDENES%202019\1189-2019%20NOE%20ALBERTO%20GUILLEN.pdf" TargetMode="External"/><Relationship Id="rId240" Type="http://schemas.openxmlformats.org/officeDocument/2006/relationships/hyperlink" Target="..\11.%20ORDENES\ORDENES%202019\1214-2019%20SUMINIS%20COMERCIAL.pdf" TargetMode="External"/><Relationship Id="rId14" Type="http://schemas.openxmlformats.org/officeDocument/2006/relationships/hyperlink" Target="..\11.%20ORDENES\ORDENES%202019\1147-2019%20EDITORIAL%20EL%20MUNDO.pdf" TargetMode="External"/><Relationship Id="rId35" Type="http://schemas.openxmlformats.org/officeDocument/2006/relationships/hyperlink" Target="..\10.%20CONTRATOS\CONTRATOS%202019\PA-01-2019%20OSCAR%20A%20SANCHEZ.pdf" TargetMode="External"/><Relationship Id="rId56" Type="http://schemas.openxmlformats.org/officeDocument/2006/relationships/hyperlink" Target="..\10.%20CONTRATOS\CONTRATOS%202019\LG%2012-2019%20CONT%20SERV%20N&#186;%2018-2019%20GRISELDA%20SIMON.pdf" TargetMode="External"/><Relationship Id="rId77" Type="http://schemas.openxmlformats.org/officeDocument/2006/relationships/hyperlink" Target="..\11.%20ORDENES\ORDENES%202019\1027-2019%20BUSINESS.pdf" TargetMode="External"/><Relationship Id="rId100" Type="http://schemas.openxmlformats.org/officeDocument/2006/relationships/hyperlink" Target="..\11.%20ORDENES\ORDENES%202019\1048-2019%20ALEX%20MINERO.pdf" TargetMode="External"/><Relationship Id="rId8" Type="http://schemas.openxmlformats.org/officeDocument/2006/relationships/hyperlink" Target="..\11.%20ORDENES\ORDENES%202019\1159-2019%20SERVICIOS%20TECNICOS%20MEDICOS.pdf" TargetMode="External"/><Relationship Id="rId98" Type="http://schemas.openxmlformats.org/officeDocument/2006/relationships/hyperlink" Target="..\11.%20ORDENES\ORDENES%202019\1060-2019%20HECTOR%20ORREGO.pdf" TargetMode="External"/><Relationship Id="rId121" Type="http://schemas.openxmlformats.org/officeDocument/2006/relationships/hyperlink" Target="..\11.%20ORDENES\ORDENES%202019\1114-2019%20OLG%20SERVICE.pdf" TargetMode="External"/><Relationship Id="rId142" Type="http://schemas.openxmlformats.org/officeDocument/2006/relationships/hyperlink" Target="..\11.%20ORDENES\ORDENES%202019\1101-2019%20CARLOS%20ELIAS%20AVALOS.pdf" TargetMode="External"/><Relationship Id="rId163" Type="http://schemas.openxmlformats.org/officeDocument/2006/relationships/hyperlink" Target="..\11.%20ORDENES\ORDENES%202019\1115-2019%20INELCI.pdf" TargetMode="External"/><Relationship Id="rId184" Type="http://schemas.openxmlformats.org/officeDocument/2006/relationships/hyperlink" Target="..\11.%20ORDENES\ORDENES%202019\1121-2019%20DADA%20DADA%20Y%20CIA%20SA%20DE%20CV.pdf" TargetMode="External"/><Relationship Id="rId219" Type="http://schemas.openxmlformats.org/officeDocument/2006/relationships/hyperlink" Target="..\11.%20ORDENES\ORDENES%202019\1205-2019%20LIGIA%20ALFARO.pdf" TargetMode="External"/><Relationship Id="rId230" Type="http://schemas.openxmlformats.org/officeDocument/2006/relationships/hyperlink" Target="..\11.%20ORDENES\ORDENES%202019\1187-2019%20CALCULADRAS%20Y%20TECLADOS.pdf" TargetMode="External"/><Relationship Id="rId251" Type="http://schemas.openxmlformats.org/officeDocument/2006/relationships/hyperlink" Target="..\11.%20ORDENES\ORDENES%202019\1224-2019%20CALCULADORAS%20Y%20TECLADOS.pdf" TargetMode="External"/><Relationship Id="rId25" Type="http://schemas.openxmlformats.org/officeDocument/2006/relationships/hyperlink" Target="..\11.%20ORDENES\ORDENES%202019\1171-2019%20ELECTROLAB%20MEDIC.pdf" TargetMode="External"/><Relationship Id="rId46" Type="http://schemas.openxmlformats.org/officeDocument/2006/relationships/hyperlink" Target="..\11.%20ORDENES\ORDENES%202019\1018-2019%20MARIA%20GUILLERMINA%20JOVEL.pdf" TargetMode="External"/><Relationship Id="rId67" Type="http://schemas.openxmlformats.org/officeDocument/2006/relationships/hyperlink" Target="..\11.%20ORDENES\ORDENES%202019\1034-2019%20BUSINESS%20CENTER.pdf" TargetMode="External"/><Relationship Id="rId88" Type="http://schemas.openxmlformats.org/officeDocument/2006/relationships/hyperlink" Target="..\11.%20ORDENES\ORDENES%202019\1031-2019%20ALTAMIRANO.pdf" TargetMode="External"/><Relationship Id="rId111" Type="http://schemas.openxmlformats.org/officeDocument/2006/relationships/hyperlink" Target="..\11.%20ORDENES\ORDENES%202019\1054-2019%20SONIA%20DE%20PENA.pdf" TargetMode="External"/><Relationship Id="rId132" Type="http://schemas.openxmlformats.org/officeDocument/2006/relationships/hyperlink" Target="..\11.%20ORDENES\ORDENES%202019\1051-2019%20INTERVISION%20DE%20EL%20SALVADOR.pdf" TargetMode="External"/><Relationship Id="rId153" Type="http://schemas.openxmlformats.org/officeDocument/2006/relationships/hyperlink" Target="..\11.%20ORDENES\ORDENES%202019\1097-2019%20TELECOMODA.pdf" TargetMode="External"/><Relationship Id="rId174" Type="http://schemas.openxmlformats.org/officeDocument/2006/relationships/hyperlink" Target="..\10.CONTRATOS\CONTRATOS%202019\LG%2079-2019%20CONT%20SUM%20N&#186;%2031-2019%20SERVICIOS%20DIVERSOS%20CANDRAY.pdf" TargetMode="External"/><Relationship Id="rId195" Type="http://schemas.openxmlformats.org/officeDocument/2006/relationships/hyperlink" Target="..\11.%20ORDENES\ORDENES%202019\1181-2019%20DUTRIZ%20HERMANOS.pdf" TargetMode="External"/><Relationship Id="rId209" Type="http://schemas.openxmlformats.org/officeDocument/2006/relationships/hyperlink" Target="..\10.%20CONTRATOS\CONTRATOS%202019\LG%20116-2019%20CONT%20SUM%20N&#186;%2035-2019%20RICOH.pdf" TargetMode="External"/><Relationship Id="rId220" Type="http://schemas.openxmlformats.org/officeDocument/2006/relationships/hyperlink" Target="..\11.%20ORDENES\ORDENES%202019\1203-2019%20TOM%20HERNANDEZ.pdf" TargetMode="External"/><Relationship Id="rId241" Type="http://schemas.openxmlformats.org/officeDocument/2006/relationships/hyperlink" Target="..\11.%20ORDENES\ORDENES%202019\1215-TECNOLOGIA%20EQUIPOS%20REDES.pdf" TargetMode="External"/><Relationship Id="rId15" Type="http://schemas.openxmlformats.org/officeDocument/2006/relationships/hyperlink" Target="..\11.%20ORDENES\ORDENES%202019\1138-2019%20DUTRIZ%20HERMANOS.pdf" TargetMode="External"/><Relationship Id="rId36" Type="http://schemas.openxmlformats.org/officeDocument/2006/relationships/hyperlink" Target="..\10.%20CONTRATOS\CONTRATOS%202019\PA-02-2019%20GUADALUPE%20DEL%20CARMEN.pdf" TargetMode="External"/><Relationship Id="rId57" Type="http://schemas.openxmlformats.org/officeDocument/2006/relationships/hyperlink" Target="..\11.%20ORDENES\ORDENES%202019\1020-2019%20MAR%20Y%20ASOCIADOS.pdf" TargetMode="External"/><Relationship Id="rId78" Type="http://schemas.openxmlformats.org/officeDocument/2006/relationships/hyperlink" Target="..\11.%20ORDENES\ORDENES%202019\1028-2019%20COPROSER.pdf" TargetMode="External"/><Relationship Id="rId99" Type="http://schemas.openxmlformats.org/officeDocument/2006/relationships/hyperlink" Target="..\11.%20ORDENES\ORDENES%202019\1047-2019%20WALTER%20SALINAS.pdf" TargetMode="External"/><Relationship Id="rId101" Type="http://schemas.openxmlformats.org/officeDocument/2006/relationships/hyperlink" Target="..\11.%20ORDENES\ORDENES%202019\1049-2019%20CENTRO%20AUDIOLOGICO.pdf" TargetMode="External"/><Relationship Id="rId122" Type="http://schemas.openxmlformats.org/officeDocument/2006/relationships/hyperlink" Target="..\11.%20ORDENES\ORDENES%202019\1113-2019%20FACELA.pdf" TargetMode="External"/><Relationship Id="rId143" Type="http://schemas.openxmlformats.org/officeDocument/2006/relationships/hyperlink" Target="..\11.%20ORDENES\ORDENES%202019\1104-2019%20CARLOS%20ELIAS%20AVALOS.pdf" TargetMode="External"/><Relationship Id="rId164" Type="http://schemas.openxmlformats.org/officeDocument/2006/relationships/hyperlink" Target="..\11.%20ORDENES\ORDENES%202019\1085-2019%20EDITORA%20EL%20MUNDO.pdf" TargetMode="External"/><Relationship Id="rId185" Type="http://schemas.openxmlformats.org/officeDocument/2006/relationships/hyperlink" Target="..\11.%20ORDENES\ORDENES%202019\1140-2019%20ELITE%20TECHNOLOGIES.pdf" TargetMode="External"/><Relationship Id="rId9" Type="http://schemas.openxmlformats.org/officeDocument/2006/relationships/hyperlink" Target="..\11.%20ORDENES\ORDENES%202019\1156-2019%20ANCORA.pdf" TargetMode="External"/><Relationship Id="rId210" Type="http://schemas.openxmlformats.org/officeDocument/2006/relationships/hyperlink" Target="..\10.%20CONTRATOS\CONTRATOS%202019\LG%20116-2019%20CONT%20SUM%20N&#186;%2040-2019%20JARET.pdf" TargetMode="External"/><Relationship Id="rId26" Type="http://schemas.openxmlformats.org/officeDocument/2006/relationships/hyperlink" Target="..\11.%20ORDENES\ORDENES%202019\1170-2019%20DIPROMEQUI.pdf" TargetMode="External"/><Relationship Id="rId231" Type="http://schemas.openxmlformats.org/officeDocument/2006/relationships/hyperlink" Target="..\11.%20ORDENES\ORDENES%202019\1182-2019%20DIARIO%20DE%20HOY.pdf" TargetMode="External"/><Relationship Id="rId252" Type="http://schemas.openxmlformats.org/officeDocument/2006/relationships/hyperlink" Target="..\11.%20ORDENES\ORDENES%202019\1225-2019%20ANCORA,%20S.A.%20DE%20C.V..pdf" TargetMode="External"/><Relationship Id="rId47" Type="http://schemas.openxmlformats.org/officeDocument/2006/relationships/hyperlink" Target="..\11.%20ORDENES\ORDENES%202019\1021-2019%20MARIA%20AGUILARA.pdf" TargetMode="External"/><Relationship Id="rId68" Type="http://schemas.openxmlformats.org/officeDocument/2006/relationships/hyperlink" Target="..\11.%20ORDENES\ORDENES%202019\1035-2019%20EQUIPOS%20Y%20SUMINISTROS.pdf" TargetMode="External"/><Relationship Id="rId89" Type="http://schemas.openxmlformats.org/officeDocument/2006/relationships/hyperlink" Target="..\11.%20ORDENES\ORDENES%202019\1030-2019%20DUTRIZ.pdf" TargetMode="External"/><Relationship Id="rId112" Type="http://schemas.openxmlformats.org/officeDocument/2006/relationships/hyperlink" Target="..\11.%20ORDENES\ORDENES%202019\1116-2019%20ALEX%20MINERO.pdf" TargetMode="External"/><Relationship Id="rId133" Type="http://schemas.openxmlformats.org/officeDocument/2006/relationships/hyperlink" Target="..\11.%20ORDENES\ORDENES%202019\1083-2019%20BUSINESS%20TEC.pdf" TargetMode="External"/><Relationship Id="rId154" Type="http://schemas.openxmlformats.org/officeDocument/2006/relationships/hyperlink" Target="..\11.%20ORDENES\ORDENES%202019\1077-2019%20INNOVACIONES%20MEDICAS.pdf" TargetMode="External"/><Relationship Id="rId175" Type="http://schemas.openxmlformats.org/officeDocument/2006/relationships/hyperlink" Target="..\11.%20ORDENES\ORDENES%202019\1128-2019%20COPROSER.pdf" TargetMode="External"/><Relationship Id="rId196" Type="http://schemas.openxmlformats.org/officeDocument/2006/relationships/hyperlink" Target="..\11.%20ORDENES\ORDENES%202019\1180-2019%20FORMULARIOS%20STANDARD.pdf" TargetMode="External"/><Relationship Id="rId200" Type="http://schemas.openxmlformats.org/officeDocument/2006/relationships/hyperlink" Target="..\11.%20ORDENES\ORDENES%202019\1179-2019%20CALTEC.pdf" TargetMode="External"/><Relationship Id="rId16" Type="http://schemas.openxmlformats.org/officeDocument/2006/relationships/hyperlink" Target="..\11.%20ORDENES\ORDENES%202019\1149-2019%20LIGIA%20MARIA%20ALFARO.pdf" TargetMode="External"/><Relationship Id="rId221" Type="http://schemas.openxmlformats.org/officeDocument/2006/relationships/hyperlink" Target="..\11.%20ORDENES\ORDENES%202019\1196-2019%20SEDISAL.pdf" TargetMode="External"/><Relationship Id="rId242" Type="http://schemas.openxmlformats.org/officeDocument/2006/relationships/hyperlink" Target="..\11.%20ORDENES\ORDENES%202019\1216-2019%20FREDY%20NOE%20GRANADOS.pdf" TargetMode="External"/><Relationship Id="rId37" Type="http://schemas.openxmlformats.org/officeDocument/2006/relationships/hyperlink" Target="..\10.%20CONTRATOS\CONTRATOS%202019\PA-05-2019%20JOSE%20SIMON%20PACHECO.pdf" TargetMode="External"/><Relationship Id="rId58" Type="http://schemas.openxmlformats.org/officeDocument/2006/relationships/hyperlink" Target="..\11.%20ORDENES\ORDENES%202019\1044-2019%20IMPORTACIONES%20DIVERSAS.pdf" TargetMode="External"/><Relationship Id="rId79" Type="http://schemas.openxmlformats.org/officeDocument/2006/relationships/hyperlink" Target="..\11.%20ORDENES\ORDENES%202019\1041-2019%20SAN%20NICOLAS.pdf" TargetMode="External"/><Relationship Id="rId102" Type="http://schemas.openxmlformats.org/officeDocument/2006/relationships/hyperlink" Target="..\11.%20ORDENES\ORDENES%202019\1050-2019%20EDGAR%20PERDOMO.pdf" TargetMode="External"/><Relationship Id="rId123" Type="http://schemas.openxmlformats.org/officeDocument/2006/relationships/hyperlink" Target="..\11.%20ORDENES\ORDENES%202019\1039-2019%20INNOMED.pdf" TargetMode="External"/><Relationship Id="rId144" Type="http://schemas.openxmlformats.org/officeDocument/2006/relationships/hyperlink" Target="..\11.%20ORDENES\ORDENES%202019\1106-2019%20LEONEL%20MONTERROSA.pdf" TargetMode="External"/><Relationship Id="rId90" Type="http://schemas.openxmlformats.org/officeDocument/2006/relationships/hyperlink" Target="..\10.%20CONTRATOS\CONTRATOS%202019\LG%2033-2019%20CONT%20SUM%20N&#186;%2014-2019%20MEGA%20FOOD.pdf" TargetMode="External"/><Relationship Id="rId165" Type="http://schemas.openxmlformats.org/officeDocument/2006/relationships/hyperlink" Target="..\11.%20ORDENES\ORDENES%202019\1086-2019%20EDITORA%20EL%20MUNDO.pdf" TargetMode="External"/><Relationship Id="rId186" Type="http://schemas.openxmlformats.org/officeDocument/2006/relationships/hyperlink" Target="..\11.%20ORDENES\ORDENES%202019\1139-2019%20FEPADE.pdf" TargetMode="External"/><Relationship Id="rId211" Type="http://schemas.openxmlformats.org/officeDocument/2006/relationships/hyperlink" Target="..\10.%20CONTRATOS\CONTRATOS%202019\LG%20116-2019%20CONT%20SUM%20N&#186;%2036-2019%20RAF.pdf" TargetMode="External"/><Relationship Id="rId232" Type="http://schemas.openxmlformats.org/officeDocument/2006/relationships/hyperlink" Target="..\11.%20ORDENES\ORDENES%202019\1183-2019%20DUTRIZ%20HERMANOS.pdf" TargetMode="External"/><Relationship Id="rId253" Type="http://schemas.openxmlformats.org/officeDocument/2006/relationships/hyperlink" Target="..\11.%20ORDENES\ORDENES%202019\1226-2019%20SERVICIOS%20DE%20TECNOLOGIA%20GLOBAL.pdf" TargetMode="External"/><Relationship Id="rId27" Type="http://schemas.openxmlformats.org/officeDocument/2006/relationships/hyperlink" Target="..\11.%20ORDENES\ORDENES%202019\1169-2019%20INNOVACION%20MEDICA.pdf" TargetMode="External"/><Relationship Id="rId48" Type="http://schemas.openxmlformats.org/officeDocument/2006/relationships/hyperlink" Target="..\11.%20ORDENES\ORDENES%202019\1022-2019%20JOSE%20HERNANDEZ.pdf" TargetMode="External"/><Relationship Id="rId69" Type="http://schemas.openxmlformats.org/officeDocument/2006/relationships/hyperlink" Target="..\11.%20ORDENES\ORDENES%202019\1036-2019%20RZ.pdf" TargetMode="External"/><Relationship Id="rId113" Type="http://schemas.openxmlformats.org/officeDocument/2006/relationships/hyperlink" Target="..\10.%20CONTRATOS\CONTRATOS%202019\LG%2044-2019%20CONT%20SUM%2027-2019%20OIDO%20CENTER.pdf" TargetMode="External"/><Relationship Id="rId134" Type="http://schemas.openxmlformats.org/officeDocument/2006/relationships/hyperlink" Target="..\11.%20ORDENES\ORDENES%202019\1064-2019%20ENMANUEL.pdf" TargetMode="External"/><Relationship Id="rId80" Type="http://schemas.openxmlformats.org/officeDocument/2006/relationships/hyperlink" Target="..\11.%20ORDENES\ORDENES%202019\1042-2019%20ELECTROLAB.pdf" TargetMode="External"/><Relationship Id="rId155" Type="http://schemas.openxmlformats.org/officeDocument/2006/relationships/hyperlink" Target="..\11.%20ORDENES\ORDENES%202019\1078-2019%20INNOVACIONES%20MEDICAS.pdf" TargetMode="External"/><Relationship Id="rId176" Type="http://schemas.openxmlformats.org/officeDocument/2006/relationships/hyperlink" Target="..\11.%20ORDENES\ORDENES%202019\1127-2019%20DIPROMEQUI.pdf" TargetMode="External"/><Relationship Id="rId197" Type="http://schemas.openxmlformats.org/officeDocument/2006/relationships/hyperlink" Target="..\11.%20ORDENES\ORDENES%202019\1177-2019%20COPROSER.pdf" TargetMode="External"/><Relationship Id="rId201" Type="http://schemas.openxmlformats.org/officeDocument/2006/relationships/hyperlink" Target="..\11.%20ORDENES\ORDENES%202019\1178-2019%20SMART%20OFFICE.pdf" TargetMode="External"/><Relationship Id="rId222" Type="http://schemas.openxmlformats.org/officeDocument/2006/relationships/hyperlink" Target="..\11.%20ORDENES\ORDENES%202019\1197-2019%20FRANCISCO%20PACAS.pdf" TargetMode="External"/><Relationship Id="rId243" Type="http://schemas.openxmlformats.org/officeDocument/2006/relationships/hyperlink" Target="..\11.%20ORDENES\ORDENES%202019\1217-SOLUCIONES%20LED.pdf" TargetMode="External"/><Relationship Id="rId17" Type="http://schemas.openxmlformats.org/officeDocument/2006/relationships/hyperlink" Target="..\11.%20ORDENES\ORDENES%202019\1148-2019%20VW%20SECURITY.pdf" TargetMode="External"/><Relationship Id="rId38" Type="http://schemas.openxmlformats.org/officeDocument/2006/relationships/hyperlink" Target="..\10.%20CONTRATOS\CONTRATOS%202019\LG%2001-2019%20CONT%20SERV%20N&#186;%2002-SEGUROS%20FEDEC.pdf" TargetMode="External"/><Relationship Id="rId59" Type="http://schemas.openxmlformats.org/officeDocument/2006/relationships/hyperlink" Target="..\11.%20ORDENES\ORDENES%202019\1043-2019%20SERVICIO%20DONO.pdf" TargetMode="External"/><Relationship Id="rId103" Type="http://schemas.openxmlformats.org/officeDocument/2006/relationships/hyperlink" Target="..\11.%20ORDENES\ORDENES%202019\1066-2019%20ARQYMED.pdf" TargetMode="External"/><Relationship Id="rId124" Type="http://schemas.openxmlformats.org/officeDocument/2006/relationships/hyperlink" Target="..\11.%20ORDENES\ORDENES%202019\1093-2019%20EQUITEC.pdf" TargetMode="External"/><Relationship Id="rId70" Type="http://schemas.openxmlformats.org/officeDocument/2006/relationships/hyperlink" Target="..\11.%20ORDENES\ORDENES%202019\1037-2019%20RICOH.pdf" TargetMode="External"/><Relationship Id="rId91" Type="http://schemas.openxmlformats.org/officeDocument/2006/relationships/hyperlink" Target="..\10.%20CONTRATOS\CONTRATOS%202019\LG%2034-2019%20CONT%20SERV%20No%2024-2019%20PASTRANA.pdf" TargetMode="External"/><Relationship Id="rId145" Type="http://schemas.openxmlformats.org/officeDocument/2006/relationships/hyperlink" Target="..\11.%20ORDENES\ORDENES%202019\1068-2019%20DADA%20DADA.pdf" TargetMode="External"/><Relationship Id="rId166" Type="http://schemas.openxmlformats.org/officeDocument/2006/relationships/hyperlink" Target="..\11.%20ORDENES\ORDENES%202019\1126-2019%20CARLOS%20ERNESTO%20ELIAS.pdf" TargetMode="External"/><Relationship Id="rId187" Type="http://schemas.openxmlformats.org/officeDocument/2006/relationships/hyperlink" Target="..\11.%20ORDENES\ORDENES%202019\1124-2019%20D%20P%20G.pdf" TargetMode="External"/><Relationship Id="rId1" Type="http://schemas.openxmlformats.org/officeDocument/2006/relationships/hyperlink" Target="../10.CONTRATOS/CONTRATOS%202019/LP%2004-2019%20CONT%20SUM%20N&#186;%2033-2019%20AUTOMAX.pdf" TargetMode="External"/><Relationship Id="rId212" Type="http://schemas.openxmlformats.org/officeDocument/2006/relationships/hyperlink" Target="..\10.%20CONTRATOS\CONTRATOS%202019\LG%20116-2019%20CONT%20SUM%20N&#186;%2037-2019%20DATA.pdf" TargetMode="External"/><Relationship Id="rId233" Type="http://schemas.openxmlformats.org/officeDocument/2006/relationships/hyperlink" Target="..\11.%20ORDENES\ORDENES%202019\1199-2019%20IMPRESOS%20MULTIPLES.pdf" TargetMode="External"/><Relationship Id="rId254" Type="http://schemas.openxmlformats.org/officeDocument/2006/relationships/hyperlink" Target="..\11.%20ORDENES\ORDENES%202019\1221-2019%20ST%20MEDIC.pdf" TargetMode="External"/><Relationship Id="rId28" Type="http://schemas.openxmlformats.org/officeDocument/2006/relationships/hyperlink" Target="..\11.%20ORDENES\ORDENES%202019\1168-2019%20DUTRIZ%20HERMANOS%20.pdf" TargetMode="External"/><Relationship Id="rId49" Type="http://schemas.openxmlformats.org/officeDocument/2006/relationships/hyperlink" Target="..\11.%20ORDENES\ORDENES%202019\1023-2019%20EXPORTADORA%20PACAS.pdf" TargetMode="External"/><Relationship Id="rId114" Type="http://schemas.openxmlformats.org/officeDocument/2006/relationships/hyperlink" Target="..\10.%20CONTRATOS\CONTRATOS%202019\LG%2044-2019%20CONT%20SUM%2028-2019%20CENTRO%20A%20MEDICO.pdf" TargetMode="External"/><Relationship Id="rId60" Type="http://schemas.openxmlformats.org/officeDocument/2006/relationships/hyperlink" Target="..\11.%20ORDENES\ORDENES%202019\1067-2019%20R.%20NUNEZ.pdf" TargetMode="External"/><Relationship Id="rId81" Type="http://schemas.openxmlformats.org/officeDocument/2006/relationships/hyperlink" Target="..\10.%20CONTRATOS\CONTRATOS%202019\LG%2026-2019%20CONT%20SERV%20N&#186;%2011-2019%20FONDO%20DE%20ACTIVIDADES.pdf" TargetMode="External"/><Relationship Id="rId135" Type="http://schemas.openxmlformats.org/officeDocument/2006/relationships/hyperlink" Target="..\11.%20ORDENES\ORDENES%202019\1063-2019%20EDULU.pdf" TargetMode="External"/><Relationship Id="rId156" Type="http://schemas.openxmlformats.org/officeDocument/2006/relationships/hyperlink" Target="..\11.%20ORDENES\ORDENES%202019\1092-2019%20BUSINESS%20TECHNOLOGIES.pdf" TargetMode="External"/><Relationship Id="rId177" Type="http://schemas.openxmlformats.org/officeDocument/2006/relationships/hyperlink" Target="..\11.%20ORDENES\ORDENES%202019\1129-2019%20CASTILLO%20LANE%20MEDICAL.pdf" TargetMode="External"/><Relationship Id="rId198" Type="http://schemas.openxmlformats.org/officeDocument/2006/relationships/hyperlink" Target="..\11.%20ORDENES\ORDENES%202019\1174-2019%20INNOVACIONES%20MEDICAS.pdf" TargetMode="External"/><Relationship Id="rId202" Type="http://schemas.openxmlformats.org/officeDocument/2006/relationships/hyperlink" Target="..\11.%20ORDENES\ORDENES%202019\1175-2019%20TRADER.pdf" TargetMode="External"/><Relationship Id="rId223" Type="http://schemas.openxmlformats.org/officeDocument/2006/relationships/hyperlink" Target="..\11.%20ORDENES\ORDENES%202019\1198-2019%20INVERSIONES%20ATLACATL.pdf" TargetMode="External"/><Relationship Id="rId244" Type="http://schemas.openxmlformats.org/officeDocument/2006/relationships/hyperlink" Target="..\11.%20ORDENES\ORDENES%202019\1208-2019%20EDITORA%20ALTAMIRANO.pdf" TargetMode="External"/><Relationship Id="rId18" Type="http://schemas.openxmlformats.org/officeDocument/2006/relationships/hyperlink" Target="..\11.%20ORDENES\ORDENES%202019\1130-2019%20TOROGOZ.pdf" TargetMode="External"/><Relationship Id="rId39" Type="http://schemas.openxmlformats.org/officeDocument/2006/relationships/hyperlink" Target="..\10.%20CONTRATOS\CONTRATOS%202019\LG%2001-2019%20CONT%20SERV%20N&#186;%2003-2019%20FEDECREDITO%20VIDA.pdf" TargetMode="External"/><Relationship Id="rId50" Type="http://schemas.openxmlformats.org/officeDocument/2006/relationships/hyperlink" Target="..\10.%20CONTRATOS\CONTRATOS%202019\LG%2008-2019%20CONT%20SERV%20N&#186;%2005-2019%20EQOS.pdf" TargetMode="External"/><Relationship Id="rId104" Type="http://schemas.openxmlformats.org/officeDocument/2006/relationships/hyperlink" Target="..\11.%20ORDENES\ORDENES%202019\1080-2019%20TOMAS%20DIAZ.pdf" TargetMode="External"/><Relationship Id="rId125" Type="http://schemas.openxmlformats.org/officeDocument/2006/relationships/hyperlink" Target="..\11.%20ORDENES\ORDENES%202019\1094-2019%20COPROSER.pdf" TargetMode="External"/><Relationship Id="rId146" Type="http://schemas.openxmlformats.org/officeDocument/2006/relationships/hyperlink" Target="..\11.%20ORDENES\ORDENES%202019\1070-2019%20LA%20MONUMENTAL.pdf" TargetMode="External"/><Relationship Id="rId167" Type="http://schemas.openxmlformats.org/officeDocument/2006/relationships/hyperlink" Target="..\10.%20CONTRATOS\CONTRATOS%202019\LG%2075-2019%20CONT%20SUM%20N&#186;%2030-2019%20PRODUCTOS%20Y%20SERVICIOS%20ORTOPEDICOS.pdf" TargetMode="External"/><Relationship Id="rId188" Type="http://schemas.openxmlformats.org/officeDocument/2006/relationships/hyperlink" Target="..\11.%20ORDENES\ORDENES%202019\1141-2019%20ROXANA%20MINERVINI.pdf" TargetMode="External"/><Relationship Id="rId71" Type="http://schemas.openxmlformats.org/officeDocument/2006/relationships/hyperlink" Target="..\10.%20CONTRATOS\CONTRATOS%202019\LG%2019-2019%20CONT%20SERV%20N&#186;%2013-2019%20COMUNICACIONES%20IBW.pdf" TargetMode="External"/><Relationship Id="rId92" Type="http://schemas.openxmlformats.org/officeDocument/2006/relationships/hyperlink" Target="..\11.%20ORDENES\ORDENES%202019\1087-2019%20%20MENDOZA%20ALVARADO.pdf" TargetMode="External"/><Relationship Id="rId213" Type="http://schemas.openxmlformats.org/officeDocument/2006/relationships/hyperlink" Target="..\11.%20ORDENES\ORDENES%202019\1184-2019%20RIVERA%20HOOVER.pdf" TargetMode="External"/><Relationship Id="rId234" Type="http://schemas.openxmlformats.org/officeDocument/2006/relationships/hyperlink" Target="..\11.%20ORDENES\ORDENES%202019\1188-2019%20N%20L%20MEDIC.pdf" TargetMode="External"/><Relationship Id="rId2" Type="http://schemas.openxmlformats.org/officeDocument/2006/relationships/hyperlink" Target="../10.CONTRATOS/CONTRATOS%202019/LP%2003-2019%20CONT%20SUM%20N&#186;%2032-2019%20SAN%20NICOLAS.pdf" TargetMode="External"/><Relationship Id="rId29" Type="http://schemas.openxmlformats.org/officeDocument/2006/relationships/hyperlink" Target="..\11.%20ORDENES\ORDENES%202019\1163-2019%20DUTRIZ%20HERMANOS%20.pdf" TargetMode="External"/><Relationship Id="rId255" Type="http://schemas.openxmlformats.org/officeDocument/2006/relationships/hyperlink" Target="..\20191212143642455.pdf" TargetMode="External"/><Relationship Id="rId40" Type="http://schemas.openxmlformats.org/officeDocument/2006/relationships/hyperlink" Target="..\11.%20ORDENES\ORDENES%202019\1016-2019%20NL%20MEDICAL.pdf" TargetMode="External"/><Relationship Id="rId115" Type="http://schemas.openxmlformats.org/officeDocument/2006/relationships/hyperlink" Target="..\11.%20ORDENES\ORDENES%202019\1107-2019%20NOE%20GUILLEN.pdf" TargetMode="External"/><Relationship Id="rId136" Type="http://schemas.openxmlformats.org/officeDocument/2006/relationships/hyperlink" Target="..\11.%20ORDENES\ORDENES%202019\1117-2019%20COPROSER.pdf" TargetMode="External"/><Relationship Id="rId157" Type="http://schemas.openxmlformats.org/officeDocument/2006/relationships/hyperlink" Target="..\11.%20ORDENES\ORDENES%202019\1119-2019%20TALLER%20DIDEA.pdf" TargetMode="External"/><Relationship Id="rId178" Type="http://schemas.openxmlformats.org/officeDocument/2006/relationships/hyperlink" Target="..\11.%20ORDENES\ORDENES%202019\1120-2019%20OMAR%20ENRIQUE%20RAMIREZ.pdf" TargetMode="External"/><Relationship Id="rId61" Type="http://schemas.openxmlformats.org/officeDocument/2006/relationships/hyperlink" Target="..\10.%20CONTRATOS\CONTRATOS%202019\LG%2015-2019%20CONT%20SERV%20N&#186;%2019-2019%20STARLINE.pdf" TargetMode="External"/><Relationship Id="rId82" Type="http://schemas.openxmlformats.org/officeDocument/2006/relationships/hyperlink" Target="..\10.%20CONTRATOS\CONTRATOS%202019\LG%2027-2019%20CONT%20SERV%20N&#186;%2021-2019%20ESCUCHA%20PANAMA.pdf" TargetMode="External"/><Relationship Id="rId199" Type="http://schemas.openxmlformats.org/officeDocument/2006/relationships/hyperlink" Target="..\11.%20ORDENES\ORDENES%202019\1176-2019%20PRODUCTOS%20Y%20SERVICIOS%20ORTOPEDICOS.pdf" TargetMode="External"/><Relationship Id="rId203" Type="http://schemas.openxmlformats.org/officeDocument/2006/relationships/hyperlink" Target="..\11.%20ORDENES\ORDENES%202019\1181-2019%20DUTRIZ%20HERMANOS.pdf" TargetMode="External"/><Relationship Id="rId19" Type="http://schemas.openxmlformats.org/officeDocument/2006/relationships/hyperlink" Target="..\11.%20ORDENES\ORDENES%202019\1158-2019%20%20CARLOS%20ADALBERTO%20LOPEZ.pdf" TargetMode="External"/><Relationship Id="rId224" Type="http://schemas.openxmlformats.org/officeDocument/2006/relationships/hyperlink" Target="..\11.%20ORDENES\ORDENES%202019\1195-2019%20MARIA%20CONSUELO%20AGUILAR.pdf" TargetMode="External"/><Relationship Id="rId245" Type="http://schemas.openxmlformats.org/officeDocument/2006/relationships/hyperlink" Target="..\11.%20ORDENES\ORDENES%202019\1211-2019%20EDITORA%20ALTAMIRANO.pdf" TargetMode="External"/><Relationship Id="rId30" Type="http://schemas.openxmlformats.org/officeDocument/2006/relationships/hyperlink" Target="..\11.%20ORDENES\ORDENES%202019\1167-2019%20VW%20SECURITY.pdf" TargetMode="External"/><Relationship Id="rId105" Type="http://schemas.openxmlformats.org/officeDocument/2006/relationships/hyperlink" Target="..\11.%20ORDENES\ORDENES%202019\1081-2019%20JARET%20NAUN%20SORTO.pdf" TargetMode="External"/><Relationship Id="rId126" Type="http://schemas.openxmlformats.org/officeDocument/2006/relationships/hyperlink" Target="..\11.%20ORDENES\ORDENES%202019\1095-2019%20SUPLIDORES%20DIVERSOS.pdf" TargetMode="External"/><Relationship Id="rId147" Type="http://schemas.openxmlformats.org/officeDocument/2006/relationships/hyperlink" Target="..\11.%20ORDENES\ORDENES%202019\1071-2019%20YSKL.pdf" TargetMode="External"/><Relationship Id="rId168" Type="http://schemas.openxmlformats.org/officeDocument/2006/relationships/hyperlink" Target="..\11.%20ORDENES\ORDENES%202019\1125-2019%20LTC.pdf" TargetMode="External"/><Relationship Id="rId51" Type="http://schemas.openxmlformats.org/officeDocument/2006/relationships/hyperlink" Target="..\10.%20CONTRATOS\CONTRATOS%202019\LG%2009-2019%20CONT%20SERV%20N&#186;%2004-2019%20VALESOLO.pdf" TargetMode="External"/><Relationship Id="rId72" Type="http://schemas.openxmlformats.org/officeDocument/2006/relationships/hyperlink" Target="..\10.%20CONTRATOS\CONTRATOS%202019\LG%2020-2019%20CONT%20SERV%20N&#186;%20%2010-2019%20JARET%20NAUN%20MORAN.pdf" TargetMode="External"/><Relationship Id="rId93" Type="http://schemas.openxmlformats.org/officeDocument/2006/relationships/hyperlink" Target="..\11.%20ORDENES\ORDENES%202019\1056-2019%20EDWIN%20MARTINEZ.pdf" TargetMode="External"/><Relationship Id="rId189" Type="http://schemas.openxmlformats.org/officeDocument/2006/relationships/hyperlink" Target="..\11.%20ORDENES\ORDENES%202019\1137-2019%20FRANCISCO%20ANTONIO%20PACAS.pdf" TargetMode="External"/><Relationship Id="rId3" Type="http://schemas.openxmlformats.org/officeDocument/2006/relationships/hyperlink" Target="..\11.%20ORDENES\ORDENES%202019\1161-2019%20COPROSER.pdf" TargetMode="External"/><Relationship Id="rId214" Type="http://schemas.openxmlformats.org/officeDocument/2006/relationships/hyperlink" Target="..\11.%20ORDENES\ORDENES%202019\1186-2019%20COMPA&#209;IA%20SALVADORE&#209;A%20DE%20SEGURIDAD.pdf" TargetMode="External"/><Relationship Id="rId235" Type="http://schemas.openxmlformats.org/officeDocument/2006/relationships/hyperlink" Target="..\11.%20ORDENES\ORDENES%202019\1212-2019%20PCG%20COMPANY.pdf" TargetMode="External"/><Relationship Id="rId256" Type="http://schemas.openxmlformats.org/officeDocument/2006/relationships/printerSettings" Target="../printerSettings/printerSettings9.bin"/><Relationship Id="rId116" Type="http://schemas.openxmlformats.org/officeDocument/2006/relationships/hyperlink" Target="..\11.%20ORDENES\ORDENES%202019\1108-2019%20EL%20NUEVO%20SIGLO.pdf" TargetMode="External"/><Relationship Id="rId137" Type="http://schemas.openxmlformats.org/officeDocument/2006/relationships/hyperlink" Target="..\11.%20ORDENES\ORDENES%202019\1118-2019%20DADA%20DADA.pdf" TargetMode="External"/><Relationship Id="rId158" Type="http://schemas.openxmlformats.org/officeDocument/2006/relationships/hyperlink" Target="..\11.%20ORDENES\ORDENES%202019\1084-2019%20CALTEC.pdf" TargetMode="External"/><Relationship Id="rId20" Type="http://schemas.openxmlformats.org/officeDocument/2006/relationships/hyperlink" Target="..\11.%20ORDENES\ORDENES%202019\1157-2019%20TERESA%20DE%20JESUS%20CASTILLO.pdf" TargetMode="External"/><Relationship Id="rId41" Type="http://schemas.openxmlformats.org/officeDocument/2006/relationships/hyperlink" Target="..\11.%20ORDENES\ORDENES%202019\1014-2019%20%20DUTRIZ%20HERMANOS.pdf" TargetMode="External"/><Relationship Id="rId62" Type="http://schemas.openxmlformats.org/officeDocument/2006/relationships/hyperlink" Target="..\11.%20ORDENES\ORDENES%202019\1025-2019%20TOM%20HERNANDEZ.pdf" TargetMode="External"/><Relationship Id="rId83" Type="http://schemas.openxmlformats.org/officeDocument/2006/relationships/hyperlink" Target="..\10.%20CONTRATOS\CONTRATOS%202019\LG%2028-2019%20CONT%20SUM%20N&#176;%2026-2019%20UNIFORME%20GABRIELA.pdf" TargetMode="External"/><Relationship Id="rId179" Type="http://schemas.openxmlformats.org/officeDocument/2006/relationships/hyperlink" Target="..\11.%20ORDENES\ORDENES%202019\1123-2019%20INGENIERIA%20ELECTRICA%20Y%20CIVIL.pdf" TargetMode="External"/><Relationship Id="rId190" Type="http://schemas.openxmlformats.org/officeDocument/2006/relationships/hyperlink" Target="..\11.%20ORDENES\ORDENES%202019\1136-2019%20SERVICIOS%20DIVERSOS%20PARA%20EL%20DESARROLLO.pdf" TargetMode="External"/><Relationship Id="rId204" Type="http://schemas.openxmlformats.org/officeDocument/2006/relationships/hyperlink" Target="..\11.%20ORDENES\ORDENES%202019\1181-2019%20DUTRIZ%20HERMANOS.pdf" TargetMode="External"/><Relationship Id="rId225" Type="http://schemas.openxmlformats.org/officeDocument/2006/relationships/hyperlink" Target="..\11.%20ORDENES\ORDENES%202019\1194-2019%20JOSE%20HERNANDEZ%20PINEDA.pdf" TargetMode="External"/><Relationship Id="rId246" Type="http://schemas.openxmlformats.org/officeDocument/2006/relationships/hyperlink" Target="..\11.%20ORDENES\ORDENES%202019\1218-2019%20JARET%20MORAN.pdf" TargetMode="External"/><Relationship Id="rId106" Type="http://schemas.openxmlformats.org/officeDocument/2006/relationships/hyperlink" Target="..\11.%20ORDENES\ORDENES%202019\1046-2019%20MARIO%20LANDOS.pdf" TargetMode="External"/><Relationship Id="rId127" Type="http://schemas.openxmlformats.org/officeDocument/2006/relationships/hyperlink" Target="..\11.%20ORDENES\ORDENES%202019\1096-2019%20DIPROMEQUI.pdf" TargetMode="External"/><Relationship Id="rId10" Type="http://schemas.openxmlformats.org/officeDocument/2006/relationships/hyperlink" Target="..\11.%20ORDENES\ORDENES%202019\1155-2019%20COPROSER.pdf" TargetMode="External"/><Relationship Id="rId31" Type="http://schemas.openxmlformats.org/officeDocument/2006/relationships/hyperlink" Target="..\11.%20ORDENES\ORDENES%202019\1164-2019%20DATA%20&amp;%20GRAPHICS.pdf" TargetMode="External"/><Relationship Id="rId52" Type="http://schemas.openxmlformats.org/officeDocument/2006/relationships/hyperlink" Target="..\10.%20CONTRATOS\CONTRATOS%202019\LG%2010-2019%20CONT%20SUM%20N&#186;%2009-2019%20UNICA.pdf" TargetMode="External"/><Relationship Id="rId73" Type="http://schemas.openxmlformats.org/officeDocument/2006/relationships/hyperlink" Target="..\10.%20CONTRATOS\CONTRATOS%202019\LG%2021-2019%20CONT%20SERV%20N&#186;%2006-2019%20NETWORK.pdf" TargetMode="External"/><Relationship Id="rId94" Type="http://schemas.openxmlformats.org/officeDocument/2006/relationships/hyperlink" Target="..\11.%20ORDENES\ORDENES%202019\1057-2019%20NEUROLAB.pdf" TargetMode="External"/><Relationship Id="rId148" Type="http://schemas.openxmlformats.org/officeDocument/2006/relationships/hyperlink" Target="..\11.%20ORDENES\ORDENES%202019\1072-2019%20LA%20ROMANTICA.pdf" TargetMode="External"/><Relationship Id="rId169" Type="http://schemas.openxmlformats.org/officeDocument/2006/relationships/hyperlink" Target="..\10.%20CONTRATOS\CONTRATOS%202019\LG%2075-2019%20CONT%20SUM%20N&#186;%2029-2019%20COPROSER.pdf" TargetMode="External"/><Relationship Id="rId4" Type="http://schemas.openxmlformats.org/officeDocument/2006/relationships/hyperlink" Target="..\11.%20ORDENES\ORDENES%202019\1162-2019%20ELECTROLAB%20MEDIC.pdf" TargetMode="External"/><Relationship Id="rId180" Type="http://schemas.openxmlformats.org/officeDocument/2006/relationships/hyperlink" Target="..\11.%20ORDENES\ORDENES%202019\1135-2019%20CALTEC.pdf" TargetMode="External"/><Relationship Id="rId215" Type="http://schemas.openxmlformats.org/officeDocument/2006/relationships/hyperlink" Target="..\11.%20ORDENES\ORDENES%202019\1185-2019%20COPROSER.pdf" TargetMode="External"/><Relationship Id="rId236" Type="http://schemas.openxmlformats.org/officeDocument/2006/relationships/hyperlink" Target="..\11.%20ORDENES\ORDENES%202019\1206-2019%20OMNI%20MUSIC.pdf" TargetMode="External"/><Relationship Id="rId257"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463"/>
  <sheetViews>
    <sheetView view="pageBreakPreview" topLeftCell="A64" zoomScale="44" zoomScaleNormal="80" zoomScaleSheetLayoutView="44" workbookViewId="0">
      <selection activeCell="D71" sqref="D71"/>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6.140625" style="5" bestFit="1" customWidth="1"/>
    <col min="5" max="5" width="21" style="3" customWidth="1"/>
    <col min="6" max="6" width="18.85546875" style="8" customWidth="1"/>
    <col min="7" max="14" width="11.7109375" style="4"/>
    <col min="15" max="15" width="39.85546875" style="4" customWidth="1"/>
    <col min="16" max="16384" width="11.7109375" style="4"/>
  </cols>
  <sheetData>
    <row r="1" spans="1:25" s="42" customFormat="1" x14ac:dyDescent="0.2">
      <c r="A1" s="925"/>
      <c r="B1" s="925"/>
      <c r="C1" s="925"/>
      <c r="D1" s="925"/>
      <c r="E1" s="925"/>
      <c r="F1" s="925"/>
    </row>
    <row r="2" spans="1:25" s="42" customFormat="1" x14ac:dyDescent="0.2"/>
    <row r="3" spans="1:25" s="42" customFormat="1" x14ac:dyDescent="0.2"/>
    <row r="4" spans="1:25" s="42" customFormat="1" x14ac:dyDescent="0.2"/>
    <row r="5" spans="1:25" s="42" customFormat="1" x14ac:dyDescent="0.2"/>
    <row r="6" spans="1:25" s="42" customFormat="1" x14ac:dyDescent="0.2"/>
    <row r="7" spans="1:25" s="42" customFormat="1" x14ac:dyDescent="0.2"/>
    <row r="8" spans="1:25" s="42" customFormat="1" x14ac:dyDescent="0.2">
      <c r="A8" s="1"/>
      <c r="E8" s="1"/>
      <c r="F8" s="7"/>
    </row>
    <row r="9" spans="1:25" s="42" customFormat="1" x14ac:dyDescent="0.2">
      <c r="A9" s="1"/>
      <c r="E9" s="1"/>
      <c r="F9" s="7"/>
    </row>
    <row r="10" spans="1:25" s="42" customFormat="1" x14ac:dyDescent="0.2">
      <c r="A10" s="1"/>
      <c r="E10" s="1"/>
      <c r="F10" s="7"/>
    </row>
    <row r="11" spans="1:25" s="42" customFormat="1" x14ac:dyDescent="0.2">
      <c r="A11" s="1"/>
      <c r="E11" s="1"/>
      <c r="F11" s="7"/>
    </row>
    <row r="12" spans="1:25" s="42" customFormat="1" x14ac:dyDescent="0.2">
      <c r="A12" s="1"/>
      <c r="E12" s="1"/>
      <c r="F12" s="7"/>
    </row>
    <row r="13" spans="1:25" s="42" customFormat="1" x14ac:dyDescent="0.2">
      <c r="A13" s="1"/>
      <c r="E13" s="1"/>
      <c r="F13" s="7"/>
    </row>
    <row r="14" spans="1:25" s="14" customFormat="1" ht="18.75" customHeight="1" x14ac:dyDescent="0.2">
      <c r="A14" s="926" t="s">
        <v>677</v>
      </c>
      <c r="B14" s="926"/>
      <c r="C14" s="926"/>
      <c r="D14" s="926"/>
      <c r="E14" s="926"/>
      <c r="F14" s="926"/>
      <c r="G14" s="926"/>
      <c r="H14" s="926"/>
      <c r="I14" s="926"/>
      <c r="J14" s="926"/>
      <c r="K14" s="926"/>
      <c r="L14" s="926"/>
      <c r="M14" s="926"/>
      <c r="N14" s="926"/>
      <c r="O14" s="926"/>
    </row>
    <row r="15" spans="1:25" s="14" customFormat="1" ht="44.25" customHeight="1" thickBot="1" x14ac:dyDescent="0.25">
      <c r="A15" s="897" t="s">
        <v>0</v>
      </c>
      <c r="B15" s="897"/>
      <c r="C15" s="897"/>
      <c r="D15" s="897"/>
      <c r="E15" s="897"/>
      <c r="F15" s="897"/>
      <c r="G15" s="897"/>
      <c r="H15" s="897"/>
      <c r="I15" s="897"/>
      <c r="J15" s="897"/>
      <c r="K15" s="897"/>
      <c r="L15" s="897"/>
      <c r="M15" s="897"/>
      <c r="N15" s="897"/>
      <c r="O15" s="897"/>
    </row>
    <row r="16" spans="1:25" s="32" customFormat="1" ht="48" customHeight="1" thickTop="1" x14ac:dyDescent="0.2">
      <c r="A16" s="902" t="s">
        <v>1075</v>
      </c>
      <c r="B16" s="905" t="s">
        <v>1076</v>
      </c>
      <c r="C16" s="905" t="s">
        <v>1077</v>
      </c>
      <c r="D16" s="905" t="s">
        <v>490</v>
      </c>
      <c r="E16" s="907" t="s">
        <v>491</v>
      </c>
      <c r="F16" s="892" t="s">
        <v>1078</v>
      </c>
      <c r="G16" s="892" t="s">
        <v>1079</v>
      </c>
      <c r="H16" s="892"/>
      <c r="I16" s="892" t="s">
        <v>1080</v>
      </c>
      <c r="J16" s="892"/>
      <c r="K16" s="892" t="s">
        <v>1081</v>
      </c>
      <c r="L16" s="892"/>
      <c r="M16" s="892"/>
      <c r="N16" s="892"/>
      <c r="O16" s="893" t="s">
        <v>1082</v>
      </c>
      <c r="P16" s="31"/>
      <c r="Q16" s="31"/>
      <c r="R16" s="31"/>
      <c r="S16" s="31"/>
      <c r="T16" s="31"/>
      <c r="U16" s="31"/>
      <c r="V16" s="31"/>
      <c r="W16" s="31"/>
      <c r="X16" s="31"/>
      <c r="Y16" s="31"/>
    </row>
    <row r="17" spans="1:25" s="32" customFormat="1" ht="33" customHeight="1" thickBot="1" x14ac:dyDescent="0.25">
      <c r="A17" s="903"/>
      <c r="B17" s="906"/>
      <c r="C17" s="906"/>
      <c r="D17" s="906"/>
      <c r="E17" s="908"/>
      <c r="F17" s="914"/>
      <c r="G17" s="123" t="s">
        <v>1083</v>
      </c>
      <c r="H17" s="123" t="s">
        <v>1084</v>
      </c>
      <c r="I17" s="123" t="s">
        <v>1085</v>
      </c>
      <c r="J17" s="123" t="s">
        <v>1084</v>
      </c>
      <c r="K17" s="123" t="s">
        <v>492</v>
      </c>
      <c r="L17" s="123" t="s">
        <v>493</v>
      </c>
      <c r="M17" s="123" t="s">
        <v>494</v>
      </c>
      <c r="N17" s="123" t="s">
        <v>495</v>
      </c>
      <c r="O17" s="894"/>
      <c r="P17" s="31"/>
      <c r="Q17" s="31"/>
      <c r="R17" s="31"/>
      <c r="S17" s="31"/>
      <c r="T17" s="31"/>
      <c r="U17" s="31"/>
      <c r="V17" s="31"/>
      <c r="W17" s="31"/>
      <c r="X17" s="31"/>
      <c r="Y17" s="31"/>
    </row>
    <row r="18" spans="1:25" s="39" customFormat="1" ht="51" customHeight="1" x14ac:dyDescent="0.2">
      <c r="A18" s="142" t="s">
        <v>497</v>
      </c>
      <c r="B18" s="57" t="s">
        <v>58</v>
      </c>
      <c r="C18" s="143" t="s">
        <v>2024</v>
      </c>
      <c r="D18" s="58">
        <v>1500</v>
      </c>
      <c r="E18" s="138">
        <v>6036</v>
      </c>
      <c r="F18" s="141">
        <v>40577</v>
      </c>
      <c r="G18" s="16" t="s">
        <v>496</v>
      </c>
      <c r="H18" s="15"/>
      <c r="I18" s="16" t="s">
        <v>496</v>
      </c>
      <c r="J18" s="15"/>
      <c r="K18" s="15"/>
      <c r="L18" s="16" t="s">
        <v>496</v>
      </c>
      <c r="M18" s="16"/>
      <c r="N18" s="15"/>
      <c r="O18" s="17"/>
    </row>
    <row r="19" spans="1:25" s="39" customFormat="1" ht="51" customHeight="1" x14ac:dyDescent="0.2">
      <c r="A19" s="916" t="s">
        <v>498</v>
      </c>
      <c r="B19" s="15" t="s">
        <v>59</v>
      </c>
      <c r="C19" s="911" t="s">
        <v>2020</v>
      </c>
      <c r="D19" s="60">
        <v>1300</v>
      </c>
      <c r="E19" s="138">
        <v>6052</v>
      </c>
      <c r="F19" s="895">
        <v>40597</v>
      </c>
      <c r="G19" s="16" t="s">
        <v>496</v>
      </c>
      <c r="H19" s="15"/>
      <c r="I19" s="16" t="s">
        <v>496</v>
      </c>
      <c r="J19" s="15"/>
      <c r="K19" s="15"/>
      <c r="L19" s="16" t="s">
        <v>496</v>
      </c>
      <c r="M19" s="16"/>
      <c r="N19" s="15"/>
      <c r="O19" s="17"/>
    </row>
    <row r="20" spans="1:25" s="39" customFormat="1" ht="51" customHeight="1" x14ac:dyDescent="0.2">
      <c r="A20" s="916"/>
      <c r="B20" s="15" t="s">
        <v>60</v>
      </c>
      <c r="C20" s="911"/>
      <c r="D20" s="60">
        <v>1500</v>
      </c>
      <c r="E20" s="138">
        <v>6056</v>
      </c>
      <c r="F20" s="895"/>
      <c r="G20" s="16" t="s">
        <v>496</v>
      </c>
      <c r="H20" s="15"/>
      <c r="I20" s="16" t="s">
        <v>496</v>
      </c>
      <c r="J20" s="15"/>
      <c r="K20" s="15"/>
      <c r="L20" s="16" t="s">
        <v>496</v>
      </c>
      <c r="M20" s="16"/>
      <c r="N20" s="15"/>
      <c r="O20" s="17"/>
    </row>
    <row r="21" spans="1:25" s="39" customFormat="1" ht="51" customHeight="1" x14ac:dyDescent="0.2">
      <c r="A21" s="142" t="s">
        <v>499</v>
      </c>
      <c r="B21" s="15" t="s">
        <v>61</v>
      </c>
      <c r="C21" s="143" t="s">
        <v>2025</v>
      </c>
      <c r="D21" s="60">
        <v>800</v>
      </c>
      <c r="E21" s="138">
        <v>6034</v>
      </c>
      <c r="F21" s="141">
        <v>40574</v>
      </c>
      <c r="G21" s="16" t="s">
        <v>496</v>
      </c>
      <c r="H21" s="15"/>
      <c r="I21" s="16" t="s">
        <v>496</v>
      </c>
      <c r="J21" s="15"/>
      <c r="K21" s="15"/>
      <c r="L21" s="16" t="s">
        <v>496</v>
      </c>
      <c r="M21" s="16"/>
      <c r="N21" s="15"/>
      <c r="O21" s="17"/>
    </row>
    <row r="22" spans="1:25" s="39" customFormat="1" ht="51" customHeight="1" x14ac:dyDescent="0.2">
      <c r="A22" s="916" t="s">
        <v>500</v>
      </c>
      <c r="B22" s="15" t="s">
        <v>62</v>
      </c>
      <c r="C22" s="911" t="s">
        <v>2026</v>
      </c>
      <c r="D22" s="60">
        <v>4000</v>
      </c>
      <c r="E22" s="138">
        <v>6055</v>
      </c>
      <c r="F22" s="895">
        <v>40597</v>
      </c>
      <c r="G22" s="16" t="s">
        <v>496</v>
      </c>
      <c r="H22" s="15"/>
      <c r="I22" s="16" t="s">
        <v>496</v>
      </c>
      <c r="J22" s="15"/>
      <c r="K22" s="15"/>
      <c r="L22" s="16" t="s">
        <v>496</v>
      </c>
      <c r="M22" s="16"/>
      <c r="N22" s="15"/>
      <c r="O22" s="17"/>
    </row>
    <row r="23" spans="1:25" s="39" customFormat="1" ht="51" customHeight="1" x14ac:dyDescent="0.2">
      <c r="A23" s="916"/>
      <c r="B23" s="15" t="s">
        <v>63</v>
      </c>
      <c r="C23" s="911"/>
      <c r="D23" s="60">
        <v>6800</v>
      </c>
      <c r="E23" s="138">
        <v>6054</v>
      </c>
      <c r="F23" s="895"/>
      <c r="G23" s="16" t="s">
        <v>496</v>
      </c>
      <c r="H23" s="15"/>
      <c r="I23" s="16" t="s">
        <v>496</v>
      </c>
      <c r="J23" s="15"/>
      <c r="K23" s="15"/>
      <c r="L23" s="16" t="s">
        <v>496</v>
      </c>
      <c r="M23" s="16"/>
      <c r="N23" s="15"/>
      <c r="O23" s="17"/>
    </row>
    <row r="24" spans="1:25" s="39" customFormat="1" ht="51" customHeight="1" x14ac:dyDescent="0.2">
      <c r="A24" s="142" t="s">
        <v>501</v>
      </c>
      <c r="B24" s="15" t="s">
        <v>64</v>
      </c>
      <c r="C24" s="143" t="s">
        <v>2027</v>
      </c>
      <c r="D24" s="60">
        <v>500</v>
      </c>
      <c r="E24" s="138">
        <v>6033</v>
      </c>
      <c r="F24" s="141">
        <v>40574</v>
      </c>
      <c r="G24" s="16" t="s">
        <v>496</v>
      </c>
      <c r="H24" s="15"/>
      <c r="I24" s="16" t="s">
        <v>496</v>
      </c>
      <c r="J24" s="15"/>
      <c r="K24" s="15"/>
      <c r="L24" s="16" t="s">
        <v>496</v>
      </c>
      <c r="M24" s="16"/>
      <c r="N24" s="15"/>
      <c r="O24" s="17"/>
    </row>
    <row r="25" spans="1:25" s="39" customFormat="1" ht="51" customHeight="1" x14ac:dyDescent="0.2">
      <c r="A25" s="142" t="s">
        <v>502</v>
      </c>
      <c r="B25" s="15" t="s">
        <v>65</v>
      </c>
      <c r="C25" s="143" t="s">
        <v>2028</v>
      </c>
      <c r="D25" s="60">
        <v>6300</v>
      </c>
      <c r="E25" s="138">
        <v>6035</v>
      </c>
      <c r="F25" s="141">
        <v>40574</v>
      </c>
      <c r="G25" s="16" t="s">
        <v>496</v>
      </c>
      <c r="H25" s="15"/>
      <c r="I25" s="16" t="s">
        <v>496</v>
      </c>
      <c r="J25" s="15"/>
      <c r="K25" s="15"/>
      <c r="L25" s="16" t="s">
        <v>496</v>
      </c>
      <c r="M25" s="16"/>
      <c r="N25" s="15"/>
      <c r="O25" s="17"/>
    </row>
    <row r="26" spans="1:25" s="39" customFormat="1" ht="51" customHeight="1" x14ac:dyDescent="0.2">
      <c r="A26" s="142" t="s">
        <v>503</v>
      </c>
      <c r="B26" s="15" t="s">
        <v>66</v>
      </c>
      <c r="C26" s="143" t="s">
        <v>2029</v>
      </c>
      <c r="D26" s="60">
        <v>654.79999999999995</v>
      </c>
      <c r="E26" s="138">
        <v>6038</v>
      </c>
      <c r="F26" s="141">
        <v>40581</v>
      </c>
      <c r="G26" s="16" t="s">
        <v>496</v>
      </c>
      <c r="H26" s="15"/>
      <c r="I26" s="16" t="s">
        <v>496</v>
      </c>
      <c r="J26" s="15"/>
      <c r="K26" s="15"/>
      <c r="L26" s="16" t="s">
        <v>496</v>
      </c>
      <c r="M26" s="16"/>
      <c r="N26" s="15"/>
      <c r="O26" s="17"/>
    </row>
    <row r="27" spans="1:25" s="39" customFormat="1" ht="51" customHeight="1" x14ac:dyDescent="0.2">
      <c r="A27" s="142" t="s">
        <v>504</v>
      </c>
      <c r="B27" s="15" t="s">
        <v>67</v>
      </c>
      <c r="C27" s="143" t="s">
        <v>2030</v>
      </c>
      <c r="D27" s="60">
        <v>142.38</v>
      </c>
      <c r="E27" s="138">
        <v>6025</v>
      </c>
      <c r="F27" s="141">
        <v>40557</v>
      </c>
      <c r="G27" s="16" t="s">
        <v>496</v>
      </c>
      <c r="H27" s="15"/>
      <c r="I27" s="16" t="s">
        <v>496</v>
      </c>
      <c r="J27" s="15"/>
      <c r="K27" s="15"/>
      <c r="L27" s="16" t="s">
        <v>496</v>
      </c>
      <c r="M27" s="16"/>
      <c r="N27" s="15"/>
      <c r="O27" s="17"/>
    </row>
    <row r="28" spans="1:25" s="39" customFormat="1" ht="51" customHeight="1" x14ac:dyDescent="0.2">
      <c r="A28" s="916" t="s">
        <v>505</v>
      </c>
      <c r="B28" s="15" t="s">
        <v>68</v>
      </c>
      <c r="C28" s="911" t="s">
        <v>2031</v>
      </c>
      <c r="D28" s="60">
        <v>300</v>
      </c>
      <c r="E28" s="138">
        <v>6026</v>
      </c>
      <c r="F28" s="895">
        <v>40557</v>
      </c>
      <c r="G28" s="16" t="s">
        <v>496</v>
      </c>
      <c r="H28" s="15"/>
      <c r="I28" s="16" t="s">
        <v>496</v>
      </c>
      <c r="J28" s="15"/>
      <c r="K28" s="15"/>
      <c r="L28" s="16" t="s">
        <v>496</v>
      </c>
      <c r="M28" s="16"/>
      <c r="N28" s="15"/>
      <c r="O28" s="17"/>
    </row>
    <row r="29" spans="1:25" s="39" customFormat="1" ht="51" customHeight="1" x14ac:dyDescent="0.2">
      <c r="A29" s="916"/>
      <c r="B29" s="15" t="s">
        <v>67</v>
      </c>
      <c r="C29" s="911"/>
      <c r="D29" s="60">
        <v>508.5</v>
      </c>
      <c r="E29" s="138">
        <v>6027</v>
      </c>
      <c r="F29" s="895"/>
      <c r="G29" s="16" t="s">
        <v>496</v>
      </c>
      <c r="H29" s="15"/>
      <c r="I29" s="16" t="s">
        <v>496</v>
      </c>
      <c r="J29" s="15"/>
      <c r="K29" s="15"/>
      <c r="L29" s="16" t="s">
        <v>496</v>
      </c>
      <c r="M29" s="16"/>
      <c r="N29" s="15"/>
      <c r="O29" s="17"/>
    </row>
    <row r="30" spans="1:25" s="39" customFormat="1" ht="51" customHeight="1" x14ac:dyDescent="0.2">
      <c r="A30" s="142" t="s">
        <v>506</v>
      </c>
      <c r="B30" s="15" t="s">
        <v>69</v>
      </c>
      <c r="C30" s="143" t="s">
        <v>2004</v>
      </c>
      <c r="D30" s="60">
        <v>2000</v>
      </c>
      <c r="E30" s="138">
        <v>6028</v>
      </c>
      <c r="F30" s="141">
        <v>40564</v>
      </c>
      <c r="G30" s="16" t="s">
        <v>496</v>
      </c>
      <c r="H30" s="15"/>
      <c r="I30" s="16" t="s">
        <v>496</v>
      </c>
      <c r="J30" s="15"/>
      <c r="K30" s="15"/>
      <c r="L30" s="16" t="s">
        <v>496</v>
      </c>
      <c r="M30" s="16"/>
      <c r="N30" s="15"/>
      <c r="O30" s="17"/>
    </row>
    <row r="31" spans="1:25" s="39" customFormat="1" ht="51" customHeight="1" x14ac:dyDescent="0.2">
      <c r="A31" s="142" t="s">
        <v>507</v>
      </c>
      <c r="B31" s="15" t="s">
        <v>70</v>
      </c>
      <c r="C31" s="143" t="s">
        <v>2032</v>
      </c>
      <c r="D31" s="60">
        <v>11229.84</v>
      </c>
      <c r="E31" s="138">
        <v>6068</v>
      </c>
      <c r="F31" s="141">
        <v>40602</v>
      </c>
      <c r="G31" s="16" t="s">
        <v>496</v>
      </c>
      <c r="H31" s="15"/>
      <c r="I31" s="16" t="s">
        <v>496</v>
      </c>
      <c r="J31" s="15"/>
      <c r="K31" s="15"/>
      <c r="L31" s="16" t="s">
        <v>496</v>
      </c>
      <c r="M31" s="16"/>
      <c r="N31" s="15"/>
      <c r="O31" s="17"/>
    </row>
    <row r="32" spans="1:25" s="39" customFormat="1" ht="51" customHeight="1" x14ac:dyDescent="0.2">
      <c r="A32" s="916" t="s">
        <v>508</v>
      </c>
      <c r="B32" s="15" t="s">
        <v>71</v>
      </c>
      <c r="C32" s="911" t="s">
        <v>2033</v>
      </c>
      <c r="D32" s="60">
        <v>2423.6000000000004</v>
      </c>
      <c r="E32" s="138">
        <v>6039</v>
      </c>
      <c r="F32" s="895">
        <v>40584</v>
      </c>
      <c r="G32" s="16" t="s">
        <v>496</v>
      </c>
      <c r="H32" s="15"/>
      <c r="I32" s="16" t="s">
        <v>496</v>
      </c>
      <c r="J32" s="15"/>
      <c r="K32" s="15"/>
      <c r="L32" s="16" t="s">
        <v>496</v>
      </c>
      <c r="M32" s="16"/>
      <c r="N32" s="15"/>
      <c r="O32" s="17"/>
    </row>
    <row r="33" spans="1:15" s="39" customFormat="1" ht="51" customHeight="1" x14ac:dyDescent="0.2">
      <c r="A33" s="916"/>
      <c r="B33" s="15" t="s">
        <v>72</v>
      </c>
      <c r="C33" s="911"/>
      <c r="D33" s="60">
        <v>135</v>
      </c>
      <c r="E33" s="138">
        <v>6040</v>
      </c>
      <c r="F33" s="895"/>
      <c r="G33" s="16" t="s">
        <v>496</v>
      </c>
      <c r="H33" s="15"/>
      <c r="I33" s="16" t="s">
        <v>496</v>
      </c>
      <c r="J33" s="15"/>
      <c r="K33" s="15"/>
      <c r="L33" s="16" t="s">
        <v>496</v>
      </c>
      <c r="M33" s="16"/>
      <c r="N33" s="15"/>
      <c r="O33" s="17"/>
    </row>
    <row r="34" spans="1:15" s="39" customFormat="1" ht="51" customHeight="1" x14ac:dyDescent="0.2">
      <c r="A34" s="916"/>
      <c r="B34" s="15" t="s">
        <v>73</v>
      </c>
      <c r="C34" s="911"/>
      <c r="D34" s="60">
        <v>1066.4000000000001</v>
      </c>
      <c r="E34" s="138">
        <v>6041</v>
      </c>
      <c r="F34" s="895"/>
      <c r="G34" s="16" t="s">
        <v>496</v>
      </c>
      <c r="H34" s="15"/>
      <c r="I34" s="16" t="s">
        <v>496</v>
      </c>
      <c r="J34" s="15"/>
      <c r="K34" s="15"/>
      <c r="L34" s="16" t="s">
        <v>496</v>
      </c>
      <c r="M34" s="16"/>
      <c r="N34" s="15"/>
      <c r="O34" s="17"/>
    </row>
    <row r="35" spans="1:15" s="39" customFormat="1" ht="51" customHeight="1" x14ac:dyDescent="0.2">
      <c r="A35" s="916"/>
      <c r="B35" s="15" t="s">
        <v>74</v>
      </c>
      <c r="C35" s="911"/>
      <c r="D35" s="60">
        <v>2069.1</v>
      </c>
      <c r="E35" s="138">
        <v>6042</v>
      </c>
      <c r="F35" s="895"/>
      <c r="G35" s="16" t="s">
        <v>496</v>
      </c>
      <c r="H35" s="15"/>
      <c r="I35" s="16" t="s">
        <v>496</v>
      </c>
      <c r="J35" s="15"/>
      <c r="K35" s="15"/>
      <c r="L35" s="16" t="s">
        <v>496</v>
      </c>
      <c r="M35" s="16"/>
      <c r="N35" s="15"/>
      <c r="O35" s="17"/>
    </row>
    <row r="36" spans="1:15" s="39" customFormat="1" ht="51" customHeight="1" x14ac:dyDescent="0.2">
      <c r="A36" s="916" t="s">
        <v>509</v>
      </c>
      <c r="B36" s="15" t="s">
        <v>75</v>
      </c>
      <c r="C36" s="911" t="s">
        <v>2034</v>
      </c>
      <c r="D36" s="60">
        <v>6795.42</v>
      </c>
      <c r="E36" s="138">
        <v>6046</v>
      </c>
      <c r="F36" s="895">
        <v>40595</v>
      </c>
      <c r="G36" s="16" t="s">
        <v>496</v>
      </c>
      <c r="H36" s="15"/>
      <c r="I36" s="16" t="s">
        <v>496</v>
      </c>
      <c r="J36" s="15"/>
      <c r="K36" s="15"/>
      <c r="L36" s="16" t="s">
        <v>496</v>
      </c>
      <c r="M36" s="16"/>
      <c r="N36" s="15"/>
      <c r="O36" s="17"/>
    </row>
    <row r="37" spans="1:15" s="39" customFormat="1" ht="51" customHeight="1" x14ac:dyDescent="0.2">
      <c r="A37" s="916"/>
      <c r="B37" s="15" t="s">
        <v>76</v>
      </c>
      <c r="C37" s="911"/>
      <c r="D37" s="60">
        <v>340.52</v>
      </c>
      <c r="E37" s="138">
        <v>6047</v>
      </c>
      <c r="F37" s="895"/>
      <c r="G37" s="16"/>
      <c r="H37" s="16" t="s">
        <v>496</v>
      </c>
      <c r="I37" s="16" t="s">
        <v>496</v>
      </c>
      <c r="J37" s="15"/>
      <c r="K37" s="15"/>
      <c r="L37" s="16"/>
      <c r="M37" s="16" t="s">
        <v>496</v>
      </c>
      <c r="N37" s="15"/>
      <c r="O37" s="17" t="s">
        <v>1998</v>
      </c>
    </row>
    <row r="38" spans="1:15" s="39" customFormat="1" ht="51" customHeight="1" x14ac:dyDescent="0.2">
      <c r="A38" s="916"/>
      <c r="B38" s="15" t="s">
        <v>77</v>
      </c>
      <c r="C38" s="911"/>
      <c r="D38" s="60">
        <v>316.39999999999998</v>
      </c>
      <c r="E38" s="138">
        <v>6048</v>
      </c>
      <c r="F38" s="895"/>
      <c r="G38" s="16" t="s">
        <v>496</v>
      </c>
      <c r="H38" s="15"/>
      <c r="I38" s="16" t="s">
        <v>496</v>
      </c>
      <c r="J38" s="15"/>
      <c r="K38" s="15"/>
      <c r="L38" s="16" t="s">
        <v>496</v>
      </c>
      <c r="M38" s="16"/>
      <c r="N38" s="15"/>
      <c r="O38" s="17"/>
    </row>
    <row r="39" spans="1:15" s="39" customFormat="1" ht="51" customHeight="1" x14ac:dyDescent="0.2">
      <c r="A39" s="916"/>
      <c r="B39" s="15" t="s">
        <v>78</v>
      </c>
      <c r="C39" s="911"/>
      <c r="D39" s="60">
        <v>2955.5</v>
      </c>
      <c r="E39" s="138">
        <v>6049</v>
      </c>
      <c r="F39" s="895"/>
      <c r="G39" s="16" t="s">
        <v>496</v>
      </c>
      <c r="H39" s="15"/>
      <c r="I39" s="16" t="s">
        <v>496</v>
      </c>
      <c r="J39" s="15"/>
      <c r="K39" s="15"/>
      <c r="L39" s="16" t="s">
        <v>496</v>
      </c>
      <c r="M39" s="16"/>
      <c r="N39" s="15"/>
      <c r="O39" s="17"/>
    </row>
    <row r="40" spans="1:15" s="39" customFormat="1" ht="51" customHeight="1" x14ac:dyDescent="0.2">
      <c r="A40" s="916"/>
      <c r="B40" s="15" t="s">
        <v>75</v>
      </c>
      <c r="C40" s="911"/>
      <c r="D40" s="60">
        <v>395.2</v>
      </c>
      <c r="E40" s="138">
        <v>6093</v>
      </c>
      <c r="F40" s="141">
        <v>40676</v>
      </c>
      <c r="G40" s="16" t="s">
        <v>496</v>
      </c>
      <c r="H40" s="15"/>
      <c r="I40" s="16" t="s">
        <v>496</v>
      </c>
      <c r="J40" s="15"/>
      <c r="K40" s="15"/>
      <c r="L40" s="16" t="s">
        <v>496</v>
      </c>
      <c r="M40" s="16"/>
      <c r="N40" s="15"/>
      <c r="O40" s="17"/>
    </row>
    <row r="41" spans="1:15" s="39" customFormat="1" ht="51" customHeight="1" x14ac:dyDescent="0.2">
      <c r="A41" s="142" t="s">
        <v>510</v>
      </c>
      <c r="B41" s="15" t="s">
        <v>79</v>
      </c>
      <c r="C41" s="143" t="s">
        <v>2035</v>
      </c>
      <c r="D41" s="60">
        <v>10000</v>
      </c>
      <c r="E41" s="138">
        <v>6072</v>
      </c>
      <c r="F41" s="141">
        <v>40623</v>
      </c>
      <c r="G41" s="16" t="s">
        <v>496</v>
      </c>
      <c r="H41" s="15"/>
      <c r="I41" s="16" t="s">
        <v>496</v>
      </c>
      <c r="J41" s="15"/>
      <c r="K41" s="15"/>
      <c r="L41" s="16" t="s">
        <v>496</v>
      </c>
      <c r="M41" s="16"/>
      <c r="N41" s="15"/>
      <c r="O41" s="17"/>
    </row>
    <row r="42" spans="1:15" s="39" customFormat="1" ht="51" customHeight="1" x14ac:dyDescent="0.2">
      <c r="A42" s="142" t="s">
        <v>511</v>
      </c>
      <c r="B42" s="15" t="s">
        <v>80</v>
      </c>
      <c r="C42" s="143" t="s">
        <v>2036</v>
      </c>
      <c r="D42" s="60">
        <v>438.84</v>
      </c>
      <c r="E42" s="138">
        <v>6031</v>
      </c>
      <c r="F42" s="141">
        <v>40571</v>
      </c>
      <c r="G42" s="16" t="s">
        <v>496</v>
      </c>
      <c r="H42" s="15"/>
      <c r="I42" s="16" t="s">
        <v>496</v>
      </c>
      <c r="J42" s="15"/>
      <c r="K42" s="15"/>
      <c r="L42" s="16" t="s">
        <v>496</v>
      </c>
      <c r="M42" s="16"/>
      <c r="N42" s="15"/>
      <c r="O42" s="17"/>
    </row>
    <row r="43" spans="1:15" s="39" customFormat="1" ht="51" customHeight="1" x14ac:dyDescent="0.2">
      <c r="A43" s="142" t="s">
        <v>512</v>
      </c>
      <c r="B43" s="15" t="s">
        <v>81</v>
      </c>
      <c r="C43" s="143" t="s">
        <v>2037</v>
      </c>
      <c r="D43" s="60">
        <v>6720</v>
      </c>
      <c r="E43" s="138">
        <v>6075</v>
      </c>
      <c r="F43" s="141">
        <v>40627</v>
      </c>
      <c r="G43" s="16" t="s">
        <v>496</v>
      </c>
      <c r="H43" s="15"/>
      <c r="I43" s="16" t="s">
        <v>496</v>
      </c>
      <c r="J43" s="15"/>
      <c r="K43" s="15"/>
      <c r="L43" s="16" t="s">
        <v>496</v>
      </c>
      <c r="M43" s="16"/>
      <c r="N43" s="15"/>
      <c r="O43" s="17"/>
    </row>
    <row r="44" spans="1:15" s="39" customFormat="1" ht="51" customHeight="1" x14ac:dyDescent="0.2">
      <c r="A44" s="142" t="s">
        <v>513</v>
      </c>
      <c r="B44" s="15" t="s">
        <v>82</v>
      </c>
      <c r="C44" s="143" t="s">
        <v>2038</v>
      </c>
      <c r="D44" s="60">
        <v>3652</v>
      </c>
      <c r="E44" s="138">
        <v>6045</v>
      </c>
      <c r="F44" s="141">
        <v>40585</v>
      </c>
      <c r="G44" s="16" t="s">
        <v>496</v>
      </c>
      <c r="H44" s="15"/>
      <c r="I44" s="16" t="s">
        <v>496</v>
      </c>
      <c r="J44" s="15"/>
      <c r="K44" s="15"/>
      <c r="L44" s="16" t="s">
        <v>496</v>
      </c>
      <c r="M44" s="16"/>
      <c r="N44" s="15"/>
      <c r="O44" s="17"/>
    </row>
    <row r="45" spans="1:15" s="39" customFormat="1" ht="51" customHeight="1" x14ac:dyDescent="0.2">
      <c r="A45" s="142" t="s">
        <v>514</v>
      </c>
      <c r="B45" s="15" t="s">
        <v>83</v>
      </c>
      <c r="C45" s="143" t="s">
        <v>2017</v>
      </c>
      <c r="D45" s="60">
        <v>211.88</v>
      </c>
      <c r="E45" s="138">
        <v>6029</v>
      </c>
      <c r="F45" s="141">
        <v>40564</v>
      </c>
      <c r="G45" s="16" t="s">
        <v>496</v>
      </c>
      <c r="H45" s="15"/>
      <c r="I45" s="16" t="s">
        <v>496</v>
      </c>
      <c r="J45" s="15"/>
      <c r="K45" s="15"/>
      <c r="L45" s="16" t="s">
        <v>496</v>
      </c>
      <c r="M45" s="16"/>
      <c r="N45" s="15"/>
      <c r="O45" s="17"/>
    </row>
    <row r="46" spans="1:15" s="39" customFormat="1" ht="51" customHeight="1" x14ac:dyDescent="0.2">
      <c r="A46" s="142" t="s">
        <v>515</v>
      </c>
      <c r="B46" s="15" t="s">
        <v>83</v>
      </c>
      <c r="C46" s="143" t="s">
        <v>2039</v>
      </c>
      <c r="D46" s="60">
        <v>3135.06</v>
      </c>
      <c r="E46" s="138">
        <v>6030</v>
      </c>
      <c r="F46" s="141">
        <v>40564</v>
      </c>
      <c r="G46" s="16" t="s">
        <v>496</v>
      </c>
      <c r="H46" s="15"/>
      <c r="I46" s="16" t="s">
        <v>496</v>
      </c>
      <c r="J46" s="15"/>
      <c r="K46" s="15"/>
      <c r="L46" s="16" t="s">
        <v>496</v>
      </c>
      <c r="M46" s="16"/>
      <c r="N46" s="15"/>
      <c r="O46" s="17"/>
    </row>
    <row r="47" spans="1:15" s="39" customFormat="1" ht="51" customHeight="1" x14ac:dyDescent="0.2">
      <c r="A47" s="916" t="s">
        <v>516</v>
      </c>
      <c r="B47" s="15" t="s">
        <v>84</v>
      </c>
      <c r="C47" s="911" t="s">
        <v>2040</v>
      </c>
      <c r="D47" s="60">
        <v>300</v>
      </c>
      <c r="E47" s="138">
        <v>6099</v>
      </c>
      <c r="F47" s="895">
        <v>40679</v>
      </c>
      <c r="G47" s="16" t="s">
        <v>496</v>
      </c>
      <c r="H47" s="15"/>
      <c r="I47" s="16" t="s">
        <v>496</v>
      </c>
      <c r="J47" s="15"/>
      <c r="K47" s="15"/>
      <c r="L47" s="16" t="s">
        <v>496</v>
      </c>
      <c r="M47" s="16"/>
      <c r="N47" s="15"/>
      <c r="O47" s="17"/>
    </row>
    <row r="48" spans="1:15" s="39" customFormat="1" ht="51" customHeight="1" x14ac:dyDescent="0.2">
      <c r="A48" s="916"/>
      <c r="B48" s="15" t="s">
        <v>62</v>
      </c>
      <c r="C48" s="911"/>
      <c r="D48" s="60">
        <v>7000</v>
      </c>
      <c r="E48" s="138">
        <v>6098</v>
      </c>
      <c r="F48" s="895"/>
      <c r="G48" s="16" t="s">
        <v>496</v>
      </c>
      <c r="H48" s="15"/>
      <c r="I48" s="16" t="s">
        <v>496</v>
      </c>
      <c r="J48" s="15"/>
      <c r="K48" s="15"/>
      <c r="L48" s="16" t="s">
        <v>496</v>
      </c>
      <c r="M48" s="16"/>
      <c r="N48" s="15"/>
      <c r="O48" s="17"/>
    </row>
    <row r="49" spans="1:15" s="39" customFormat="1" ht="51" customHeight="1" x14ac:dyDescent="0.2">
      <c r="A49" s="916"/>
      <c r="B49" s="15" t="s">
        <v>85</v>
      </c>
      <c r="C49" s="911"/>
      <c r="D49" s="60">
        <v>6500</v>
      </c>
      <c r="E49" s="138">
        <v>6100</v>
      </c>
      <c r="F49" s="895"/>
      <c r="G49" s="16" t="s">
        <v>496</v>
      </c>
      <c r="H49" s="15"/>
      <c r="I49" s="16" t="s">
        <v>496</v>
      </c>
      <c r="J49" s="15"/>
      <c r="K49" s="15"/>
      <c r="L49" s="16" t="s">
        <v>496</v>
      </c>
      <c r="M49" s="16"/>
      <c r="N49" s="15"/>
      <c r="O49" s="17"/>
    </row>
    <row r="50" spans="1:15" s="39" customFormat="1" ht="51" customHeight="1" x14ac:dyDescent="0.2">
      <c r="A50" s="916" t="s">
        <v>517</v>
      </c>
      <c r="B50" s="15" t="s">
        <v>86</v>
      </c>
      <c r="C50" s="911" t="s">
        <v>2041</v>
      </c>
      <c r="D50" s="60">
        <v>3000</v>
      </c>
      <c r="E50" s="138">
        <v>6057</v>
      </c>
      <c r="F50" s="895">
        <v>40597</v>
      </c>
      <c r="G50" s="16" t="s">
        <v>496</v>
      </c>
      <c r="H50" s="15"/>
      <c r="I50" s="16" t="s">
        <v>496</v>
      </c>
      <c r="J50" s="15"/>
      <c r="K50" s="15"/>
      <c r="L50" s="16" t="s">
        <v>496</v>
      </c>
      <c r="M50" s="16"/>
      <c r="N50" s="15"/>
      <c r="O50" s="17"/>
    </row>
    <row r="51" spans="1:15" s="39" customFormat="1" ht="51" customHeight="1" x14ac:dyDescent="0.2">
      <c r="A51" s="916"/>
      <c r="B51" s="15" t="s">
        <v>87</v>
      </c>
      <c r="C51" s="911"/>
      <c r="D51" s="60">
        <v>3000</v>
      </c>
      <c r="E51" s="138">
        <v>6058</v>
      </c>
      <c r="F51" s="895"/>
      <c r="G51" s="16" t="s">
        <v>496</v>
      </c>
      <c r="H51" s="15"/>
      <c r="I51" s="16" t="s">
        <v>496</v>
      </c>
      <c r="J51" s="15"/>
      <c r="K51" s="15"/>
      <c r="L51" s="16"/>
      <c r="M51" s="16" t="s">
        <v>496</v>
      </c>
      <c r="N51" s="15"/>
      <c r="O51" s="17"/>
    </row>
    <row r="52" spans="1:15" s="39" customFormat="1" ht="51" customHeight="1" x14ac:dyDescent="0.2">
      <c r="A52" s="916" t="s">
        <v>518</v>
      </c>
      <c r="B52" s="15" t="s">
        <v>71</v>
      </c>
      <c r="C52" s="911" t="s">
        <v>2042</v>
      </c>
      <c r="D52" s="60">
        <v>146.25</v>
      </c>
      <c r="E52" s="138">
        <v>6061</v>
      </c>
      <c r="F52" s="895">
        <v>40598</v>
      </c>
      <c r="G52" s="16" t="s">
        <v>496</v>
      </c>
      <c r="H52" s="15"/>
      <c r="I52" s="16" t="s">
        <v>496</v>
      </c>
      <c r="J52" s="15"/>
      <c r="K52" s="15"/>
      <c r="L52" s="16"/>
      <c r="M52" s="16" t="s">
        <v>496</v>
      </c>
      <c r="N52" s="15"/>
      <c r="O52" s="17"/>
    </row>
    <row r="53" spans="1:15" s="39" customFormat="1" ht="51" customHeight="1" x14ac:dyDescent="0.2">
      <c r="A53" s="916"/>
      <c r="B53" s="15" t="s">
        <v>73</v>
      </c>
      <c r="C53" s="911"/>
      <c r="D53" s="60">
        <v>3551</v>
      </c>
      <c r="E53" s="138">
        <v>6060</v>
      </c>
      <c r="F53" s="895"/>
      <c r="G53" s="16" t="s">
        <v>496</v>
      </c>
      <c r="H53" s="15"/>
      <c r="I53" s="16" t="s">
        <v>496</v>
      </c>
      <c r="J53" s="15"/>
      <c r="K53" s="15"/>
      <c r="L53" s="16"/>
      <c r="M53" s="16" t="s">
        <v>496</v>
      </c>
      <c r="N53" s="15"/>
      <c r="O53" s="17"/>
    </row>
    <row r="54" spans="1:15" s="39" customFormat="1" ht="51" customHeight="1" x14ac:dyDescent="0.2">
      <c r="A54" s="916"/>
      <c r="B54" s="15" t="s">
        <v>88</v>
      </c>
      <c r="C54" s="911"/>
      <c r="D54" s="60">
        <v>3258.1</v>
      </c>
      <c r="E54" s="138">
        <v>6059</v>
      </c>
      <c r="F54" s="895"/>
      <c r="G54" s="16" t="s">
        <v>496</v>
      </c>
      <c r="H54" s="15"/>
      <c r="I54" s="16" t="s">
        <v>496</v>
      </c>
      <c r="J54" s="15"/>
      <c r="K54" s="15"/>
      <c r="L54" s="16"/>
      <c r="M54" s="16" t="s">
        <v>496</v>
      </c>
      <c r="N54" s="15"/>
      <c r="O54" s="17"/>
    </row>
    <row r="55" spans="1:15" s="39" customFormat="1" ht="51" customHeight="1" x14ac:dyDescent="0.2">
      <c r="A55" s="142" t="s">
        <v>519</v>
      </c>
      <c r="B55" s="15" t="s">
        <v>89</v>
      </c>
      <c r="C55" s="143" t="s">
        <v>2043</v>
      </c>
      <c r="D55" s="60">
        <v>3000</v>
      </c>
      <c r="E55" s="138">
        <v>6223</v>
      </c>
      <c r="F55" s="141">
        <v>40785</v>
      </c>
      <c r="G55" s="16" t="s">
        <v>496</v>
      </c>
      <c r="H55" s="15"/>
      <c r="I55" s="16" t="s">
        <v>496</v>
      </c>
      <c r="J55" s="15"/>
      <c r="K55" s="15"/>
      <c r="L55" s="16" t="s">
        <v>496</v>
      </c>
      <c r="M55" s="16"/>
      <c r="N55" s="15"/>
      <c r="O55" s="17"/>
    </row>
    <row r="56" spans="1:15" s="39" customFormat="1" ht="51" customHeight="1" x14ac:dyDescent="0.2">
      <c r="A56" s="916" t="s">
        <v>520</v>
      </c>
      <c r="B56" s="15" t="s">
        <v>90</v>
      </c>
      <c r="C56" s="911" t="s">
        <v>2044</v>
      </c>
      <c r="D56" s="60">
        <v>1500</v>
      </c>
      <c r="E56" s="138">
        <v>6063</v>
      </c>
      <c r="F56" s="895">
        <v>40599</v>
      </c>
      <c r="G56" s="16" t="s">
        <v>496</v>
      </c>
      <c r="H56" s="15"/>
      <c r="I56" s="16" t="s">
        <v>496</v>
      </c>
      <c r="J56" s="15"/>
      <c r="K56" s="15"/>
      <c r="L56" s="16" t="s">
        <v>496</v>
      </c>
      <c r="M56" s="16"/>
      <c r="N56" s="15"/>
      <c r="O56" s="17"/>
    </row>
    <row r="57" spans="1:15" s="39" customFormat="1" ht="51" customHeight="1" x14ac:dyDescent="0.2">
      <c r="A57" s="916"/>
      <c r="B57" s="15" t="s">
        <v>91</v>
      </c>
      <c r="C57" s="911"/>
      <c r="D57" s="60">
        <v>2426</v>
      </c>
      <c r="E57" s="138">
        <v>6062</v>
      </c>
      <c r="F57" s="895"/>
      <c r="G57" s="16" t="s">
        <v>496</v>
      </c>
      <c r="H57" s="15"/>
      <c r="I57" s="16" t="s">
        <v>496</v>
      </c>
      <c r="J57" s="15"/>
      <c r="K57" s="15"/>
      <c r="L57" s="16" t="s">
        <v>496</v>
      </c>
      <c r="M57" s="16"/>
      <c r="N57" s="15"/>
      <c r="O57" s="17"/>
    </row>
    <row r="58" spans="1:15" s="39" customFormat="1" ht="51" customHeight="1" x14ac:dyDescent="0.2">
      <c r="A58" s="142" t="s">
        <v>521</v>
      </c>
      <c r="B58" s="15" t="s">
        <v>92</v>
      </c>
      <c r="C58" s="143" t="s">
        <v>2018</v>
      </c>
      <c r="D58" s="60">
        <v>11040</v>
      </c>
      <c r="E58" s="54" t="s">
        <v>205</v>
      </c>
      <c r="F58" s="141">
        <v>40603</v>
      </c>
      <c r="G58" s="16" t="s">
        <v>496</v>
      </c>
      <c r="H58" s="15"/>
      <c r="I58" s="16" t="s">
        <v>496</v>
      </c>
      <c r="J58" s="15"/>
      <c r="K58" s="15"/>
      <c r="L58" s="16" t="s">
        <v>496</v>
      </c>
      <c r="M58" s="16"/>
      <c r="N58" s="15"/>
      <c r="O58" s="17"/>
    </row>
    <row r="59" spans="1:15" s="39" customFormat="1" ht="51" customHeight="1" x14ac:dyDescent="0.2">
      <c r="A59" s="142" t="s">
        <v>522</v>
      </c>
      <c r="B59" s="15" t="s">
        <v>67</v>
      </c>
      <c r="C59" s="143" t="s">
        <v>2022</v>
      </c>
      <c r="D59" s="60">
        <v>296.63</v>
      </c>
      <c r="E59" s="138">
        <v>6032</v>
      </c>
      <c r="F59" s="141">
        <v>40574</v>
      </c>
      <c r="G59" s="16" t="s">
        <v>496</v>
      </c>
      <c r="H59" s="15"/>
      <c r="I59" s="16" t="s">
        <v>496</v>
      </c>
      <c r="J59" s="15"/>
      <c r="K59" s="15"/>
      <c r="L59" s="16" t="s">
        <v>496</v>
      </c>
      <c r="M59" s="16"/>
      <c r="N59" s="15"/>
      <c r="O59" s="17"/>
    </row>
    <row r="60" spans="1:15" s="39" customFormat="1" ht="51" customHeight="1" x14ac:dyDescent="0.2">
      <c r="A60" s="142" t="s">
        <v>523</v>
      </c>
      <c r="B60" s="15" t="s">
        <v>93</v>
      </c>
      <c r="C60" s="143" t="s">
        <v>2045</v>
      </c>
      <c r="D60" s="60">
        <v>169.5</v>
      </c>
      <c r="E60" s="138">
        <v>6037</v>
      </c>
      <c r="F60" s="141">
        <v>40581</v>
      </c>
      <c r="G60" s="16" t="s">
        <v>496</v>
      </c>
      <c r="H60" s="15"/>
      <c r="I60" s="16" t="s">
        <v>496</v>
      </c>
      <c r="J60" s="15"/>
      <c r="K60" s="15"/>
      <c r="L60" s="16"/>
      <c r="M60" s="16" t="s">
        <v>496</v>
      </c>
      <c r="N60" s="15"/>
      <c r="O60" s="17"/>
    </row>
    <row r="61" spans="1:15" s="39" customFormat="1" ht="51" customHeight="1" x14ac:dyDescent="0.2">
      <c r="A61" s="142" t="s">
        <v>524</v>
      </c>
      <c r="B61" s="15" t="s">
        <v>67</v>
      </c>
      <c r="C61" s="143" t="s">
        <v>2023</v>
      </c>
      <c r="D61" s="60">
        <v>296.63</v>
      </c>
      <c r="E61" s="138">
        <v>6043</v>
      </c>
      <c r="F61" s="141">
        <v>40582</v>
      </c>
      <c r="G61" s="16" t="s">
        <v>496</v>
      </c>
      <c r="H61" s="15"/>
      <c r="I61" s="16" t="s">
        <v>496</v>
      </c>
      <c r="J61" s="15"/>
      <c r="K61" s="15"/>
      <c r="L61" s="16"/>
      <c r="M61" s="16" t="s">
        <v>496</v>
      </c>
      <c r="N61" s="15"/>
      <c r="O61" s="17"/>
    </row>
    <row r="62" spans="1:15" s="39" customFormat="1" ht="51" customHeight="1" x14ac:dyDescent="0.2">
      <c r="A62" s="142" t="s">
        <v>525</v>
      </c>
      <c r="B62" s="15" t="s">
        <v>94</v>
      </c>
      <c r="C62" s="143" t="s">
        <v>2046</v>
      </c>
      <c r="D62" s="60">
        <v>990</v>
      </c>
      <c r="E62" s="138">
        <v>6065</v>
      </c>
      <c r="F62" s="141">
        <v>40599</v>
      </c>
      <c r="G62" s="16" t="s">
        <v>496</v>
      </c>
      <c r="H62" s="15"/>
      <c r="I62" s="16" t="s">
        <v>496</v>
      </c>
      <c r="J62" s="15"/>
      <c r="K62" s="15"/>
      <c r="L62" s="16"/>
      <c r="M62" s="16" t="s">
        <v>496</v>
      </c>
      <c r="N62" s="15"/>
      <c r="O62" s="17"/>
    </row>
    <row r="63" spans="1:15" s="39" customFormat="1" ht="51" customHeight="1" x14ac:dyDescent="0.2">
      <c r="A63" s="142" t="s">
        <v>526</v>
      </c>
      <c r="B63" s="15" t="s">
        <v>67</v>
      </c>
      <c r="C63" s="143" t="s">
        <v>2017</v>
      </c>
      <c r="D63" s="60">
        <v>211.88</v>
      </c>
      <c r="E63" s="138">
        <v>6044</v>
      </c>
      <c r="F63" s="141">
        <v>40589</v>
      </c>
      <c r="G63" s="16" t="s">
        <v>496</v>
      </c>
      <c r="H63" s="15"/>
      <c r="I63" s="16" t="s">
        <v>496</v>
      </c>
      <c r="J63" s="15"/>
      <c r="K63" s="15"/>
      <c r="L63" s="16"/>
      <c r="M63" s="16" t="s">
        <v>496</v>
      </c>
      <c r="N63" s="15"/>
      <c r="O63" s="17"/>
    </row>
    <row r="64" spans="1:15" s="39" customFormat="1" ht="51" customHeight="1" x14ac:dyDescent="0.2">
      <c r="A64" s="142" t="s">
        <v>527</v>
      </c>
      <c r="B64" s="15" t="s">
        <v>95</v>
      </c>
      <c r="C64" s="143" t="s">
        <v>2047</v>
      </c>
      <c r="D64" s="60">
        <v>935</v>
      </c>
      <c r="E64" s="138">
        <v>6064</v>
      </c>
      <c r="F64" s="141">
        <v>40599</v>
      </c>
      <c r="G64" s="16" t="s">
        <v>496</v>
      </c>
      <c r="H64" s="15"/>
      <c r="I64" s="16" t="s">
        <v>496</v>
      </c>
      <c r="J64" s="15"/>
      <c r="K64" s="15"/>
      <c r="L64" s="16"/>
      <c r="M64" s="16" t="s">
        <v>496</v>
      </c>
      <c r="N64" s="15"/>
      <c r="O64" s="17"/>
    </row>
    <row r="65" spans="1:15" s="39" customFormat="1" ht="51" customHeight="1" x14ac:dyDescent="0.2">
      <c r="A65" s="142" t="s">
        <v>528</v>
      </c>
      <c r="B65" s="15" t="s">
        <v>96</v>
      </c>
      <c r="C65" s="143" t="s">
        <v>2048</v>
      </c>
      <c r="D65" s="60">
        <v>157.5</v>
      </c>
      <c r="E65" s="138">
        <v>6077</v>
      </c>
      <c r="F65" s="141">
        <v>40632</v>
      </c>
      <c r="G65" s="16" t="s">
        <v>496</v>
      </c>
      <c r="H65" s="15"/>
      <c r="I65" s="16" t="s">
        <v>496</v>
      </c>
      <c r="J65" s="15"/>
      <c r="K65" s="15"/>
      <c r="L65" s="16" t="s">
        <v>496</v>
      </c>
      <c r="M65" s="16"/>
      <c r="N65" s="15"/>
      <c r="O65" s="17"/>
    </row>
    <row r="66" spans="1:15" s="39" customFormat="1" ht="51" customHeight="1" x14ac:dyDescent="0.2">
      <c r="A66" s="916" t="s">
        <v>529</v>
      </c>
      <c r="B66" s="15" t="s">
        <v>83</v>
      </c>
      <c r="C66" s="911" t="s">
        <v>2049</v>
      </c>
      <c r="D66" s="60">
        <v>162.72999999999999</v>
      </c>
      <c r="E66" s="138">
        <v>6067</v>
      </c>
      <c r="F66" s="895">
        <v>40599</v>
      </c>
      <c r="G66" s="16" t="s">
        <v>496</v>
      </c>
      <c r="H66" s="15"/>
      <c r="I66" s="16" t="s">
        <v>496</v>
      </c>
      <c r="J66" s="15"/>
      <c r="K66" s="15"/>
      <c r="L66" s="16" t="s">
        <v>496</v>
      </c>
      <c r="M66" s="16"/>
      <c r="N66" s="15"/>
      <c r="O66" s="17"/>
    </row>
    <row r="67" spans="1:15" s="39" customFormat="1" ht="51" customHeight="1" x14ac:dyDescent="0.2">
      <c r="A67" s="916"/>
      <c r="B67" s="15" t="s">
        <v>67</v>
      </c>
      <c r="C67" s="911"/>
      <c r="D67" s="60">
        <v>162.72</v>
      </c>
      <c r="E67" s="138">
        <v>6066</v>
      </c>
      <c r="F67" s="895"/>
      <c r="G67" s="16" t="s">
        <v>496</v>
      </c>
      <c r="H67" s="15"/>
      <c r="I67" s="16" t="s">
        <v>496</v>
      </c>
      <c r="J67" s="15"/>
      <c r="K67" s="15"/>
      <c r="L67" s="16" t="s">
        <v>496</v>
      </c>
      <c r="M67" s="16"/>
      <c r="N67" s="15"/>
      <c r="O67" s="17"/>
    </row>
    <row r="68" spans="1:15" s="39" customFormat="1" ht="51" customHeight="1" x14ac:dyDescent="0.2">
      <c r="A68" s="142" t="s">
        <v>530</v>
      </c>
      <c r="B68" s="15" t="s">
        <v>97</v>
      </c>
      <c r="C68" s="143" t="s">
        <v>2050</v>
      </c>
      <c r="D68" s="60">
        <v>8526.92</v>
      </c>
      <c r="E68" s="138">
        <v>6076</v>
      </c>
      <c r="F68" s="141">
        <v>40630</v>
      </c>
      <c r="G68" s="16" t="s">
        <v>496</v>
      </c>
      <c r="H68" s="15"/>
      <c r="I68" s="16" t="s">
        <v>496</v>
      </c>
      <c r="J68" s="15"/>
      <c r="K68" s="15"/>
      <c r="L68" s="16"/>
      <c r="M68" s="16" t="s">
        <v>496</v>
      </c>
      <c r="N68" s="15"/>
      <c r="O68" s="17"/>
    </row>
    <row r="69" spans="1:15" s="39" customFormat="1" ht="51" customHeight="1" x14ac:dyDescent="0.2">
      <c r="A69" s="142" t="s">
        <v>531</v>
      </c>
      <c r="B69" s="15" t="s">
        <v>67</v>
      </c>
      <c r="C69" s="143" t="s">
        <v>1086</v>
      </c>
      <c r="D69" s="60">
        <v>122.04</v>
      </c>
      <c r="E69" s="138">
        <v>6070</v>
      </c>
      <c r="F69" s="141">
        <v>40606</v>
      </c>
      <c r="G69" s="16" t="s">
        <v>496</v>
      </c>
      <c r="H69" s="15"/>
      <c r="I69" s="16" t="s">
        <v>496</v>
      </c>
      <c r="J69" s="15"/>
      <c r="K69" s="15"/>
      <c r="L69" s="16"/>
      <c r="M69" s="16" t="s">
        <v>496</v>
      </c>
      <c r="N69" s="15"/>
      <c r="O69" s="17"/>
    </row>
    <row r="70" spans="1:15" s="39" customFormat="1" ht="51" customHeight="1" x14ac:dyDescent="0.2">
      <c r="A70" s="916" t="s">
        <v>532</v>
      </c>
      <c r="B70" s="15" t="s">
        <v>75</v>
      </c>
      <c r="C70" s="911" t="s">
        <v>2051</v>
      </c>
      <c r="D70" s="60">
        <v>6072.25</v>
      </c>
      <c r="E70" s="138">
        <v>6108</v>
      </c>
      <c r="F70" s="895">
        <v>40688</v>
      </c>
      <c r="G70" s="16" t="s">
        <v>496</v>
      </c>
      <c r="H70" s="15"/>
      <c r="I70" s="16" t="s">
        <v>496</v>
      </c>
      <c r="J70" s="15"/>
      <c r="K70" s="15"/>
      <c r="L70" s="16"/>
      <c r="M70" s="16" t="s">
        <v>496</v>
      </c>
      <c r="N70" s="15"/>
      <c r="O70" s="17"/>
    </row>
    <row r="71" spans="1:15" s="39" customFormat="1" ht="51" customHeight="1" x14ac:dyDescent="0.2">
      <c r="A71" s="916"/>
      <c r="B71" s="15" t="s">
        <v>98</v>
      </c>
      <c r="C71" s="911"/>
      <c r="D71" s="60">
        <v>1444.95</v>
      </c>
      <c r="E71" s="138">
        <v>6109</v>
      </c>
      <c r="F71" s="895"/>
      <c r="G71" s="16" t="s">
        <v>496</v>
      </c>
      <c r="H71" s="15"/>
      <c r="I71" s="16" t="s">
        <v>496</v>
      </c>
      <c r="J71" s="15"/>
      <c r="K71" s="15"/>
      <c r="L71" s="16"/>
      <c r="M71" s="16" t="s">
        <v>496</v>
      </c>
      <c r="N71" s="15"/>
      <c r="O71" s="17"/>
    </row>
    <row r="72" spans="1:15" s="39" customFormat="1" ht="51" customHeight="1" x14ac:dyDescent="0.2">
      <c r="A72" s="142" t="s">
        <v>533</v>
      </c>
      <c r="B72" s="15" t="s">
        <v>67</v>
      </c>
      <c r="C72" s="143" t="s">
        <v>2052</v>
      </c>
      <c r="D72" s="60">
        <v>422.53</v>
      </c>
      <c r="E72" s="138">
        <v>6074</v>
      </c>
      <c r="F72" s="141">
        <v>40626</v>
      </c>
      <c r="G72" s="16" t="s">
        <v>496</v>
      </c>
      <c r="H72" s="15"/>
      <c r="I72" s="16" t="s">
        <v>496</v>
      </c>
      <c r="J72" s="15"/>
      <c r="K72" s="15"/>
      <c r="L72" s="16" t="s">
        <v>496</v>
      </c>
      <c r="M72" s="16"/>
      <c r="N72" s="15"/>
      <c r="O72" s="17"/>
    </row>
    <row r="73" spans="1:15" s="39" customFormat="1" ht="51" customHeight="1" x14ac:dyDescent="0.2">
      <c r="A73" s="142" t="s">
        <v>534</v>
      </c>
      <c r="B73" s="15" t="s">
        <v>99</v>
      </c>
      <c r="C73" s="143" t="s">
        <v>2053</v>
      </c>
      <c r="D73" s="60">
        <v>1440</v>
      </c>
      <c r="E73" s="138">
        <v>6071</v>
      </c>
      <c r="F73" s="141">
        <v>40617</v>
      </c>
      <c r="G73" s="16" t="s">
        <v>496</v>
      </c>
      <c r="H73" s="15"/>
      <c r="I73" s="16" t="s">
        <v>496</v>
      </c>
      <c r="J73" s="15"/>
      <c r="K73" s="15"/>
      <c r="L73" s="16" t="s">
        <v>496</v>
      </c>
      <c r="M73" s="16"/>
      <c r="N73" s="15"/>
      <c r="O73" s="17"/>
    </row>
    <row r="74" spans="1:15" s="39" customFormat="1" ht="51" customHeight="1" x14ac:dyDescent="0.2">
      <c r="A74" s="916" t="s">
        <v>535</v>
      </c>
      <c r="B74" s="15" t="s">
        <v>100</v>
      </c>
      <c r="C74" s="911" t="s">
        <v>2054</v>
      </c>
      <c r="D74" s="60">
        <v>729</v>
      </c>
      <c r="E74" s="138">
        <v>6102</v>
      </c>
      <c r="F74" s="895">
        <v>40679</v>
      </c>
      <c r="G74" s="16" t="s">
        <v>496</v>
      </c>
      <c r="H74" s="15"/>
      <c r="I74" s="16" t="s">
        <v>496</v>
      </c>
      <c r="J74" s="15"/>
      <c r="K74" s="15"/>
      <c r="L74" s="16" t="s">
        <v>496</v>
      </c>
      <c r="M74" s="16"/>
      <c r="N74" s="15"/>
      <c r="O74" s="17"/>
    </row>
    <row r="75" spans="1:15" s="39" customFormat="1" ht="51" customHeight="1" x14ac:dyDescent="0.2">
      <c r="A75" s="916"/>
      <c r="B75" s="15" t="s">
        <v>101</v>
      </c>
      <c r="C75" s="911"/>
      <c r="D75" s="60">
        <v>1188.76</v>
      </c>
      <c r="E75" s="138">
        <v>6101</v>
      </c>
      <c r="F75" s="895"/>
      <c r="G75" s="16" t="s">
        <v>496</v>
      </c>
      <c r="H75" s="15"/>
      <c r="I75" s="16" t="s">
        <v>496</v>
      </c>
      <c r="J75" s="15"/>
      <c r="K75" s="15"/>
      <c r="L75" s="16"/>
      <c r="M75" s="16" t="s">
        <v>496</v>
      </c>
      <c r="N75" s="15"/>
      <c r="O75" s="17"/>
    </row>
    <row r="76" spans="1:15" s="39" customFormat="1" ht="51" customHeight="1" x14ac:dyDescent="0.2">
      <c r="A76" s="916"/>
      <c r="B76" s="15" t="s">
        <v>102</v>
      </c>
      <c r="C76" s="911"/>
      <c r="D76" s="60">
        <v>23</v>
      </c>
      <c r="E76" s="138">
        <v>6103</v>
      </c>
      <c r="F76" s="895"/>
      <c r="G76" s="16" t="s">
        <v>496</v>
      </c>
      <c r="H76" s="15"/>
      <c r="I76" s="16" t="s">
        <v>496</v>
      </c>
      <c r="J76" s="15"/>
      <c r="K76" s="15"/>
      <c r="L76" s="16"/>
      <c r="M76" s="16" t="s">
        <v>496</v>
      </c>
      <c r="N76" s="15"/>
      <c r="O76" s="17"/>
    </row>
    <row r="77" spans="1:15" s="39" customFormat="1" ht="51" customHeight="1" x14ac:dyDescent="0.2">
      <c r="A77" s="142" t="s">
        <v>536</v>
      </c>
      <c r="B77" s="15" t="s">
        <v>103</v>
      </c>
      <c r="C77" s="143" t="s">
        <v>2055</v>
      </c>
      <c r="D77" s="60">
        <v>2454.36</v>
      </c>
      <c r="E77" s="138">
        <v>6085</v>
      </c>
      <c r="F77" s="141">
        <v>40644</v>
      </c>
      <c r="G77" s="16" t="s">
        <v>496</v>
      </c>
      <c r="H77" s="15"/>
      <c r="I77" s="16" t="s">
        <v>496</v>
      </c>
      <c r="J77" s="15"/>
      <c r="K77" s="15"/>
      <c r="L77" s="16"/>
      <c r="M77" s="16" t="s">
        <v>496</v>
      </c>
      <c r="N77" s="15"/>
      <c r="O77" s="17"/>
    </row>
    <row r="78" spans="1:15" s="39" customFormat="1" ht="51" customHeight="1" x14ac:dyDescent="0.2">
      <c r="A78" s="916" t="s">
        <v>537</v>
      </c>
      <c r="B78" s="15" t="s">
        <v>104</v>
      </c>
      <c r="C78" s="911" t="s">
        <v>2056</v>
      </c>
      <c r="D78" s="60">
        <v>1390</v>
      </c>
      <c r="E78" s="138">
        <v>6088</v>
      </c>
      <c r="F78" s="895">
        <v>40668</v>
      </c>
      <c r="G78" s="16" t="s">
        <v>496</v>
      </c>
      <c r="H78" s="15"/>
      <c r="I78" s="16" t="s">
        <v>496</v>
      </c>
      <c r="J78" s="15"/>
      <c r="K78" s="15"/>
      <c r="L78" s="16" t="s">
        <v>496</v>
      </c>
      <c r="M78" s="16"/>
      <c r="N78" s="15"/>
      <c r="O78" s="17"/>
    </row>
    <row r="79" spans="1:15" s="39" customFormat="1" ht="51" customHeight="1" x14ac:dyDescent="0.2">
      <c r="A79" s="916"/>
      <c r="B79" s="15" t="s">
        <v>105</v>
      </c>
      <c r="C79" s="911"/>
      <c r="D79" s="60">
        <v>1100</v>
      </c>
      <c r="E79" s="138">
        <v>6089</v>
      </c>
      <c r="F79" s="895"/>
      <c r="G79" s="16" t="s">
        <v>496</v>
      </c>
      <c r="H79" s="15"/>
      <c r="I79" s="16" t="s">
        <v>496</v>
      </c>
      <c r="J79" s="15"/>
      <c r="K79" s="15"/>
      <c r="L79" s="16" t="s">
        <v>496</v>
      </c>
      <c r="M79" s="16"/>
      <c r="N79" s="15"/>
      <c r="O79" s="17"/>
    </row>
    <row r="80" spans="1:15" s="39" customFormat="1" ht="51" customHeight="1" x14ac:dyDescent="0.2">
      <c r="A80" s="916"/>
      <c r="B80" s="15" t="s">
        <v>106</v>
      </c>
      <c r="C80" s="911"/>
      <c r="D80" s="60">
        <v>620</v>
      </c>
      <c r="E80" s="138">
        <v>6090</v>
      </c>
      <c r="F80" s="895"/>
      <c r="G80" s="16" t="s">
        <v>496</v>
      </c>
      <c r="H80" s="15"/>
      <c r="I80" s="16" t="s">
        <v>496</v>
      </c>
      <c r="J80" s="15"/>
      <c r="K80" s="15"/>
      <c r="L80" s="16" t="s">
        <v>496</v>
      </c>
      <c r="M80" s="16"/>
      <c r="N80" s="15"/>
      <c r="O80" s="17"/>
    </row>
    <row r="81" spans="1:15" s="39" customFormat="1" ht="51" customHeight="1" x14ac:dyDescent="0.2">
      <c r="A81" s="916"/>
      <c r="B81" s="15" t="s">
        <v>104</v>
      </c>
      <c r="C81" s="911"/>
      <c r="D81" s="60">
        <v>90</v>
      </c>
      <c r="E81" s="138">
        <v>6145</v>
      </c>
      <c r="F81" s="141">
        <v>40725</v>
      </c>
      <c r="G81" s="16" t="s">
        <v>496</v>
      </c>
      <c r="H81" s="15"/>
      <c r="I81" s="16" t="s">
        <v>496</v>
      </c>
      <c r="J81" s="15"/>
      <c r="K81" s="15"/>
      <c r="L81" s="16" t="s">
        <v>496</v>
      </c>
      <c r="M81" s="16"/>
      <c r="N81" s="15"/>
      <c r="O81" s="17"/>
    </row>
    <row r="82" spans="1:15" s="39" customFormat="1" ht="51" customHeight="1" x14ac:dyDescent="0.2">
      <c r="A82" s="142" t="s">
        <v>538</v>
      </c>
      <c r="B82" s="15" t="s">
        <v>107</v>
      </c>
      <c r="C82" s="143" t="s">
        <v>2057</v>
      </c>
      <c r="D82" s="60">
        <v>1600</v>
      </c>
      <c r="E82" s="138">
        <v>6105</v>
      </c>
      <c r="F82" s="141">
        <v>40679</v>
      </c>
      <c r="G82" s="16" t="s">
        <v>496</v>
      </c>
      <c r="H82" s="15"/>
      <c r="I82" s="16" t="s">
        <v>496</v>
      </c>
      <c r="J82" s="15"/>
      <c r="K82" s="15"/>
      <c r="L82" s="16" t="s">
        <v>496</v>
      </c>
      <c r="M82" s="16"/>
      <c r="N82" s="15"/>
      <c r="O82" s="17"/>
    </row>
    <row r="83" spans="1:15" s="39" customFormat="1" ht="51" customHeight="1" x14ac:dyDescent="0.2">
      <c r="A83" s="916" t="s">
        <v>539</v>
      </c>
      <c r="B83" s="15" t="s">
        <v>101</v>
      </c>
      <c r="C83" s="915" t="s">
        <v>2058</v>
      </c>
      <c r="D83" s="60">
        <v>3429.5499999999997</v>
      </c>
      <c r="E83" s="138">
        <v>6130</v>
      </c>
      <c r="F83" s="895">
        <v>40710</v>
      </c>
      <c r="G83" s="16" t="s">
        <v>496</v>
      </c>
      <c r="H83" s="15"/>
      <c r="I83" s="16" t="s">
        <v>496</v>
      </c>
      <c r="J83" s="15"/>
      <c r="K83" s="15"/>
      <c r="L83" s="16" t="s">
        <v>496</v>
      </c>
      <c r="M83" s="16"/>
      <c r="N83" s="15"/>
      <c r="O83" s="17"/>
    </row>
    <row r="84" spans="1:15" s="39" customFormat="1" ht="51" customHeight="1" x14ac:dyDescent="0.2">
      <c r="A84" s="916"/>
      <c r="B84" s="15" t="s">
        <v>108</v>
      </c>
      <c r="C84" s="915"/>
      <c r="D84" s="60">
        <v>5670</v>
      </c>
      <c r="E84" s="138">
        <v>6131</v>
      </c>
      <c r="F84" s="895"/>
      <c r="G84" s="16" t="s">
        <v>496</v>
      </c>
      <c r="H84" s="15"/>
      <c r="I84" s="16" t="s">
        <v>496</v>
      </c>
      <c r="J84" s="15"/>
      <c r="K84" s="15"/>
      <c r="L84" s="16"/>
      <c r="M84" s="16" t="s">
        <v>496</v>
      </c>
      <c r="N84" s="15"/>
      <c r="O84" s="17"/>
    </row>
    <row r="85" spans="1:15" s="39" customFormat="1" ht="51" customHeight="1" x14ac:dyDescent="0.2">
      <c r="A85" s="142" t="s">
        <v>540</v>
      </c>
      <c r="B85" s="15" t="s">
        <v>67</v>
      </c>
      <c r="C85" s="143" t="s">
        <v>2059</v>
      </c>
      <c r="D85" s="60">
        <v>423.75</v>
      </c>
      <c r="E85" s="138">
        <v>6073</v>
      </c>
      <c r="F85" s="141">
        <v>40623</v>
      </c>
      <c r="G85" s="16" t="s">
        <v>496</v>
      </c>
      <c r="H85" s="15"/>
      <c r="I85" s="16" t="s">
        <v>496</v>
      </c>
      <c r="J85" s="15"/>
      <c r="K85" s="15"/>
      <c r="L85" s="16"/>
      <c r="M85" s="16" t="s">
        <v>496</v>
      </c>
      <c r="N85" s="15"/>
      <c r="O85" s="17"/>
    </row>
    <row r="86" spans="1:15" s="39" customFormat="1" ht="51" customHeight="1" x14ac:dyDescent="0.2">
      <c r="A86" s="142" t="s">
        <v>541</v>
      </c>
      <c r="B86" s="15" t="s">
        <v>109</v>
      </c>
      <c r="C86" s="143" t="s">
        <v>2060</v>
      </c>
      <c r="D86" s="60">
        <v>4050</v>
      </c>
      <c r="E86" s="138">
        <v>6104</v>
      </c>
      <c r="F86" s="141">
        <v>40679</v>
      </c>
      <c r="G86" s="16" t="s">
        <v>496</v>
      </c>
      <c r="H86" s="15"/>
      <c r="I86" s="16" t="s">
        <v>496</v>
      </c>
      <c r="J86" s="15"/>
      <c r="K86" s="15"/>
      <c r="L86" s="16"/>
      <c r="M86" s="16" t="s">
        <v>496</v>
      </c>
      <c r="N86" s="15"/>
      <c r="O86" s="17"/>
    </row>
    <row r="87" spans="1:15" s="39" customFormat="1" ht="51" customHeight="1" x14ac:dyDescent="0.2">
      <c r="A87" s="142" t="s">
        <v>542</v>
      </c>
      <c r="B87" s="15" t="s">
        <v>110</v>
      </c>
      <c r="C87" s="143" t="s">
        <v>2061</v>
      </c>
      <c r="D87" s="60">
        <v>4814.29</v>
      </c>
      <c r="E87" s="138">
        <v>6091</v>
      </c>
      <c r="F87" s="141">
        <v>40668</v>
      </c>
      <c r="G87" s="16" t="s">
        <v>496</v>
      </c>
      <c r="H87" s="15"/>
      <c r="I87" s="16" t="s">
        <v>496</v>
      </c>
      <c r="J87" s="15"/>
      <c r="K87" s="15"/>
      <c r="L87" s="16" t="s">
        <v>496</v>
      </c>
      <c r="M87" s="16"/>
      <c r="N87" s="15"/>
      <c r="O87" s="17"/>
    </row>
    <row r="88" spans="1:15" s="39" customFormat="1" ht="51" customHeight="1" x14ac:dyDescent="0.2">
      <c r="A88" s="142" t="s">
        <v>543</v>
      </c>
      <c r="B88" s="15" t="s">
        <v>111</v>
      </c>
      <c r="C88" s="143" t="s">
        <v>2062</v>
      </c>
      <c r="D88" s="60">
        <v>480.25</v>
      </c>
      <c r="E88" s="138">
        <v>6080</v>
      </c>
      <c r="F88" s="141">
        <v>40638</v>
      </c>
      <c r="G88" s="16" t="s">
        <v>496</v>
      </c>
      <c r="H88" s="15"/>
      <c r="I88" s="16" t="s">
        <v>496</v>
      </c>
      <c r="J88" s="15"/>
      <c r="K88" s="15"/>
      <c r="L88" s="16" t="s">
        <v>496</v>
      </c>
      <c r="M88" s="16"/>
      <c r="N88" s="15"/>
      <c r="O88" s="17"/>
    </row>
    <row r="89" spans="1:15" s="39" customFormat="1" ht="51" customHeight="1" x14ac:dyDescent="0.2">
      <c r="A89" s="142" t="s">
        <v>544</v>
      </c>
      <c r="B89" s="15" t="s">
        <v>112</v>
      </c>
      <c r="C89" s="143" t="s">
        <v>2063</v>
      </c>
      <c r="D89" s="60">
        <v>1725</v>
      </c>
      <c r="E89" s="138">
        <v>6078</v>
      </c>
      <c r="F89" s="141">
        <v>40633</v>
      </c>
      <c r="G89" s="16" t="s">
        <v>496</v>
      </c>
      <c r="H89" s="15"/>
      <c r="I89" s="16" t="s">
        <v>496</v>
      </c>
      <c r="J89" s="15"/>
      <c r="K89" s="15"/>
      <c r="L89" s="16" t="s">
        <v>496</v>
      </c>
      <c r="M89" s="16"/>
      <c r="N89" s="15"/>
      <c r="O89" s="17"/>
    </row>
    <row r="90" spans="1:15" s="39" customFormat="1" ht="51" customHeight="1" x14ac:dyDescent="0.2">
      <c r="A90" s="916" t="s">
        <v>545</v>
      </c>
      <c r="B90" s="15" t="s">
        <v>67</v>
      </c>
      <c r="C90" s="911" t="s">
        <v>2064</v>
      </c>
      <c r="D90" s="60">
        <v>169.5</v>
      </c>
      <c r="E90" s="138">
        <v>6081</v>
      </c>
      <c r="F90" s="895">
        <v>40641</v>
      </c>
      <c r="G90" s="16" t="s">
        <v>496</v>
      </c>
      <c r="H90" s="15"/>
      <c r="I90" s="16" t="s">
        <v>496</v>
      </c>
      <c r="J90" s="15"/>
      <c r="K90" s="15"/>
      <c r="L90" s="16" t="s">
        <v>496</v>
      </c>
      <c r="M90" s="16"/>
      <c r="N90" s="15"/>
      <c r="O90" s="17"/>
    </row>
    <row r="91" spans="1:15" s="39" customFormat="1" ht="51" customHeight="1" x14ac:dyDescent="0.2">
      <c r="A91" s="916"/>
      <c r="B91" s="15" t="s">
        <v>68</v>
      </c>
      <c r="C91" s="911"/>
      <c r="D91" s="60">
        <v>120</v>
      </c>
      <c r="E91" s="138">
        <v>6082</v>
      </c>
      <c r="F91" s="895"/>
      <c r="G91" s="16" t="s">
        <v>496</v>
      </c>
      <c r="H91" s="15"/>
      <c r="I91" s="16" t="s">
        <v>496</v>
      </c>
      <c r="J91" s="15"/>
      <c r="K91" s="15"/>
      <c r="L91" s="16" t="s">
        <v>496</v>
      </c>
      <c r="M91" s="16"/>
      <c r="N91" s="15"/>
      <c r="O91" s="17"/>
    </row>
    <row r="92" spans="1:15" s="39" customFormat="1" ht="51" customHeight="1" x14ac:dyDescent="0.2">
      <c r="A92" s="916"/>
      <c r="B92" s="15" t="s">
        <v>83</v>
      </c>
      <c r="C92" s="911"/>
      <c r="D92" s="60">
        <v>169.5</v>
      </c>
      <c r="E92" s="138">
        <v>6083</v>
      </c>
      <c r="F92" s="895"/>
      <c r="G92" s="16" t="s">
        <v>496</v>
      </c>
      <c r="H92" s="15"/>
      <c r="I92" s="16" t="s">
        <v>496</v>
      </c>
      <c r="J92" s="15"/>
      <c r="K92" s="15"/>
      <c r="L92" s="16" t="s">
        <v>496</v>
      </c>
      <c r="M92" s="16"/>
      <c r="N92" s="15"/>
      <c r="O92" s="17"/>
    </row>
    <row r="93" spans="1:15" s="39" customFormat="1" ht="51" customHeight="1" x14ac:dyDescent="0.2">
      <c r="A93" s="916"/>
      <c r="B93" s="15" t="s">
        <v>113</v>
      </c>
      <c r="C93" s="911"/>
      <c r="D93" s="60">
        <v>132.62</v>
      </c>
      <c r="E93" s="138">
        <v>6084</v>
      </c>
      <c r="F93" s="895"/>
      <c r="G93" s="16" t="s">
        <v>496</v>
      </c>
      <c r="H93" s="15"/>
      <c r="I93" s="16" t="s">
        <v>496</v>
      </c>
      <c r="J93" s="15"/>
      <c r="K93" s="15"/>
      <c r="L93" s="16" t="s">
        <v>496</v>
      </c>
      <c r="M93" s="16"/>
      <c r="N93" s="15"/>
      <c r="O93" s="17"/>
    </row>
    <row r="94" spans="1:15" s="39" customFormat="1" ht="51" customHeight="1" x14ac:dyDescent="0.2">
      <c r="A94" s="916" t="s">
        <v>546</v>
      </c>
      <c r="B94" s="15" t="s">
        <v>9</v>
      </c>
      <c r="C94" s="911" t="s">
        <v>2065</v>
      </c>
      <c r="D94" s="60">
        <v>5608.19</v>
      </c>
      <c r="E94" s="138">
        <v>6113</v>
      </c>
      <c r="F94" s="895">
        <v>40690</v>
      </c>
      <c r="G94" s="16" t="s">
        <v>496</v>
      </c>
      <c r="H94" s="15"/>
      <c r="I94" s="16" t="s">
        <v>496</v>
      </c>
      <c r="J94" s="15"/>
      <c r="K94" s="15"/>
      <c r="L94" s="16" t="s">
        <v>496</v>
      </c>
      <c r="M94" s="16"/>
      <c r="N94" s="15"/>
      <c r="O94" s="17"/>
    </row>
    <row r="95" spans="1:15" s="39" customFormat="1" ht="51" customHeight="1" x14ac:dyDescent="0.2">
      <c r="A95" s="916"/>
      <c r="B95" s="15" t="s">
        <v>114</v>
      </c>
      <c r="C95" s="911"/>
      <c r="D95" s="60">
        <v>3055</v>
      </c>
      <c r="E95" s="138">
        <v>6114</v>
      </c>
      <c r="F95" s="895"/>
      <c r="G95" s="16" t="s">
        <v>496</v>
      </c>
      <c r="H95" s="15"/>
      <c r="I95" s="16" t="s">
        <v>496</v>
      </c>
      <c r="J95" s="15"/>
      <c r="K95" s="15"/>
      <c r="L95" s="16" t="s">
        <v>496</v>
      </c>
      <c r="M95" s="16"/>
      <c r="N95" s="15"/>
      <c r="O95" s="17"/>
    </row>
    <row r="96" spans="1:15" s="39" customFormat="1" ht="51" customHeight="1" x14ac:dyDescent="0.2">
      <c r="A96" s="916" t="s">
        <v>547</v>
      </c>
      <c r="B96" s="15" t="s">
        <v>115</v>
      </c>
      <c r="C96" s="911" t="s">
        <v>2066</v>
      </c>
      <c r="D96" s="60">
        <v>800</v>
      </c>
      <c r="E96" s="138">
        <v>6112</v>
      </c>
      <c r="F96" s="895">
        <v>40690</v>
      </c>
      <c r="G96" s="16" t="s">
        <v>496</v>
      </c>
      <c r="H96" s="15"/>
      <c r="I96" s="16" t="s">
        <v>496</v>
      </c>
      <c r="J96" s="15"/>
      <c r="K96" s="15"/>
      <c r="L96" s="16" t="s">
        <v>496</v>
      </c>
      <c r="M96" s="16"/>
      <c r="N96" s="15"/>
      <c r="O96" s="17"/>
    </row>
    <row r="97" spans="1:15" s="39" customFormat="1" ht="51" customHeight="1" x14ac:dyDescent="0.2">
      <c r="A97" s="916"/>
      <c r="B97" s="15" t="s">
        <v>116</v>
      </c>
      <c r="C97" s="911"/>
      <c r="D97" s="60">
        <v>796.65</v>
      </c>
      <c r="E97" s="138">
        <v>6111</v>
      </c>
      <c r="F97" s="895"/>
      <c r="G97" s="16" t="s">
        <v>496</v>
      </c>
      <c r="H97" s="15"/>
      <c r="I97" s="16" t="s">
        <v>496</v>
      </c>
      <c r="J97" s="15"/>
      <c r="K97" s="15"/>
      <c r="L97" s="16"/>
      <c r="M97" s="16" t="s">
        <v>496</v>
      </c>
      <c r="N97" s="15"/>
      <c r="O97" s="17"/>
    </row>
    <row r="98" spans="1:15" s="39" customFormat="1" ht="51" customHeight="1" x14ac:dyDescent="0.2">
      <c r="A98" s="916"/>
      <c r="B98" s="15" t="s">
        <v>117</v>
      </c>
      <c r="C98" s="911"/>
      <c r="D98" s="60">
        <v>4600</v>
      </c>
      <c r="E98" s="138">
        <v>6110</v>
      </c>
      <c r="F98" s="895"/>
      <c r="G98" s="16" t="s">
        <v>496</v>
      </c>
      <c r="H98" s="15"/>
      <c r="I98" s="16" t="s">
        <v>496</v>
      </c>
      <c r="J98" s="15"/>
      <c r="K98" s="15"/>
      <c r="L98" s="16"/>
      <c r="M98" s="16" t="s">
        <v>496</v>
      </c>
      <c r="N98" s="15"/>
      <c r="O98" s="17"/>
    </row>
    <row r="99" spans="1:15" s="39" customFormat="1" ht="51" customHeight="1" x14ac:dyDescent="0.2">
      <c r="A99" s="142" t="s">
        <v>548</v>
      </c>
      <c r="B99" s="15" t="s">
        <v>118</v>
      </c>
      <c r="C99" s="143" t="s">
        <v>2067</v>
      </c>
      <c r="D99" s="60">
        <v>2373</v>
      </c>
      <c r="E99" s="138" t="s">
        <v>206</v>
      </c>
      <c r="F99" s="141">
        <v>40724</v>
      </c>
      <c r="G99" s="16" t="s">
        <v>496</v>
      </c>
      <c r="H99" s="15"/>
      <c r="I99" s="16" t="s">
        <v>496</v>
      </c>
      <c r="J99" s="15"/>
      <c r="K99" s="15"/>
      <c r="L99" s="16"/>
      <c r="M99" s="16" t="s">
        <v>496</v>
      </c>
      <c r="N99" s="15"/>
      <c r="O99" s="17"/>
    </row>
    <row r="100" spans="1:15" s="39" customFormat="1" ht="51" customHeight="1" x14ac:dyDescent="0.2">
      <c r="A100" s="142" t="s">
        <v>549</v>
      </c>
      <c r="B100" s="15" t="s">
        <v>119</v>
      </c>
      <c r="C100" s="143" t="s">
        <v>2068</v>
      </c>
      <c r="D100" s="60">
        <v>560</v>
      </c>
      <c r="E100" s="138">
        <v>6106</v>
      </c>
      <c r="F100" s="141">
        <v>40682</v>
      </c>
      <c r="G100" s="16" t="s">
        <v>496</v>
      </c>
      <c r="H100" s="15"/>
      <c r="I100" s="16" t="s">
        <v>496</v>
      </c>
      <c r="J100" s="15"/>
      <c r="K100" s="15"/>
      <c r="L100" s="16"/>
      <c r="M100" s="16" t="s">
        <v>496</v>
      </c>
      <c r="N100" s="15"/>
      <c r="O100" s="17"/>
    </row>
    <row r="101" spans="1:15" s="39" customFormat="1" ht="51" customHeight="1" x14ac:dyDescent="0.2">
      <c r="A101" s="142" t="s">
        <v>550</v>
      </c>
      <c r="B101" s="15" t="s">
        <v>120</v>
      </c>
      <c r="C101" s="143" t="s">
        <v>2069</v>
      </c>
      <c r="D101" s="60">
        <v>500</v>
      </c>
      <c r="E101" s="138">
        <v>6092</v>
      </c>
      <c r="F101" s="141">
        <v>40668</v>
      </c>
      <c r="G101" s="16" t="s">
        <v>496</v>
      </c>
      <c r="H101" s="15"/>
      <c r="I101" s="16" t="s">
        <v>496</v>
      </c>
      <c r="J101" s="15"/>
      <c r="K101" s="15"/>
      <c r="L101" s="16" t="s">
        <v>496</v>
      </c>
      <c r="M101" s="16"/>
      <c r="N101" s="15"/>
      <c r="O101" s="17"/>
    </row>
    <row r="102" spans="1:15" s="39" customFormat="1" ht="51" customHeight="1" x14ac:dyDescent="0.2">
      <c r="A102" s="916" t="s">
        <v>551</v>
      </c>
      <c r="B102" s="15" t="s">
        <v>67</v>
      </c>
      <c r="C102" s="911" t="s">
        <v>2070</v>
      </c>
      <c r="D102" s="60">
        <v>381.38</v>
      </c>
      <c r="E102" s="138">
        <v>6086</v>
      </c>
      <c r="F102" s="895">
        <v>40665</v>
      </c>
      <c r="G102" s="16" t="s">
        <v>496</v>
      </c>
      <c r="H102" s="15"/>
      <c r="I102" s="16" t="s">
        <v>496</v>
      </c>
      <c r="J102" s="15"/>
      <c r="K102" s="15"/>
      <c r="L102" s="16" t="s">
        <v>496</v>
      </c>
      <c r="M102" s="16"/>
      <c r="N102" s="15"/>
      <c r="O102" s="17"/>
    </row>
    <row r="103" spans="1:15" s="39" customFormat="1" ht="51" customHeight="1" x14ac:dyDescent="0.2">
      <c r="A103" s="916"/>
      <c r="B103" s="15" t="s">
        <v>83</v>
      </c>
      <c r="C103" s="911"/>
      <c r="D103" s="60">
        <v>381.38</v>
      </c>
      <c r="E103" s="138">
        <v>6087</v>
      </c>
      <c r="F103" s="895"/>
      <c r="G103" s="16" t="s">
        <v>496</v>
      </c>
      <c r="H103" s="15"/>
      <c r="I103" s="16" t="s">
        <v>496</v>
      </c>
      <c r="J103" s="15"/>
      <c r="K103" s="15"/>
      <c r="L103" s="16" t="s">
        <v>496</v>
      </c>
      <c r="M103" s="16"/>
      <c r="N103" s="15"/>
      <c r="O103" s="17"/>
    </row>
    <row r="104" spans="1:15" s="39" customFormat="1" ht="51" customHeight="1" x14ac:dyDescent="0.2">
      <c r="A104" s="916" t="s">
        <v>552</v>
      </c>
      <c r="B104" s="15" t="s">
        <v>121</v>
      </c>
      <c r="C104" s="911" t="s">
        <v>2071</v>
      </c>
      <c r="D104" s="60">
        <v>2745.5</v>
      </c>
      <c r="E104" s="138">
        <v>6132</v>
      </c>
      <c r="F104" s="895">
        <v>40714</v>
      </c>
      <c r="G104" s="16" t="s">
        <v>496</v>
      </c>
      <c r="H104" s="15"/>
      <c r="I104" s="16" t="s">
        <v>496</v>
      </c>
      <c r="J104" s="15"/>
      <c r="K104" s="15"/>
      <c r="L104" s="16" t="s">
        <v>496</v>
      </c>
      <c r="M104" s="16"/>
      <c r="N104" s="15"/>
      <c r="O104" s="17"/>
    </row>
    <row r="105" spans="1:15" s="39" customFormat="1" ht="51" customHeight="1" x14ac:dyDescent="0.2">
      <c r="A105" s="916"/>
      <c r="B105" s="15" t="s">
        <v>122</v>
      </c>
      <c r="C105" s="911"/>
      <c r="D105" s="60">
        <v>188</v>
      </c>
      <c r="E105" s="138">
        <v>6133</v>
      </c>
      <c r="F105" s="895"/>
      <c r="G105" s="16" t="s">
        <v>496</v>
      </c>
      <c r="H105" s="15"/>
      <c r="I105" s="16" t="s">
        <v>496</v>
      </c>
      <c r="J105" s="15"/>
      <c r="K105" s="15"/>
      <c r="L105" s="16" t="s">
        <v>496</v>
      </c>
      <c r="M105" s="16"/>
      <c r="N105" s="15"/>
      <c r="O105" s="17"/>
    </row>
    <row r="106" spans="1:15" s="39" customFormat="1" ht="51" customHeight="1" x14ac:dyDescent="0.2">
      <c r="A106" s="142" t="s">
        <v>553</v>
      </c>
      <c r="B106" s="15" t="s">
        <v>101</v>
      </c>
      <c r="C106" s="143" t="s">
        <v>2072</v>
      </c>
      <c r="D106" s="60">
        <v>5029.63</v>
      </c>
      <c r="E106" s="138">
        <v>6121</v>
      </c>
      <c r="F106" s="141">
        <v>40696</v>
      </c>
      <c r="G106" s="16" t="s">
        <v>496</v>
      </c>
      <c r="H106" s="15"/>
      <c r="I106" s="16" t="s">
        <v>496</v>
      </c>
      <c r="J106" s="15"/>
      <c r="K106" s="15"/>
      <c r="L106" s="16"/>
      <c r="M106" s="16" t="s">
        <v>496</v>
      </c>
      <c r="N106" s="15"/>
      <c r="O106" s="17"/>
    </row>
    <row r="107" spans="1:15" s="39" customFormat="1" ht="51" customHeight="1" x14ac:dyDescent="0.2">
      <c r="A107" s="142" t="s">
        <v>554</v>
      </c>
      <c r="B107" s="15" t="s">
        <v>123</v>
      </c>
      <c r="C107" s="143" t="s">
        <v>2073</v>
      </c>
      <c r="D107" s="60">
        <v>2570</v>
      </c>
      <c r="E107" s="138">
        <v>6187</v>
      </c>
      <c r="F107" s="141">
        <v>40763</v>
      </c>
      <c r="G107" s="16" t="s">
        <v>496</v>
      </c>
      <c r="H107" s="15"/>
      <c r="I107" s="16" t="s">
        <v>496</v>
      </c>
      <c r="J107" s="15"/>
      <c r="K107" s="15"/>
      <c r="L107" s="16" t="s">
        <v>496</v>
      </c>
      <c r="M107" s="16"/>
      <c r="N107" s="15"/>
      <c r="O107" s="17"/>
    </row>
    <row r="108" spans="1:15" s="39" customFormat="1" ht="51" customHeight="1" x14ac:dyDescent="0.2">
      <c r="A108" s="142" t="s">
        <v>555</v>
      </c>
      <c r="B108" s="15" t="s">
        <v>124</v>
      </c>
      <c r="C108" s="143" t="s">
        <v>2074</v>
      </c>
      <c r="D108" s="60">
        <v>715.8</v>
      </c>
      <c r="E108" s="138">
        <v>6120</v>
      </c>
      <c r="F108" s="141">
        <v>40695</v>
      </c>
      <c r="G108" s="16" t="s">
        <v>496</v>
      </c>
      <c r="H108" s="15"/>
      <c r="I108" s="16" t="s">
        <v>496</v>
      </c>
      <c r="J108" s="15"/>
      <c r="K108" s="15"/>
      <c r="L108" s="16" t="s">
        <v>496</v>
      </c>
      <c r="M108" s="16"/>
      <c r="N108" s="15"/>
      <c r="O108" s="17"/>
    </row>
    <row r="109" spans="1:15" s="39" customFormat="1" ht="51" customHeight="1" x14ac:dyDescent="0.2">
      <c r="A109" s="916" t="s">
        <v>556</v>
      </c>
      <c r="B109" s="15" t="s">
        <v>68</v>
      </c>
      <c r="C109" s="911" t="s">
        <v>2017</v>
      </c>
      <c r="D109" s="60">
        <v>165</v>
      </c>
      <c r="E109" s="138">
        <v>6096</v>
      </c>
      <c r="F109" s="895">
        <v>40676</v>
      </c>
      <c r="G109" s="16" t="s">
        <v>496</v>
      </c>
      <c r="H109" s="15"/>
      <c r="I109" s="16" t="s">
        <v>496</v>
      </c>
      <c r="J109" s="15"/>
      <c r="K109" s="15"/>
      <c r="L109" s="16" t="s">
        <v>496</v>
      </c>
      <c r="M109" s="16"/>
      <c r="N109" s="15"/>
      <c r="O109" s="17"/>
    </row>
    <row r="110" spans="1:15" s="39" customFormat="1" ht="51" customHeight="1" x14ac:dyDescent="0.2">
      <c r="A110" s="916"/>
      <c r="B110" s="15" t="s">
        <v>83</v>
      </c>
      <c r="C110" s="911"/>
      <c r="D110" s="60">
        <v>233.06</v>
      </c>
      <c r="E110" s="138">
        <v>6095</v>
      </c>
      <c r="F110" s="895"/>
      <c r="G110" s="16" t="s">
        <v>496</v>
      </c>
      <c r="H110" s="15"/>
      <c r="I110" s="16" t="s">
        <v>496</v>
      </c>
      <c r="J110" s="15"/>
      <c r="K110" s="15"/>
      <c r="L110" s="16"/>
      <c r="M110" s="16" t="s">
        <v>496</v>
      </c>
      <c r="N110" s="15"/>
      <c r="O110" s="17"/>
    </row>
    <row r="111" spans="1:15" s="39" customFormat="1" ht="51" customHeight="1" x14ac:dyDescent="0.2">
      <c r="A111" s="916"/>
      <c r="B111" s="15" t="s">
        <v>67</v>
      </c>
      <c r="C111" s="911"/>
      <c r="D111" s="60">
        <v>233.06</v>
      </c>
      <c r="E111" s="138">
        <v>6094</v>
      </c>
      <c r="F111" s="895"/>
      <c r="G111" s="16" t="s">
        <v>496</v>
      </c>
      <c r="H111" s="15"/>
      <c r="I111" s="16" t="s">
        <v>496</v>
      </c>
      <c r="J111" s="15"/>
      <c r="K111" s="15"/>
      <c r="L111" s="16"/>
      <c r="M111" s="16" t="s">
        <v>496</v>
      </c>
      <c r="N111" s="15"/>
      <c r="O111" s="17"/>
    </row>
    <row r="112" spans="1:15" s="39" customFormat="1" ht="51" customHeight="1" x14ac:dyDescent="0.2">
      <c r="A112" s="142" t="s">
        <v>557</v>
      </c>
      <c r="B112" s="15" t="s">
        <v>125</v>
      </c>
      <c r="C112" s="143" t="s">
        <v>2075</v>
      </c>
      <c r="D112" s="60">
        <v>1650</v>
      </c>
      <c r="E112" s="138">
        <v>6118</v>
      </c>
      <c r="F112" s="141">
        <v>40693</v>
      </c>
      <c r="G112" s="16" t="s">
        <v>496</v>
      </c>
      <c r="H112" s="15"/>
      <c r="I112" s="16" t="s">
        <v>496</v>
      </c>
      <c r="J112" s="15"/>
      <c r="K112" s="15"/>
      <c r="L112" s="16"/>
      <c r="M112" s="16" t="s">
        <v>496</v>
      </c>
      <c r="N112" s="15"/>
      <c r="O112" s="17"/>
    </row>
    <row r="113" spans="1:15" s="39" customFormat="1" ht="51" customHeight="1" x14ac:dyDescent="0.2">
      <c r="A113" s="142" t="s">
        <v>558</v>
      </c>
      <c r="B113" s="15" t="s">
        <v>126</v>
      </c>
      <c r="C113" s="143" t="s">
        <v>2076</v>
      </c>
      <c r="D113" s="60">
        <v>1600</v>
      </c>
      <c r="E113" s="138">
        <v>6135</v>
      </c>
      <c r="F113" s="141">
        <v>40715</v>
      </c>
      <c r="G113" s="16"/>
      <c r="H113" s="16" t="s">
        <v>496</v>
      </c>
      <c r="I113" s="16" t="s">
        <v>496</v>
      </c>
      <c r="J113" s="15"/>
      <c r="K113" s="15"/>
      <c r="L113" s="16"/>
      <c r="M113" s="16" t="s">
        <v>496</v>
      </c>
      <c r="N113" s="15"/>
      <c r="O113" s="17" t="s">
        <v>2001</v>
      </c>
    </row>
    <row r="114" spans="1:15" s="39" customFormat="1" ht="51" customHeight="1" x14ac:dyDescent="0.2">
      <c r="A114" s="142" t="s">
        <v>559</v>
      </c>
      <c r="B114" s="15" t="s">
        <v>101</v>
      </c>
      <c r="C114" s="143" t="s">
        <v>2077</v>
      </c>
      <c r="D114" s="60">
        <v>3955</v>
      </c>
      <c r="E114" s="138">
        <v>6134</v>
      </c>
      <c r="F114" s="141">
        <v>40715</v>
      </c>
      <c r="G114" s="16" t="s">
        <v>496</v>
      </c>
      <c r="H114" s="15"/>
      <c r="I114" s="16" t="s">
        <v>496</v>
      </c>
      <c r="J114" s="15"/>
      <c r="K114" s="15"/>
      <c r="L114" s="16" t="s">
        <v>496</v>
      </c>
      <c r="M114" s="16"/>
      <c r="N114" s="15"/>
      <c r="O114" s="17"/>
    </row>
    <row r="115" spans="1:15" s="39" customFormat="1" ht="51" customHeight="1" x14ac:dyDescent="0.2">
      <c r="A115" s="916" t="s">
        <v>560</v>
      </c>
      <c r="B115" s="15" t="s">
        <v>127</v>
      </c>
      <c r="C115" s="911" t="s">
        <v>1087</v>
      </c>
      <c r="D115" s="60">
        <v>3185.5</v>
      </c>
      <c r="E115" s="54" t="s">
        <v>207</v>
      </c>
      <c r="F115" s="141">
        <v>40744</v>
      </c>
      <c r="G115" s="16" t="s">
        <v>496</v>
      </c>
      <c r="H115" s="15"/>
      <c r="I115" s="16" t="s">
        <v>496</v>
      </c>
      <c r="J115" s="15"/>
      <c r="K115" s="15"/>
      <c r="L115" s="16" t="s">
        <v>496</v>
      </c>
      <c r="M115" s="16"/>
      <c r="N115" s="15"/>
      <c r="O115" s="17"/>
    </row>
    <row r="116" spans="1:15" s="39" customFormat="1" ht="51" customHeight="1" x14ac:dyDescent="0.2">
      <c r="A116" s="916"/>
      <c r="B116" s="15" t="s">
        <v>128</v>
      </c>
      <c r="C116" s="911"/>
      <c r="D116" s="60">
        <v>2800.6</v>
      </c>
      <c r="E116" s="54" t="s">
        <v>208</v>
      </c>
      <c r="F116" s="141">
        <v>40744</v>
      </c>
      <c r="G116" s="16" t="s">
        <v>496</v>
      </c>
      <c r="H116" s="15"/>
      <c r="I116" s="16" t="s">
        <v>496</v>
      </c>
      <c r="J116" s="15"/>
      <c r="K116" s="15"/>
      <c r="L116" s="16"/>
      <c r="M116" s="16" t="s">
        <v>496</v>
      </c>
      <c r="N116" s="15"/>
      <c r="O116" s="17"/>
    </row>
    <row r="117" spans="1:15" s="39" customFormat="1" ht="51" customHeight="1" x14ac:dyDescent="0.2">
      <c r="A117" s="142" t="s">
        <v>561</v>
      </c>
      <c r="B117" s="15" t="s">
        <v>129</v>
      </c>
      <c r="C117" s="143" t="s">
        <v>1397</v>
      </c>
      <c r="D117" s="60">
        <v>8700</v>
      </c>
      <c r="E117" s="138">
        <v>6155</v>
      </c>
      <c r="F117" s="141">
        <v>40742</v>
      </c>
      <c r="G117" s="16" t="s">
        <v>496</v>
      </c>
      <c r="H117" s="15"/>
      <c r="I117" s="16" t="s">
        <v>496</v>
      </c>
      <c r="J117" s="15"/>
      <c r="K117" s="15"/>
      <c r="L117" s="16"/>
      <c r="M117" s="16" t="s">
        <v>496</v>
      </c>
      <c r="N117" s="15"/>
      <c r="O117" s="17"/>
    </row>
    <row r="118" spans="1:15" s="39" customFormat="1" ht="51" customHeight="1" x14ac:dyDescent="0.2">
      <c r="A118" s="916" t="s">
        <v>562</v>
      </c>
      <c r="B118" s="15" t="s">
        <v>83</v>
      </c>
      <c r="C118" s="911" t="s">
        <v>2078</v>
      </c>
      <c r="D118" s="60">
        <v>254.25</v>
      </c>
      <c r="E118" s="138">
        <v>6116</v>
      </c>
      <c r="F118" s="895">
        <v>40690</v>
      </c>
      <c r="G118" s="16" t="s">
        <v>496</v>
      </c>
      <c r="H118" s="15"/>
      <c r="I118" s="16" t="s">
        <v>496</v>
      </c>
      <c r="J118" s="15"/>
      <c r="K118" s="15"/>
      <c r="L118" s="16"/>
      <c r="M118" s="16" t="s">
        <v>496</v>
      </c>
      <c r="N118" s="15"/>
      <c r="O118" s="17"/>
    </row>
    <row r="119" spans="1:15" s="39" customFormat="1" ht="51" customHeight="1" x14ac:dyDescent="0.2">
      <c r="A119" s="916"/>
      <c r="B119" s="15" t="s">
        <v>67</v>
      </c>
      <c r="C119" s="911"/>
      <c r="D119" s="60">
        <v>254.25</v>
      </c>
      <c r="E119" s="138">
        <v>6117</v>
      </c>
      <c r="F119" s="895"/>
      <c r="G119" s="16" t="s">
        <v>496</v>
      </c>
      <c r="H119" s="15"/>
      <c r="I119" s="16" t="s">
        <v>496</v>
      </c>
      <c r="J119" s="15"/>
      <c r="K119" s="15"/>
      <c r="L119" s="16" t="s">
        <v>496</v>
      </c>
      <c r="M119" s="16"/>
      <c r="N119" s="15"/>
      <c r="O119" s="17"/>
    </row>
    <row r="120" spans="1:15" s="39" customFormat="1" ht="51" customHeight="1" x14ac:dyDescent="0.2">
      <c r="A120" s="142" t="s">
        <v>563</v>
      </c>
      <c r="B120" s="15" t="s">
        <v>94</v>
      </c>
      <c r="C120" s="143" t="s">
        <v>2079</v>
      </c>
      <c r="D120" s="60">
        <v>500</v>
      </c>
      <c r="E120" s="138">
        <v>6123</v>
      </c>
      <c r="F120" s="141">
        <v>40700</v>
      </c>
      <c r="G120" s="16" t="s">
        <v>496</v>
      </c>
      <c r="H120" s="15"/>
      <c r="I120" s="16" t="s">
        <v>496</v>
      </c>
      <c r="J120" s="15"/>
      <c r="K120" s="15"/>
      <c r="L120" s="16" t="s">
        <v>496</v>
      </c>
      <c r="M120" s="16"/>
      <c r="N120" s="15"/>
      <c r="O120" s="17"/>
    </row>
    <row r="121" spans="1:15" s="39" customFormat="1" ht="93" customHeight="1" x14ac:dyDescent="0.2">
      <c r="A121" s="142" t="s">
        <v>564</v>
      </c>
      <c r="B121" s="15" t="s">
        <v>130</v>
      </c>
      <c r="C121" s="143" t="s">
        <v>1088</v>
      </c>
      <c r="D121" s="60">
        <v>1108.53</v>
      </c>
      <c r="E121" s="138" t="s">
        <v>209</v>
      </c>
      <c r="F121" s="141">
        <v>40738</v>
      </c>
      <c r="G121" s="16" t="s">
        <v>496</v>
      </c>
      <c r="H121" s="15"/>
      <c r="I121" s="16" t="s">
        <v>496</v>
      </c>
      <c r="J121" s="15"/>
      <c r="K121" s="15"/>
      <c r="L121" s="16" t="s">
        <v>496</v>
      </c>
      <c r="M121" s="16"/>
      <c r="N121" s="15"/>
      <c r="O121" s="17"/>
    </row>
    <row r="122" spans="1:15" s="39" customFormat="1" ht="93" customHeight="1" x14ac:dyDescent="0.2">
      <c r="A122" s="142" t="s">
        <v>565</v>
      </c>
      <c r="B122" s="15" t="s">
        <v>83</v>
      </c>
      <c r="C122" s="143" t="s">
        <v>2080</v>
      </c>
      <c r="D122" s="60">
        <v>1233.96</v>
      </c>
      <c r="E122" s="138">
        <v>6122</v>
      </c>
      <c r="F122" s="141">
        <v>40697</v>
      </c>
      <c r="G122" s="16" t="s">
        <v>496</v>
      </c>
      <c r="H122" s="15"/>
      <c r="I122" s="16" t="s">
        <v>496</v>
      </c>
      <c r="J122" s="15"/>
      <c r="K122" s="15"/>
      <c r="L122" s="16" t="s">
        <v>496</v>
      </c>
      <c r="M122" s="16"/>
      <c r="N122" s="15"/>
      <c r="O122" s="17"/>
    </row>
    <row r="123" spans="1:15" s="39" customFormat="1" ht="51" customHeight="1" x14ac:dyDescent="0.2">
      <c r="A123" s="916" t="s">
        <v>566</v>
      </c>
      <c r="B123" s="15" t="s">
        <v>131</v>
      </c>
      <c r="C123" s="911" t="s">
        <v>2081</v>
      </c>
      <c r="D123" s="60">
        <v>2670</v>
      </c>
      <c r="E123" s="138">
        <v>6152</v>
      </c>
      <c r="F123" s="895">
        <v>40739</v>
      </c>
      <c r="G123" s="16" t="s">
        <v>496</v>
      </c>
      <c r="H123" s="15"/>
      <c r="I123" s="16" t="s">
        <v>496</v>
      </c>
      <c r="J123" s="15"/>
      <c r="K123" s="15"/>
      <c r="L123" s="16" t="s">
        <v>496</v>
      </c>
      <c r="M123" s="16"/>
      <c r="N123" s="15"/>
      <c r="O123" s="17"/>
    </row>
    <row r="124" spans="1:15" s="39" customFormat="1" ht="51" customHeight="1" x14ac:dyDescent="0.2">
      <c r="A124" s="916"/>
      <c r="B124" s="15" t="s">
        <v>132</v>
      </c>
      <c r="C124" s="911"/>
      <c r="D124" s="60">
        <v>1400</v>
      </c>
      <c r="E124" s="138">
        <v>6153</v>
      </c>
      <c r="F124" s="895"/>
      <c r="G124" s="16" t="s">
        <v>496</v>
      </c>
      <c r="H124" s="15"/>
      <c r="I124" s="16" t="s">
        <v>496</v>
      </c>
      <c r="J124" s="15"/>
      <c r="K124" s="15"/>
      <c r="L124" s="16" t="s">
        <v>496</v>
      </c>
      <c r="M124" s="16"/>
      <c r="N124" s="15"/>
      <c r="O124" s="17"/>
    </row>
    <row r="125" spans="1:15" s="39" customFormat="1" ht="51" customHeight="1" x14ac:dyDescent="0.2">
      <c r="A125" s="916"/>
      <c r="B125" s="15" t="s">
        <v>133</v>
      </c>
      <c r="C125" s="911"/>
      <c r="D125" s="60">
        <v>1482</v>
      </c>
      <c r="E125" s="138">
        <v>6154</v>
      </c>
      <c r="F125" s="895"/>
      <c r="G125" s="16" t="s">
        <v>496</v>
      </c>
      <c r="H125" s="15"/>
      <c r="I125" s="16" t="s">
        <v>496</v>
      </c>
      <c r="J125" s="15"/>
      <c r="K125" s="15"/>
      <c r="L125" s="16" t="s">
        <v>496</v>
      </c>
      <c r="M125" s="16"/>
      <c r="N125" s="15"/>
      <c r="O125" s="17"/>
    </row>
    <row r="126" spans="1:15" s="39" customFormat="1" ht="51" customHeight="1" x14ac:dyDescent="0.2">
      <c r="A126" s="916"/>
      <c r="B126" s="15" t="s">
        <v>134</v>
      </c>
      <c r="C126" s="911"/>
      <c r="D126" s="60">
        <v>140</v>
      </c>
      <c r="E126" s="138">
        <v>6151</v>
      </c>
      <c r="F126" s="895"/>
      <c r="G126" s="16" t="s">
        <v>496</v>
      </c>
      <c r="H126" s="15"/>
      <c r="I126" s="16" t="s">
        <v>496</v>
      </c>
      <c r="J126" s="15"/>
      <c r="K126" s="15"/>
      <c r="L126" s="16" t="s">
        <v>496</v>
      </c>
      <c r="M126" s="16"/>
      <c r="N126" s="15"/>
      <c r="O126" s="17"/>
    </row>
    <row r="127" spans="1:15" s="39" customFormat="1" ht="33" customHeight="1" x14ac:dyDescent="0.2">
      <c r="A127" s="916" t="s">
        <v>567</v>
      </c>
      <c r="B127" s="15" t="s">
        <v>135</v>
      </c>
      <c r="C127" s="911" t="s">
        <v>2082</v>
      </c>
      <c r="D127" s="60">
        <v>3601.51</v>
      </c>
      <c r="E127" s="138">
        <v>6143</v>
      </c>
      <c r="F127" s="895">
        <v>40722</v>
      </c>
      <c r="G127" s="16" t="s">
        <v>496</v>
      </c>
      <c r="H127" s="15"/>
      <c r="I127" s="16" t="s">
        <v>496</v>
      </c>
      <c r="J127" s="15"/>
      <c r="K127" s="15"/>
      <c r="L127" s="16" t="s">
        <v>496</v>
      </c>
      <c r="M127" s="16"/>
      <c r="N127" s="15"/>
      <c r="O127" s="17"/>
    </row>
    <row r="128" spans="1:15" s="39" customFormat="1" ht="33" customHeight="1" x14ac:dyDescent="0.2">
      <c r="A128" s="916"/>
      <c r="B128" s="15" t="s">
        <v>75</v>
      </c>
      <c r="C128" s="911"/>
      <c r="D128" s="60">
        <v>5655.61</v>
      </c>
      <c r="E128" s="138">
        <v>6139</v>
      </c>
      <c r="F128" s="895"/>
      <c r="G128" s="16" t="s">
        <v>496</v>
      </c>
      <c r="H128" s="15"/>
      <c r="I128" s="16" t="s">
        <v>496</v>
      </c>
      <c r="J128" s="15"/>
      <c r="K128" s="15"/>
      <c r="L128" s="16" t="s">
        <v>496</v>
      </c>
      <c r="M128" s="16"/>
      <c r="N128" s="15"/>
      <c r="O128" s="17"/>
    </row>
    <row r="129" spans="1:15" s="39" customFormat="1" ht="33" customHeight="1" x14ac:dyDescent="0.2">
      <c r="A129" s="916"/>
      <c r="B129" s="15" t="s">
        <v>136</v>
      </c>
      <c r="C129" s="911"/>
      <c r="D129" s="60">
        <v>54.45</v>
      </c>
      <c r="E129" s="138">
        <v>6141</v>
      </c>
      <c r="F129" s="895"/>
      <c r="G129" s="16" t="s">
        <v>496</v>
      </c>
      <c r="H129" s="15"/>
      <c r="I129" s="16" t="s">
        <v>496</v>
      </c>
      <c r="J129" s="15"/>
      <c r="K129" s="15"/>
      <c r="L129" s="16" t="s">
        <v>496</v>
      </c>
      <c r="M129" s="16"/>
      <c r="N129" s="15"/>
      <c r="O129" s="17"/>
    </row>
    <row r="130" spans="1:15" s="39" customFormat="1" ht="33" customHeight="1" x14ac:dyDescent="0.2">
      <c r="A130" s="916"/>
      <c r="B130" s="15" t="s">
        <v>54</v>
      </c>
      <c r="C130" s="911"/>
      <c r="D130" s="60">
        <v>246</v>
      </c>
      <c r="E130" s="138">
        <v>6140</v>
      </c>
      <c r="F130" s="895"/>
      <c r="G130" s="16" t="s">
        <v>496</v>
      </c>
      <c r="H130" s="15"/>
      <c r="I130" s="16" t="s">
        <v>496</v>
      </c>
      <c r="J130" s="15"/>
      <c r="K130" s="15"/>
      <c r="L130" s="16"/>
      <c r="M130" s="16" t="s">
        <v>496</v>
      </c>
      <c r="N130" s="15"/>
      <c r="O130" s="17"/>
    </row>
    <row r="131" spans="1:15" s="39" customFormat="1" ht="33" customHeight="1" x14ac:dyDescent="0.2">
      <c r="A131" s="916"/>
      <c r="B131" s="15" t="s">
        <v>137</v>
      </c>
      <c r="C131" s="911"/>
      <c r="D131" s="60">
        <v>4230.72</v>
      </c>
      <c r="E131" s="138">
        <v>6142</v>
      </c>
      <c r="F131" s="895"/>
      <c r="G131" s="16" t="s">
        <v>496</v>
      </c>
      <c r="H131" s="15"/>
      <c r="I131" s="16" t="s">
        <v>496</v>
      </c>
      <c r="J131" s="15"/>
      <c r="K131" s="15"/>
      <c r="L131" s="16"/>
      <c r="M131" s="16" t="s">
        <v>496</v>
      </c>
      <c r="N131" s="15"/>
      <c r="O131" s="17"/>
    </row>
    <row r="132" spans="1:15" s="39" customFormat="1" ht="51" customHeight="1" x14ac:dyDescent="0.2">
      <c r="A132" s="142" t="s">
        <v>568</v>
      </c>
      <c r="B132" s="15" t="s">
        <v>97</v>
      </c>
      <c r="C132" s="143" t="s">
        <v>2083</v>
      </c>
      <c r="D132" s="60">
        <v>1469.88</v>
      </c>
      <c r="E132" s="138">
        <v>6129</v>
      </c>
      <c r="F132" s="141">
        <v>40710</v>
      </c>
      <c r="G132" s="16" t="s">
        <v>496</v>
      </c>
      <c r="H132" s="15"/>
      <c r="I132" s="16" t="s">
        <v>496</v>
      </c>
      <c r="J132" s="15"/>
      <c r="K132" s="15"/>
      <c r="L132" s="16"/>
      <c r="M132" s="16" t="s">
        <v>496</v>
      </c>
      <c r="N132" s="15"/>
      <c r="O132" s="17"/>
    </row>
    <row r="133" spans="1:15" s="39" customFormat="1" ht="51" customHeight="1" x14ac:dyDescent="0.2">
      <c r="A133" s="916" t="s">
        <v>569</v>
      </c>
      <c r="B133" s="15" t="s">
        <v>83</v>
      </c>
      <c r="C133" s="911" t="s">
        <v>2084</v>
      </c>
      <c r="D133" s="60">
        <v>162.72</v>
      </c>
      <c r="E133" s="138">
        <v>6125</v>
      </c>
      <c r="F133" s="895">
        <v>40703</v>
      </c>
      <c r="G133" s="16" t="s">
        <v>496</v>
      </c>
      <c r="H133" s="15"/>
      <c r="I133" s="16" t="s">
        <v>496</v>
      </c>
      <c r="J133" s="15"/>
      <c r="K133" s="15"/>
      <c r="L133" s="16"/>
      <c r="M133" s="16" t="s">
        <v>496</v>
      </c>
      <c r="N133" s="15"/>
      <c r="O133" s="17"/>
    </row>
    <row r="134" spans="1:15" s="39" customFormat="1" ht="51" customHeight="1" x14ac:dyDescent="0.2">
      <c r="A134" s="916"/>
      <c r="B134" s="15" t="s">
        <v>67</v>
      </c>
      <c r="C134" s="911"/>
      <c r="D134" s="60">
        <v>162.72</v>
      </c>
      <c r="E134" s="138">
        <v>6124</v>
      </c>
      <c r="F134" s="895"/>
      <c r="G134" s="16" t="s">
        <v>496</v>
      </c>
      <c r="H134" s="15"/>
      <c r="I134" s="16" t="s">
        <v>496</v>
      </c>
      <c r="J134" s="15"/>
      <c r="K134" s="15"/>
      <c r="L134" s="16"/>
      <c r="M134" s="16" t="s">
        <v>496</v>
      </c>
      <c r="N134" s="15"/>
      <c r="O134" s="17"/>
    </row>
    <row r="135" spans="1:15" s="39" customFormat="1" ht="51" customHeight="1" x14ac:dyDescent="0.2">
      <c r="A135" s="142" t="s">
        <v>570</v>
      </c>
      <c r="B135" s="15" t="s">
        <v>138</v>
      </c>
      <c r="C135" s="143" t="s">
        <v>2106</v>
      </c>
      <c r="D135" s="60">
        <v>587.6</v>
      </c>
      <c r="E135" s="138">
        <v>6136</v>
      </c>
      <c r="F135" s="141">
        <v>40716</v>
      </c>
      <c r="G135" s="16" t="s">
        <v>496</v>
      </c>
      <c r="H135" s="15"/>
      <c r="I135" s="16" t="s">
        <v>496</v>
      </c>
      <c r="J135" s="15"/>
      <c r="K135" s="15"/>
      <c r="L135" s="16" t="s">
        <v>496</v>
      </c>
      <c r="M135" s="16"/>
      <c r="N135" s="15"/>
      <c r="O135" s="17"/>
    </row>
    <row r="136" spans="1:15" s="39" customFormat="1" ht="51" customHeight="1" x14ac:dyDescent="0.2">
      <c r="A136" s="916" t="s">
        <v>571</v>
      </c>
      <c r="B136" s="15" t="s">
        <v>80</v>
      </c>
      <c r="C136" s="911" t="s">
        <v>2085</v>
      </c>
      <c r="D136" s="60">
        <v>949.2</v>
      </c>
      <c r="E136" s="138">
        <v>6159</v>
      </c>
      <c r="F136" s="141">
        <v>40742</v>
      </c>
      <c r="G136" s="16" t="s">
        <v>496</v>
      </c>
      <c r="H136" s="15"/>
      <c r="I136" s="16" t="s">
        <v>496</v>
      </c>
      <c r="J136" s="15"/>
      <c r="K136" s="15"/>
      <c r="L136" s="16" t="s">
        <v>496</v>
      </c>
      <c r="M136" s="16"/>
      <c r="N136" s="15"/>
      <c r="O136" s="17"/>
    </row>
    <row r="137" spans="1:15" s="39" customFormat="1" ht="51" customHeight="1" x14ac:dyDescent="0.2">
      <c r="A137" s="916"/>
      <c r="B137" s="15" t="s">
        <v>139</v>
      </c>
      <c r="C137" s="911"/>
      <c r="D137" s="60">
        <v>1882</v>
      </c>
      <c r="E137" s="138">
        <v>6157</v>
      </c>
      <c r="F137" s="141">
        <v>40742</v>
      </c>
      <c r="G137" s="16" t="s">
        <v>496</v>
      </c>
      <c r="H137" s="15"/>
      <c r="I137" s="16" t="s">
        <v>496</v>
      </c>
      <c r="J137" s="15"/>
      <c r="K137" s="15"/>
      <c r="L137" s="16" t="s">
        <v>496</v>
      </c>
      <c r="M137" s="16"/>
      <c r="N137" s="15"/>
      <c r="O137" s="17"/>
    </row>
    <row r="138" spans="1:15" s="39" customFormat="1" ht="51" customHeight="1" x14ac:dyDescent="0.2">
      <c r="A138" s="916"/>
      <c r="B138" s="15" t="s">
        <v>140</v>
      </c>
      <c r="C138" s="911"/>
      <c r="D138" s="60">
        <v>401.62</v>
      </c>
      <c r="E138" s="138">
        <v>6158</v>
      </c>
      <c r="F138" s="141">
        <v>40742</v>
      </c>
      <c r="G138" s="16" t="s">
        <v>496</v>
      </c>
      <c r="H138" s="15"/>
      <c r="I138" s="16" t="s">
        <v>496</v>
      </c>
      <c r="J138" s="15"/>
      <c r="K138" s="15"/>
      <c r="L138" s="16" t="s">
        <v>496</v>
      </c>
      <c r="M138" s="16"/>
      <c r="N138" s="15"/>
      <c r="O138" s="17"/>
    </row>
    <row r="139" spans="1:15" s="39" customFormat="1" ht="51" customHeight="1" x14ac:dyDescent="0.2">
      <c r="A139" s="916"/>
      <c r="B139" s="15" t="s">
        <v>141</v>
      </c>
      <c r="C139" s="911"/>
      <c r="D139" s="60">
        <v>7660</v>
      </c>
      <c r="E139" s="138">
        <v>6156</v>
      </c>
      <c r="F139" s="141">
        <v>40742</v>
      </c>
      <c r="G139" s="16" t="s">
        <v>496</v>
      </c>
      <c r="H139" s="15"/>
      <c r="I139" s="16" t="s">
        <v>496</v>
      </c>
      <c r="J139" s="15"/>
      <c r="K139" s="15"/>
      <c r="L139" s="16" t="s">
        <v>496</v>
      </c>
      <c r="M139" s="16"/>
      <c r="N139" s="15"/>
      <c r="O139" s="17"/>
    </row>
    <row r="140" spans="1:15" s="39" customFormat="1" ht="51" customHeight="1" x14ac:dyDescent="0.2">
      <c r="A140" s="916" t="s">
        <v>572</v>
      </c>
      <c r="B140" s="15" t="s">
        <v>142</v>
      </c>
      <c r="C140" s="911" t="s">
        <v>1398</v>
      </c>
      <c r="D140" s="60">
        <v>5966.6100000000006</v>
      </c>
      <c r="E140" s="138">
        <v>6200</v>
      </c>
      <c r="F140" s="141">
        <v>40771</v>
      </c>
      <c r="G140" s="16" t="s">
        <v>496</v>
      </c>
      <c r="H140" s="15"/>
      <c r="I140" s="16" t="s">
        <v>496</v>
      </c>
      <c r="J140" s="15"/>
      <c r="K140" s="15"/>
      <c r="L140" s="16" t="s">
        <v>496</v>
      </c>
      <c r="M140" s="16"/>
      <c r="N140" s="15"/>
      <c r="O140" s="17"/>
    </row>
    <row r="141" spans="1:15" s="39" customFormat="1" ht="51" customHeight="1" x14ac:dyDescent="0.2">
      <c r="A141" s="916"/>
      <c r="B141" s="15" t="s">
        <v>77</v>
      </c>
      <c r="C141" s="911"/>
      <c r="D141" s="60">
        <v>1905.76</v>
      </c>
      <c r="E141" s="138">
        <v>6199</v>
      </c>
      <c r="F141" s="141">
        <v>40771</v>
      </c>
      <c r="G141" s="16" t="s">
        <v>496</v>
      </c>
      <c r="H141" s="15"/>
      <c r="I141" s="16" t="s">
        <v>496</v>
      </c>
      <c r="J141" s="15"/>
      <c r="K141" s="15"/>
      <c r="L141" s="16"/>
      <c r="M141" s="16" t="s">
        <v>496</v>
      </c>
      <c r="N141" s="15"/>
      <c r="O141" s="17"/>
    </row>
    <row r="142" spans="1:15" s="39" customFormat="1" ht="51" customHeight="1" x14ac:dyDescent="0.2">
      <c r="A142" s="916"/>
      <c r="B142" s="15" t="s">
        <v>9</v>
      </c>
      <c r="C142" s="911"/>
      <c r="D142" s="60">
        <v>7503.41</v>
      </c>
      <c r="E142" s="138">
        <v>6198</v>
      </c>
      <c r="F142" s="141">
        <v>40771</v>
      </c>
      <c r="G142" s="16" t="s">
        <v>496</v>
      </c>
      <c r="H142" s="15"/>
      <c r="I142" s="16" t="s">
        <v>496</v>
      </c>
      <c r="J142" s="15"/>
      <c r="K142" s="15"/>
      <c r="L142" s="16"/>
      <c r="M142" s="16" t="s">
        <v>496</v>
      </c>
      <c r="N142" s="15"/>
      <c r="O142" s="17"/>
    </row>
    <row r="143" spans="1:15" s="39" customFormat="1" ht="51" customHeight="1" x14ac:dyDescent="0.2">
      <c r="A143" s="916"/>
      <c r="B143" s="15" t="s">
        <v>54</v>
      </c>
      <c r="C143" s="911"/>
      <c r="D143" s="60">
        <v>4821.71</v>
      </c>
      <c r="E143" s="138">
        <v>6197</v>
      </c>
      <c r="F143" s="141">
        <v>40771</v>
      </c>
      <c r="G143" s="16" t="s">
        <v>496</v>
      </c>
      <c r="H143" s="15"/>
      <c r="I143" s="16" t="s">
        <v>496</v>
      </c>
      <c r="J143" s="15"/>
      <c r="K143" s="15"/>
      <c r="L143" s="16"/>
      <c r="M143" s="16" t="s">
        <v>496</v>
      </c>
      <c r="N143" s="15"/>
      <c r="O143" s="17"/>
    </row>
    <row r="144" spans="1:15" s="39" customFormat="1" ht="51" customHeight="1" x14ac:dyDescent="0.2">
      <c r="A144" s="916"/>
      <c r="B144" s="15" t="s">
        <v>75</v>
      </c>
      <c r="C144" s="911"/>
      <c r="D144" s="60">
        <v>1218</v>
      </c>
      <c r="E144" s="138">
        <v>6196</v>
      </c>
      <c r="F144" s="141">
        <v>40771</v>
      </c>
      <c r="G144" s="16" t="s">
        <v>496</v>
      </c>
      <c r="H144" s="15"/>
      <c r="I144" s="16" t="s">
        <v>496</v>
      </c>
      <c r="J144" s="15"/>
      <c r="K144" s="15"/>
      <c r="L144" s="16"/>
      <c r="M144" s="16" t="s">
        <v>496</v>
      </c>
      <c r="N144" s="15"/>
      <c r="O144" s="17"/>
    </row>
    <row r="145" spans="1:15" s="39" customFormat="1" ht="51" customHeight="1" x14ac:dyDescent="0.2">
      <c r="A145" s="142" t="s">
        <v>573</v>
      </c>
      <c r="B145" s="15" t="s">
        <v>138</v>
      </c>
      <c r="C145" s="143" t="s">
        <v>2086</v>
      </c>
      <c r="D145" s="60">
        <v>542.4</v>
      </c>
      <c r="E145" s="138">
        <v>6138</v>
      </c>
      <c r="F145" s="141">
        <v>40721</v>
      </c>
      <c r="G145" s="16" t="s">
        <v>496</v>
      </c>
      <c r="H145" s="15"/>
      <c r="I145" s="16" t="s">
        <v>496</v>
      </c>
      <c r="J145" s="15"/>
      <c r="K145" s="15"/>
      <c r="L145" s="16"/>
      <c r="M145" s="16" t="s">
        <v>496</v>
      </c>
      <c r="N145" s="15"/>
      <c r="O145" s="17"/>
    </row>
    <row r="146" spans="1:15" s="39" customFormat="1" ht="51" customHeight="1" x14ac:dyDescent="0.2">
      <c r="A146" s="142" t="s">
        <v>574</v>
      </c>
      <c r="B146" s="15" t="s">
        <v>143</v>
      </c>
      <c r="C146" s="143" t="s">
        <v>2087</v>
      </c>
      <c r="D146" s="60">
        <v>225</v>
      </c>
      <c r="E146" s="138">
        <v>6144</v>
      </c>
      <c r="F146" s="141">
        <v>40724</v>
      </c>
      <c r="G146" s="16" t="s">
        <v>496</v>
      </c>
      <c r="H146" s="15"/>
      <c r="I146" s="16" t="s">
        <v>496</v>
      </c>
      <c r="J146" s="15"/>
      <c r="K146" s="15"/>
      <c r="L146" s="16"/>
      <c r="M146" s="16" t="s">
        <v>496</v>
      </c>
      <c r="N146" s="15"/>
      <c r="O146" s="17"/>
    </row>
    <row r="147" spans="1:15" s="39" customFormat="1" ht="51" customHeight="1" x14ac:dyDescent="0.2">
      <c r="A147" s="916" t="s">
        <v>575</v>
      </c>
      <c r="B147" s="15" t="s">
        <v>1996</v>
      </c>
      <c r="C147" s="911" t="s">
        <v>2088</v>
      </c>
      <c r="D147" s="60">
        <v>1938.82</v>
      </c>
      <c r="E147" s="138">
        <v>6233</v>
      </c>
      <c r="F147" s="895">
        <v>40806</v>
      </c>
      <c r="G147" s="16"/>
      <c r="H147" s="15"/>
      <c r="I147" s="16"/>
      <c r="J147" s="15"/>
      <c r="K147" s="15"/>
      <c r="L147" s="16"/>
      <c r="M147" s="16"/>
      <c r="N147" s="16" t="s">
        <v>496</v>
      </c>
      <c r="O147" s="17" t="s">
        <v>1997</v>
      </c>
    </row>
    <row r="148" spans="1:15" s="39" customFormat="1" ht="51" customHeight="1" x14ac:dyDescent="0.2">
      <c r="A148" s="916"/>
      <c r="B148" s="15" t="s">
        <v>144</v>
      </c>
      <c r="C148" s="911"/>
      <c r="D148" s="60">
        <v>3752</v>
      </c>
      <c r="E148" s="138">
        <v>6232</v>
      </c>
      <c r="F148" s="895"/>
      <c r="G148" s="16" t="s">
        <v>496</v>
      </c>
      <c r="H148" s="15"/>
      <c r="I148" s="16" t="s">
        <v>496</v>
      </c>
      <c r="J148" s="15"/>
      <c r="K148" s="15"/>
      <c r="L148" s="16" t="s">
        <v>496</v>
      </c>
      <c r="M148" s="16"/>
      <c r="N148" s="15"/>
      <c r="O148" s="17"/>
    </row>
    <row r="149" spans="1:15" s="39" customFormat="1" ht="51" customHeight="1" x14ac:dyDescent="0.2">
      <c r="A149" s="916"/>
      <c r="B149" s="15" t="s">
        <v>145</v>
      </c>
      <c r="C149" s="911"/>
      <c r="D149" s="60">
        <v>6401.2</v>
      </c>
      <c r="E149" s="138">
        <v>6231</v>
      </c>
      <c r="F149" s="895"/>
      <c r="G149" s="16" t="s">
        <v>496</v>
      </c>
      <c r="H149" s="15"/>
      <c r="I149" s="16" t="s">
        <v>496</v>
      </c>
      <c r="J149" s="15"/>
      <c r="K149" s="15"/>
      <c r="L149" s="16" t="s">
        <v>496</v>
      </c>
      <c r="M149" s="16"/>
      <c r="N149" s="15"/>
      <c r="O149" s="17"/>
    </row>
    <row r="150" spans="1:15" s="39" customFormat="1" ht="51" customHeight="1" x14ac:dyDescent="0.2">
      <c r="A150" s="916"/>
      <c r="B150" s="15" t="s">
        <v>145</v>
      </c>
      <c r="C150" s="911"/>
      <c r="D150" s="60">
        <v>1703</v>
      </c>
      <c r="E150" s="138">
        <v>6294</v>
      </c>
      <c r="F150" s="141">
        <v>40871</v>
      </c>
      <c r="G150" s="16" t="s">
        <v>496</v>
      </c>
      <c r="H150" s="15"/>
      <c r="I150" s="16" t="s">
        <v>496</v>
      </c>
      <c r="J150" s="15"/>
      <c r="K150" s="15"/>
      <c r="L150" s="16" t="s">
        <v>496</v>
      </c>
      <c r="M150" s="16"/>
      <c r="N150" s="15"/>
      <c r="O150" s="17"/>
    </row>
    <row r="151" spans="1:15" s="39" customFormat="1" ht="51" customHeight="1" x14ac:dyDescent="0.2">
      <c r="A151" s="142" t="s">
        <v>576</v>
      </c>
      <c r="B151" s="15" t="s">
        <v>146</v>
      </c>
      <c r="C151" s="143" t="s">
        <v>2089</v>
      </c>
      <c r="D151" s="60">
        <v>1704.16</v>
      </c>
      <c r="E151" s="138">
        <v>6137</v>
      </c>
      <c r="F151" s="141">
        <v>40721</v>
      </c>
      <c r="G151" s="16" t="s">
        <v>496</v>
      </c>
      <c r="H151" s="15"/>
      <c r="I151" s="16" t="s">
        <v>496</v>
      </c>
      <c r="J151" s="15"/>
      <c r="K151" s="15"/>
      <c r="L151" s="16" t="s">
        <v>496</v>
      </c>
      <c r="M151" s="16"/>
      <c r="N151" s="15"/>
      <c r="O151" s="17"/>
    </row>
    <row r="152" spans="1:15" s="39" customFormat="1" ht="51" customHeight="1" x14ac:dyDescent="0.2">
      <c r="A152" s="916" t="s">
        <v>577</v>
      </c>
      <c r="B152" s="15" t="s">
        <v>147</v>
      </c>
      <c r="C152" s="911" t="s">
        <v>2090</v>
      </c>
      <c r="D152" s="60">
        <v>180.65</v>
      </c>
      <c r="E152" s="138">
        <v>6165</v>
      </c>
      <c r="F152" s="895">
        <v>40745</v>
      </c>
      <c r="G152" s="127"/>
      <c r="H152" s="16" t="s">
        <v>496</v>
      </c>
      <c r="I152" s="16" t="s">
        <v>496</v>
      </c>
      <c r="J152" s="15"/>
      <c r="K152" s="15"/>
      <c r="L152" s="16"/>
      <c r="M152" s="16" t="s">
        <v>496</v>
      </c>
      <c r="N152" s="15"/>
      <c r="O152" s="17" t="s">
        <v>2000</v>
      </c>
    </row>
    <row r="153" spans="1:15" s="39" customFormat="1" ht="51" customHeight="1" x14ac:dyDescent="0.2">
      <c r="A153" s="916"/>
      <c r="B153" s="15" t="s">
        <v>148</v>
      </c>
      <c r="C153" s="911"/>
      <c r="D153" s="60">
        <v>168</v>
      </c>
      <c r="E153" s="138">
        <v>6166</v>
      </c>
      <c r="F153" s="895"/>
      <c r="G153" s="16" t="s">
        <v>496</v>
      </c>
      <c r="H153" s="15"/>
      <c r="I153" s="16" t="s">
        <v>496</v>
      </c>
      <c r="J153" s="15"/>
      <c r="K153" s="15"/>
      <c r="L153" s="16"/>
      <c r="M153" s="16" t="s">
        <v>496</v>
      </c>
      <c r="N153" s="15"/>
      <c r="O153" s="17"/>
    </row>
    <row r="154" spans="1:15" s="39" customFormat="1" ht="51" customHeight="1" x14ac:dyDescent="0.2">
      <c r="A154" s="916"/>
      <c r="B154" s="15" t="s">
        <v>149</v>
      </c>
      <c r="C154" s="911"/>
      <c r="D154" s="60">
        <v>1403.5</v>
      </c>
      <c r="E154" s="138">
        <v>6163</v>
      </c>
      <c r="F154" s="895"/>
      <c r="G154" s="16" t="s">
        <v>496</v>
      </c>
      <c r="H154" s="15"/>
      <c r="I154" s="16" t="s">
        <v>496</v>
      </c>
      <c r="J154" s="15"/>
      <c r="K154" s="15"/>
      <c r="L154" s="16"/>
      <c r="M154" s="16" t="s">
        <v>496</v>
      </c>
      <c r="N154" s="15"/>
      <c r="O154" s="17"/>
    </row>
    <row r="155" spans="1:15" s="39" customFormat="1" ht="51" customHeight="1" x14ac:dyDescent="0.2">
      <c r="A155" s="916"/>
      <c r="B155" s="15" t="s">
        <v>137</v>
      </c>
      <c r="C155" s="911"/>
      <c r="D155" s="60">
        <v>1835</v>
      </c>
      <c r="E155" s="138">
        <v>6167</v>
      </c>
      <c r="F155" s="895"/>
      <c r="G155" s="16" t="s">
        <v>496</v>
      </c>
      <c r="H155" s="15"/>
      <c r="I155" s="16" t="s">
        <v>496</v>
      </c>
      <c r="J155" s="15"/>
      <c r="K155" s="15"/>
      <c r="L155" s="16"/>
      <c r="M155" s="16" t="s">
        <v>496</v>
      </c>
      <c r="N155" s="15"/>
      <c r="O155" s="17"/>
    </row>
    <row r="156" spans="1:15" s="39" customFormat="1" ht="51" customHeight="1" x14ac:dyDescent="0.2">
      <c r="A156" s="916"/>
      <c r="B156" s="15" t="s">
        <v>136</v>
      </c>
      <c r="C156" s="911"/>
      <c r="D156" s="60">
        <v>163.6</v>
      </c>
      <c r="E156" s="138">
        <v>6164</v>
      </c>
      <c r="F156" s="895"/>
      <c r="G156" s="16" t="s">
        <v>496</v>
      </c>
      <c r="H156" s="15"/>
      <c r="I156" s="16" t="s">
        <v>496</v>
      </c>
      <c r="J156" s="15"/>
      <c r="K156" s="15"/>
      <c r="L156" s="16"/>
      <c r="M156" s="16" t="s">
        <v>496</v>
      </c>
      <c r="N156" s="15"/>
      <c r="O156" s="17"/>
    </row>
    <row r="157" spans="1:15" s="39" customFormat="1" ht="51" customHeight="1" x14ac:dyDescent="0.2">
      <c r="A157" s="916" t="s">
        <v>578</v>
      </c>
      <c r="B157" s="15" t="s">
        <v>150</v>
      </c>
      <c r="C157" s="911" t="s">
        <v>2042</v>
      </c>
      <c r="D157" s="60">
        <v>1123.2</v>
      </c>
      <c r="E157" s="138">
        <v>6170</v>
      </c>
      <c r="F157" s="895">
        <v>40745</v>
      </c>
      <c r="G157" s="16" t="s">
        <v>496</v>
      </c>
      <c r="H157" s="15"/>
      <c r="I157" s="16" t="s">
        <v>496</v>
      </c>
      <c r="J157" s="15"/>
      <c r="K157" s="15"/>
      <c r="L157" s="16"/>
      <c r="M157" s="16" t="s">
        <v>496</v>
      </c>
      <c r="N157" s="15"/>
      <c r="O157" s="17"/>
    </row>
    <row r="158" spans="1:15" s="39" customFormat="1" ht="51" customHeight="1" x14ac:dyDescent="0.2">
      <c r="A158" s="916"/>
      <c r="B158" s="15" t="s">
        <v>71</v>
      </c>
      <c r="C158" s="911"/>
      <c r="D158" s="60">
        <v>1701.8</v>
      </c>
      <c r="E158" s="138">
        <v>6168</v>
      </c>
      <c r="F158" s="895"/>
      <c r="G158" s="16" t="s">
        <v>496</v>
      </c>
      <c r="H158" s="15"/>
      <c r="I158" s="16" t="s">
        <v>496</v>
      </c>
      <c r="J158" s="15"/>
      <c r="K158" s="15"/>
      <c r="L158" s="16" t="s">
        <v>496</v>
      </c>
      <c r="M158" s="16"/>
      <c r="N158" s="15"/>
      <c r="O158" s="17"/>
    </row>
    <row r="159" spans="1:15" s="39" customFormat="1" ht="51" customHeight="1" x14ac:dyDescent="0.2">
      <c r="A159" s="916"/>
      <c r="B159" s="15" t="s">
        <v>74</v>
      </c>
      <c r="C159" s="911"/>
      <c r="D159" s="60">
        <v>564</v>
      </c>
      <c r="E159" s="138">
        <v>6169</v>
      </c>
      <c r="F159" s="895"/>
      <c r="G159" s="16" t="s">
        <v>496</v>
      </c>
      <c r="H159" s="15"/>
      <c r="I159" s="16" t="s">
        <v>496</v>
      </c>
      <c r="J159" s="15"/>
      <c r="K159" s="15"/>
      <c r="L159" s="16" t="s">
        <v>496</v>
      </c>
      <c r="M159" s="16"/>
      <c r="N159" s="15"/>
      <c r="O159" s="17"/>
    </row>
    <row r="160" spans="1:15" s="39" customFormat="1" ht="51" customHeight="1" x14ac:dyDescent="0.2">
      <c r="A160" s="916" t="s">
        <v>579</v>
      </c>
      <c r="B160" s="15" t="s">
        <v>74</v>
      </c>
      <c r="C160" s="911" t="s">
        <v>2033</v>
      </c>
      <c r="D160" s="60">
        <v>595</v>
      </c>
      <c r="E160" s="138">
        <v>6188</v>
      </c>
      <c r="F160" s="141">
        <v>40763</v>
      </c>
      <c r="G160" s="16" t="s">
        <v>496</v>
      </c>
      <c r="H160" s="15"/>
      <c r="I160" s="16" t="s">
        <v>496</v>
      </c>
      <c r="J160" s="15"/>
      <c r="K160" s="15"/>
      <c r="L160" s="16" t="s">
        <v>496</v>
      </c>
      <c r="M160" s="16"/>
      <c r="N160" s="15"/>
      <c r="O160" s="17"/>
    </row>
    <row r="161" spans="1:15" s="39" customFormat="1" ht="51" customHeight="1" x14ac:dyDescent="0.2">
      <c r="A161" s="916"/>
      <c r="B161" s="15" t="s">
        <v>151</v>
      </c>
      <c r="C161" s="912"/>
      <c r="D161" s="60">
        <v>252</v>
      </c>
      <c r="E161" s="138">
        <v>6189</v>
      </c>
      <c r="F161" s="141">
        <v>40763</v>
      </c>
      <c r="G161" s="16" t="s">
        <v>496</v>
      </c>
      <c r="H161" s="15"/>
      <c r="I161" s="16" t="s">
        <v>496</v>
      </c>
      <c r="J161" s="15"/>
      <c r="K161" s="15"/>
      <c r="L161" s="16" t="s">
        <v>496</v>
      </c>
      <c r="M161" s="16"/>
      <c r="N161" s="15"/>
      <c r="O161" s="17"/>
    </row>
    <row r="162" spans="1:15" s="39" customFormat="1" ht="51" customHeight="1" x14ac:dyDescent="0.2">
      <c r="A162" s="916"/>
      <c r="B162" s="15" t="s">
        <v>152</v>
      </c>
      <c r="C162" s="912"/>
      <c r="D162" s="60">
        <v>116.8</v>
      </c>
      <c r="E162" s="138">
        <v>6190</v>
      </c>
      <c r="F162" s="141">
        <v>40763</v>
      </c>
      <c r="G162" s="16" t="s">
        <v>496</v>
      </c>
      <c r="H162" s="15"/>
      <c r="I162" s="16" t="s">
        <v>496</v>
      </c>
      <c r="J162" s="15"/>
      <c r="K162" s="15"/>
      <c r="L162" s="16" t="s">
        <v>496</v>
      </c>
      <c r="M162" s="16"/>
      <c r="N162" s="15"/>
      <c r="O162" s="17"/>
    </row>
    <row r="163" spans="1:15" s="39" customFormat="1" ht="51" customHeight="1" x14ac:dyDescent="0.2">
      <c r="A163" s="916"/>
      <c r="B163" s="15" t="s">
        <v>71</v>
      </c>
      <c r="C163" s="912"/>
      <c r="D163" s="60">
        <v>150.4</v>
      </c>
      <c r="E163" s="138">
        <v>6191</v>
      </c>
      <c r="F163" s="141">
        <v>40763</v>
      </c>
      <c r="G163" s="16" t="s">
        <v>496</v>
      </c>
      <c r="H163" s="15"/>
      <c r="I163" s="16" t="s">
        <v>496</v>
      </c>
      <c r="J163" s="15"/>
      <c r="K163" s="15"/>
      <c r="L163" s="16" t="s">
        <v>496</v>
      </c>
      <c r="M163" s="16"/>
      <c r="N163" s="15"/>
      <c r="O163" s="17"/>
    </row>
    <row r="164" spans="1:15" s="39" customFormat="1" ht="51" customHeight="1" x14ac:dyDescent="0.2">
      <c r="A164" s="916"/>
      <c r="B164" s="15" t="s">
        <v>148</v>
      </c>
      <c r="C164" s="912"/>
      <c r="D164" s="60">
        <v>477.3</v>
      </c>
      <c r="E164" s="138">
        <v>6192</v>
      </c>
      <c r="F164" s="141">
        <v>40763</v>
      </c>
      <c r="G164" s="16" t="s">
        <v>496</v>
      </c>
      <c r="H164" s="15"/>
      <c r="I164" s="16" t="s">
        <v>496</v>
      </c>
      <c r="J164" s="15"/>
      <c r="K164" s="15"/>
      <c r="L164" s="16"/>
      <c r="M164" s="16" t="s">
        <v>496</v>
      </c>
      <c r="N164" s="15"/>
      <c r="O164" s="17"/>
    </row>
    <row r="165" spans="1:15" s="39" customFormat="1" ht="51" customHeight="1" x14ac:dyDescent="0.2">
      <c r="A165" s="916" t="s">
        <v>580</v>
      </c>
      <c r="B165" s="15" t="s">
        <v>100</v>
      </c>
      <c r="C165" s="911" t="s">
        <v>2091</v>
      </c>
      <c r="D165" s="60">
        <v>447.48</v>
      </c>
      <c r="E165" s="138">
        <v>6176</v>
      </c>
      <c r="F165" s="895">
        <v>40753</v>
      </c>
      <c r="G165" s="16" t="s">
        <v>496</v>
      </c>
      <c r="H165" s="15"/>
      <c r="I165" s="16" t="s">
        <v>496</v>
      </c>
      <c r="J165" s="15"/>
      <c r="K165" s="15"/>
      <c r="L165" s="16"/>
      <c r="M165" s="16" t="s">
        <v>496</v>
      </c>
      <c r="N165" s="15"/>
      <c r="O165" s="17"/>
    </row>
    <row r="166" spans="1:15" s="39" customFormat="1" ht="51" customHeight="1" x14ac:dyDescent="0.2">
      <c r="A166" s="916"/>
      <c r="B166" s="15" t="s">
        <v>153</v>
      </c>
      <c r="C166" s="911"/>
      <c r="D166" s="60">
        <v>1029.5999999999999</v>
      </c>
      <c r="E166" s="138">
        <v>6175</v>
      </c>
      <c r="F166" s="895"/>
      <c r="G166" s="16" t="s">
        <v>496</v>
      </c>
      <c r="H166" s="15"/>
      <c r="I166" s="16" t="s">
        <v>496</v>
      </c>
      <c r="J166" s="15"/>
      <c r="K166" s="15"/>
      <c r="L166" s="16"/>
      <c r="M166" s="16" t="s">
        <v>496</v>
      </c>
      <c r="N166" s="15"/>
      <c r="O166" s="17"/>
    </row>
    <row r="167" spans="1:15" s="39" customFormat="1" ht="51" customHeight="1" x14ac:dyDescent="0.2">
      <c r="A167" s="916"/>
      <c r="B167" s="15" t="s">
        <v>154</v>
      </c>
      <c r="C167" s="911"/>
      <c r="D167" s="60">
        <v>1228.5</v>
      </c>
      <c r="E167" s="138">
        <v>6178</v>
      </c>
      <c r="F167" s="895"/>
      <c r="G167" s="16" t="s">
        <v>496</v>
      </c>
      <c r="H167" s="15"/>
      <c r="I167" s="16" t="s">
        <v>496</v>
      </c>
      <c r="J167" s="15"/>
      <c r="K167" s="15"/>
      <c r="L167" s="16"/>
      <c r="M167" s="16" t="s">
        <v>496</v>
      </c>
      <c r="N167" s="15"/>
      <c r="O167" s="17"/>
    </row>
    <row r="168" spans="1:15" s="39" customFormat="1" ht="51" customHeight="1" x14ac:dyDescent="0.2">
      <c r="A168" s="916"/>
      <c r="B168" s="15" t="s">
        <v>155</v>
      </c>
      <c r="C168" s="911"/>
      <c r="D168" s="60">
        <v>2587.1999999999998</v>
      </c>
      <c r="E168" s="138">
        <v>6177</v>
      </c>
      <c r="F168" s="895"/>
      <c r="G168" s="16" t="s">
        <v>496</v>
      </c>
      <c r="H168" s="15"/>
      <c r="I168" s="16" t="s">
        <v>496</v>
      </c>
      <c r="J168" s="15"/>
      <c r="K168" s="15"/>
      <c r="L168" s="16"/>
      <c r="M168" s="16" t="s">
        <v>496</v>
      </c>
      <c r="N168" s="15"/>
      <c r="O168" s="17"/>
    </row>
    <row r="169" spans="1:15" s="39" customFormat="1" ht="51" customHeight="1" x14ac:dyDescent="0.2">
      <c r="A169" s="142" t="s">
        <v>581</v>
      </c>
      <c r="B169" s="15" t="s">
        <v>153</v>
      </c>
      <c r="C169" s="143" t="s">
        <v>2092</v>
      </c>
      <c r="D169" s="60">
        <v>1075</v>
      </c>
      <c r="E169" s="138">
        <v>6148</v>
      </c>
      <c r="F169" s="141">
        <v>40736</v>
      </c>
      <c r="G169" s="16" t="s">
        <v>496</v>
      </c>
      <c r="H169" s="15"/>
      <c r="I169" s="16" t="s">
        <v>496</v>
      </c>
      <c r="J169" s="15"/>
      <c r="K169" s="15"/>
      <c r="L169" s="16" t="s">
        <v>496</v>
      </c>
      <c r="M169" s="16"/>
      <c r="N169" s="15"/>
      <c r="O169" s="17"/>
    </row>
    <row r="170" spans="1:15" s="39" customFormat="1" ht="51" customHeight="1" x14ac:dyDescent="0.2">
      <c r="A170" s="916" t="s">
        <v>582</v>
      </c>
      <c r="B170" s="15" t="s">
        <v>156</v>
      </c>
      <c r="C170" s="911" t="s">
        <v>2093</v>
      </c>
      <c r="D170" s="60">
        <v>1672.68</v>
      </c>
      <c r="E170" s="138">
        <v>6220</v>
      </c>
      <c r="F170" s="141">
        <v>40788</v>
      </c>
      <c r="G170" s="16" t="s">
        <v>496</v>
      </c>
      <c r="H170" s="15"/>
      <c r="I170" s="16" t="s">
        <v>496</v>
      </c>
      <c r="J170" s="15"/>
      <c r="K170" s="15"/>
      <c r="L170" s="16" t="s">
        <v>496</v>
      </c>
      <c r="M170" s="16"/>
      <c r="N170" s="15"/>
      <c r="O170" s="17"/>
    </row>
    <row r="171" spans="1:15" s="39" customFormat="1" ht="51" customHeight="1" x14ac:dyDescent="0.2">
      <c r="A171" s="916"/>
      <c r="B171" s="15" t="s">
        <v>100</v>
      </c>
      <c r="C171" s="911"/>
      <c r="D171" s="60">
        <v>497.55</v>
      </c>
      <c r="E171" s="138">
        <v>6219</v>
      </c>
      <c r="F171" s="141">
        <v>40788</v>
      </c>
      <c r="G171" s="16" t="s">
        <v>496</v>
      </c>
      <c r="H171" s="15"/>
      <c r="I171" s="16" t="s">
        <v>496</v>
      </c>
      <c r="J171" s="15"/>
      <c r="K171" s="15"/>
      <c r="L171" s="16" t="s">
        <v>496</v>
      </c>
      <c r="M171" s="16"/>
      <c r="N171" s="15"/>
      <c r="O171" s="17"/>
    </row>
    <row r="172" spans="1:15" s="39" customFormat="1" ht="51" customHeight="1" x14ac:dyDescent="0.2">
      <c r="A172" s="916"/>
      <c r="B172" s="15" t="s">
        <v>157</v>
      </c>
      <c r="C172" s="911"/>
      <c r="D172" s="60">
        <v>2579.38</v>
      </c>
      <c r="E172" s="138">
        <v>6218</v>
      </c>
      <c r="F172" s="141">
        <v>40788</v>
      </c>
      <c r="G172" s="16" t="s">
        <v>496</v>
      </c>
      <c r="H172" s="15"/>
      <c r="I172" s="16" t="s">
        <v>496</v>
      </c>
      <c r="J172" s="15"/>
      <c r="K172" s="15"/>
      <c r="L172" s="16" t="s">
        <v>496</v>
      </c>
      <c r="M172" s="16"/>
      <c r="N172" s="15"/>
      <c r="O172" s="17"/>
    </row>
    <row r="173" spans="1:15" s="39" customFormat="1" ht="51" customHeight="1" x14ac:dyDescent="0.2">
      <c r="A173" s="916"/>
      <c r="B173" s="15" t="s">
        <v>102</v>
      </c>
      <c r="C173" s="911"/>
      <c r="D173" s="60">
        <v>205.63</v>
      </c>
      <c r="E173" s="138">
        <v>6217</v>
      </c>
      <c r="F173" s="141">
        <v>40788</v>
      </c>
      <c r="G173" s="16" t="s">
        <v>496</v>
      </c>
      <c r="H173" s="15"/>
      <c r="I173" s="16" t="s">
        <v>496</v>
      </c>
      <c r="J173" s="15"/>
      <c r="K173" s="15"/>
      <c r="L173" s="16" t="s">
        <v>496</v>
      </c>
      <c r="M173" s="16"/>
      <c r="N173" s="15"/>
      <c r="O173" s="17"/>
    </row>
    <row r="174" spans="1:15" s="39" customFormat="1" ht="51" customHeight="1" x14ac:dyDescent="0.2">
      <c r="A174" s="916"/>
      <c r="B174" s="15" t="s">
        <v>158</v>
      </c>
      <c r="C174" s="911"/>
      <c r="D174" s="60">
        <v>1169.3699999999999</v>
      </c>
      <c r="E174" s="138">
        <v>6215</v>
      </c>
      <c r="F174" s="141">
        <v>40788</v>
      </c>
      <c r="G174" s="16" t="s">
        <v>496</v>
      </c>
      <c r="H174" s="15"/>
      <c r="I174" s="16" t="s">
        <v>496</v>
      </c>
      <c r="J174" s="15"/>
      <c r="K174" s="15"/>
      <c r="L174" s="16"/>
      <c r="M174" s="16" t="s">
        <v>496</v>
      </c>
      <c r="N174" s="15"/>
      <c r="O174" s="17"/>
    </row>
    <row r="175" spans="1:15" s="39" customFormat="1" ht="51" customHeight="1" x14ac:dyDescent="0.2">
      <c r="A175" s="916"/>
      <c r="B175" s="15" t="s">
        <v>159</v>
      </c>
      <c r="C175" s="911"/>
      <c r="D175" s="60">
        <v>5681.45</v>
      </c>
      <c r="E175" s="138">
        <v>6214</v>
      </c>
      <c r="F175" s="141">
        <v>40788</v>
      </c>
      <c r="G175" s="16" t="s">
        <v>496</v>
      </c>
      <c r="H175" s="15"/>
      <c r="I175" s="16" t="s">
        <v>496</v>
      </c>
      <c r="J175" s="15"/>
      <c r="K175" s="15"/>
      <c r="L175" s="16"/>
      <c r="M175" s="16" t="s">
        <v>496</v>
      </c>
      <c r="N175" s="15"/>
      <c r="O175" s="17"/>
    </row>
    <row r="176" spans="1:15" s="39" customFormat="1" ht="51" customHeight="1" x14ac:dyDescent="0.2">
      <c r="A176" s="916" t="s">
        <v>583</v>
      </c>
      <c r="B176" s="15" t="s">
        <v>160</v>
      </c>
      <c r="C176" s="911" t="s">
        <v>2094</v>
      </c>
      <c r="D176" s="60">
        <v>2474</v>
      </c>
      <c r="E176" s="138">
        <v>6183</v>
      </c>
      <c r="F176" s="895">
        <v>40763</v>
      </c>
      <c r="G176" s="16" t="s">
        <v>496</v>
      </c>
      <c r="H176" s="15"/>
      <c r="I176" s="16" t="s">
        <v>496</v>
      </c>
      <c r="J176" s="15"/>
      <c r="K176" s="15"/>
      <c r="L176" s="16"/>
      <c r="M176" s="16" t="s">
        <v>496</v>
      </c>
      <c r="N176" s="15"/>
      <c r="O176" s="17"/>
    </row>
    <row r="177" spans="1:15" s="39" customFormat="1" ht="51" customHeight="1" x14ac:dyDescent="0.2">
      <c r="A177" s="916"/>
      <c r="B177" s="15" t="s">
        <v>98</v>
      </c>
      <c r="C177" s="911"/>
      <c r="D177" s="60">
        <v>1282</v>
      </c>
      <c r="E177" s="138">
        <v>6184</v>
      </c>
      <c r="F177" s="895"/>
      <c r="G177" s="16" t="s">
        <v>496</v>
      </c>
      <c r="H177" s="15"/>
      <c r="I177" s="16" t="s">
        <v>496</v>
      </c>
      <c r="J177" s="15"/>
      <c r="K177" s="15"/>
      <c r="L177" s="16"/>
      <c r="M177" s="16" t="s">
        <v>496</v>
      </c>
      <c r="N177" s="15"/>
      <c r="O177" s="17"/>
    </row>
    <row r="178" spans="1:15" s="39" customFormat="1" ht="51" customHeight="1" x14ac:dyDescent="0.2">
      <c r="A178" s="142" t="s">
        <v>584</v>
      </c>
      <c r="B178" s="15" t="s">
        <v>12</v>
      </c>
      <c r="C178" s="143" t="s">
        <v>2095</v>
      </c>
      <c r="D178" s="60">
        <v>440.7</v>
      </c>
      <c r="E178" s="138">
        <v>6149</v>
      </c>
      <c r="F178" s="141">
        <v>40736</v>
      </c>
      <c r="G178" s="16" t="s">
        <v>496</v>
      </c>
      <c r="H178" s="15"/>
      <c r="I178" s="16" t="s">
        <v>496</v>
      </c>
      <c r="J178" s="15"/>
      <c r="K178" s="15"/>
      <c r="L178" s="16" t="s">
        <v>496</v>
      </c>
      <c r="M178" s="16"/>
      <c r="N178" s="15"/>
      <c r="O178" s="17"/>
    </row>
    <row r="179" spans="1:15" s="39" customFormat="1" ht="41.25" customHeight="1" x14ac:dyDescent="0.2">
      <c r="A179" s="916" t="s">
        <v>585</v>
      </c>
      <c r="B179" s="15" t="s">
        <v>161</v>
      </c>
      <c r="C179" s="911" t="s">
        <v>1399</v>
      </c>
      <c r="D179" s="60">
        <v>132</v>
      </c>
      <c r="E179" s="138">
        <v>6210</v>
      </c>
      <c r="F179" s="141">
        <v>40785</v>
      </c>
      <c r="G179" s="16" t="s">
        <v>496</v>
      </c>
      <c r="H179" s="15"/>
      <c r="I179" s="16" t="s">
        <v>496</v>
      </c>
      <c r="J179" s="15"/>
      <c r="K179" s="15"/>
      <c r="L179" s="16" t="s">
        <v>496</v>
      </c>
      <c r="M179" s="16"/>
      <c r="N179" s="15"/>
      <c r="O179" s="17"/>
    </row>
    <row r="180" spans="1:15" s="39" customFormat="1" ht="41.25" customHeight="1" x14ac:dyDescent="0.2">
      <c r="A180" s="916"/>
      <c r="B180" s="15" t="s">
        <v>162</v>
      </c>
      <c r="C180" s="911"/>
      <c r="D180" s="60">
        <v>1476.47</v>
      </c>
      <c r="E180" s="138">
        <v>6208</v>
      </c>
      <c r="F180" s="141">
        <v>40785</v>
      </c>
      <c r="G180" s="16" t="s">
        <v>496</v>
      </c>
      <c r="H180" s="15"/>
      <c r="I180" s="16" t="s">
        <v>496</v>
      </c>
      <c r="J180" s="15"/>
      <c r="K180" s="15"/>
      <c r="L180" s="16" t="s">
        <v>496</v>
      </c>
      <c r="M180" s="16"/>
      <c r="N180" s="15"/>
      <c r="O180" s="17"/>
    </row>
    <row r="181" spans="1:15" s="39" customFormat="1" ht="41.25" customHeight="1" x14ac:dyDescent="0.2">
      <c r="A181" s="916"/>
      <c r="B181" s="15" t="s">
        <v>163</v>
      </c>
      <c r="C181" s="911"/>
      <c r="D181" s="60">
        <v>1620</v>
      </c>
      <c r="E181" s="138">
        <v>6209</v>
      </c>
      <c r="F181" s="141">
        <v>40785</v>
      </c>
      <c r="G181" s="16" t="s">
        <v>496</v>
      </c>
      <c r="H181" s="15"/>
      <c r="I181" s="16" t="s">
        <v>496</v>
      </c>
      <c r="J181" s="15"/>
      <c r="K181" s="15"/>
      <c r="L181" s="16"/>
      <c r="M181" s="16" t="s">
        <v>496</v>
      </c>
      <c r="N181" s="15"/>
      <c r="O181" s="17"/>
    </row>
    <row r="182" spans="1:15" s="39" customFormat="1" ht="41.25" customHeight="1" x14ac:dyDescent="0.2">
      <c r="A182" s="916"/>
      <c r="B182" s="15" t="s">
        <v>164</v>
      </c>
      <c r="C182" s="911"/>
      <c r="D182" s="60">
        <v>6223.84</v>
      </c>
      <c r="E182" s="138">
        <v>6207</v>
      </c>
      <c r="F182" s="141">
        <v>40785</v>
      </c>
      <c r="G182" s="16" t="s">
        <v>496</v>
      </c>
      <c r="H182" s="15"/>
      <c r="I182" s="16" t="s">
        <v>496</v>
      </c>
      <c r="J182" s="15"/>
      <c r="K182" s="15"/>
      <c r="L182" s="16"/>
      <c r="M182" s="16" t="s">
        <v>496</v>
      </c>
      <c r="N182" s="15"/>
      <c r="O182" s="17"/>
    </row>
    <row r="183" spans="1:15" s="39" customFormat="1" ht="45" customHeight="1" x14ac:dyDescent="0.2">
      <c r="A183" s="916" t="s">
        <v>586</v>
      </c>
      <c r="B183" s="15" t="s">
        <v>165</v>
      </c>
      <c r="C183" s="911" t="s">
        <v>2096</v>
      </c>
      <c r="D183" s="60">
        <v>865</v>
      </c>
      <c r="E183" s="138">
        <v>6182</v>
      </c>
      <c r="F183" s="895">
        <v>40753</v>
      </c>
      <c r="G183" s="16" t="s">
        <v>496</v>
      </c>
      <c r="H183" s="15"/>
      <c r="I183" s="16" t="s">
        <v>496</v>
      </c>
      <c r="J183" s="15"/>
      <c r="K183" s="15"/>
      <c r="L183" s="16" t="s">
        <v>496</v>
      </c>
      <c r="M183" s="16"/>
      <c r="N183" s="15"/>
      <c r="O183" s="118"/>
    </row>
    <row r="184" spans="1:15" s="39" customFormat="1" ht="45" customHeight="1" x14ac:dyDescent="0.2">
      <c r="A184" s="916"/>
      <c r="B184" s="15" t="s">
        <v>101</v>
      </c>
      <c r="C184" s="911"/>
      <c r="D184" s="60">
        <v>1046.3800000000001</v>
      </c>
      <c r="E184" s="138">
        <v>6181</v>
      </c>
      <c r="F184" s="895"/>
      <c r="G184" s="16" t="s">
        <v>496</v>
      </c>
      <c r="H184" s="15"/>
      <c r="I184" s="16" t="s">
        <v>496</v>
      </c>
      <c r="J184" s="15"/>
      <c r="K184" s="15"/>
      <c r="L184" s="16" t="s">
        <v>496</v>
      </c>
      <c r="M184" s="16"/>
      <c r="N184" s="15"/>
      <c r="O184" s="17"/>
    </row>
    <row r="185" spans="1:15" s="39" customFormat="1" ht="45" customHeight="1" x14ac:dyDescent="0.2">
      <c r="A185" s="916"/>
      <c r="B185" s="15" t="s">
        <v>108</v>
      </c>
      <c r="C185" s="911"/>
      <c r="D185" s="60">
        <v>1757.7</v>
      </c>
      <c r="E185" s="138">
        <v>6179</v>
      </c>
      <c r="F185" s="895"/>
      <c r="G185" s="16" t="s">
        <v>496</v>
      </c>
      <c r="H185" s="15"/>
      <c r="I185" s="16" t="s">
        <v>496</v>
      </c>
      <c r="J185" s="15"/>
      <c r="K185" s="15"/>
      <c r="L185" s="16"/>
      <c r="M185" s="16" t="s">
        <v>496</v>
      </c>
      <c r="N185" s="15"/>
      <c r="O185" s="17"/>
    </row>
    <row r="186" spans="1:15" s="39" customFormat="1" ht="51" customHeight="1" x14ac:dyDescent="0.2">
      <c r="A186" s="142" t="s">
        <v>587</v>
      </c>
      <c r="B186" s="15" t="s">
        <v>166</v>
      </c>
      <c r="C186" s="143" t="s">
        <v>2097</v>
      </c>
      <c r="D186" s="60">
        <v>498</v>
      </c>
      <c r="E186" s="138">
        <v>6150</v>
      </c>
      <c r="F186" s="141">
        <v>40737</v>
      </c>
      <c r="G186" s="16" t="s">
        <v>496</v>
      </c>
      <c r="H186" s="15"/>
      <c r="I186" s="16" t="s">
        <v>496</v>
      </c>
      <c r="J186" s="15"/>
      <c r="K186" s="15"/>
      <c r="L186" s="16"/>
      <c r="M186" s="16" t="s">
        <v>496</v>
      </c>
      <c r="N186" s="15"/>
      <c r="O186" s="17"/>
    </row>
    <row r="187" spans="1:15" s="39" customFormat="1" ht="39" customHeight="1" x14ac:dyDescent="0.2">
      <c r="A187" s="916" t="s">
        <v>588</v>
      </c>
      <c r="B187" s="15" t="s">
        <v>9</v>
      </c>
      <c r="C187" s="911" t="s">
        <v>2098</v>
      </c>
      <c r="D187" s="60">
        <v>494.9</v>
      </c>
      <c r="E187" s="138">
        <v>6247</v>
      </c>
      <c r="F187" s="895">
        <v>40816</v>
      </c>
      <c r="G187" s="16" t="s">
        <v>496</v>
      </c>
      <c r="H187" s="15"/>
      <c r="I187" s="16" t="s">
        <v>496</v>
      </c>
      <c r="J187" s="15"/>
      <c r="K187" s="15"/>
      <c r="L187" s="16"/>
      <c r="M187" s="16" t="s">
        <v>496</v>
      </c>
      <c r="N187" s="15"/>
      <c r="O187" s="17"/>
    </row>
    <row r="188" spans="1:15" s="39" customFormat="1" ht="39" customHeight="1" x14ac:dyDescent="0.2">
      <c r="A188" s="916"/>
      <c r="B188" s="15" t="s">
        <v>167</v>
      </c>
      <c r="C188" s="911"/>
      <c r="D188" s="60">
        <v>1525.5</v>
      </c>
      <c r="E188" s="138">
        <v>6246</v>
      </c>
      <c r="F188" s="895"/>
      <c r="G188" s="16" t="s">
        <v>496</v>
      </c>
      <c r="H188" s="15"/>
      <c r="I188" s="16" t="s">
        <v>496</v>
      </c>
      <c r="J188" s="15"/>
      <c r="K188" s="15"/>
      <c r="L188" s="16"/>
      <c r="M188" s="16" t="s">
        <v>496</v>
      </c>
      <c r="N188" s="15"/>
      <c r="O188" s="17"/>
    </row>
    <row r="189" spans="1:15" s="39" customFormat="1" ht="39" customHeight="1" x14ac:dyDescent="0.2">
      <c r="A189" s="916"/>
      <c r="B189" s="15" t="s">
        <v>168</v>
      </c>
      <c r="C189" s="911"/>
      <c r="D189" s="60">
        <v>12900</v>
      </c>
      <c r="E189" s="138">
        <v>6245</v>
      </c>
      <c r="F189" s="895"/>
      <c r="G189" s="16" t="s">
        <v>496</v>
      </c>
      <c r="H189" s="15"/>
      <c r="I189" s="16" t="s">
        <v>496</v>
      </c>
      <c r="J189" s="15"/>
      <c r="K189" s="15"/>
      <c r="L189" s="16" t="s">
        <v>496</v>
      </c>
      <c r="M189" s="16"/>
      <c r="N189" s="15"/>
      <c r="O189" s="17"/>
    </row>
    <row r="190" spans="1:15" s="39" customFormat="1" ht="39" customHeight="1" x14ac:dyDescent="0.2">
      <c r="A190" s="916"/>
      <c r="B190" s="15" t="s">
        <v>149</v>
      </c>
      <c r="C190" s="911"/>
      <c r="D190" s="60">
        <v>5261.52</v>
      </c>
      <c r="E190" s="138">
        <v>6244</v>
      </c>
      <c r="F190" s="895"/>
      <c r="G190" s="16" t="s">
        <v>496</v>
      </c>
      <c r="H190" s="15"/>
      <c r="I190" s="16" t="s">
        <v>496</v>
      </c>
      <c r="J190" s="15"/>
      <c r="K190" s="15"/>
      <c r="L190" s="16" t="s">
        <v>496</v>
      </c>
      <c r="M190" s="16"/>
      <c r="N190" s="15"/>
      <c r="O190" s="17"/>
    </row>
    <row r="191" spans="1:15" s="39" customFormat="1" ht="39" customHeight="1" x14ac:dyDescent="0.2">
      <c r="A191" s="916"/>
      <c r="B191" s="15" t="s">
        <v>169</v>
      </c>
      <c r="C191" s="911"/>
      <c r="D191" s="60">
        <v>4450.9799999999996</v>
      </c>
      <c r="E191" s="138">
        <v>6243</v>
      </c>
      <c r="F191" s="895"/>
      <c r="G191" s="16" t="s">
        <v>496</v>
      </c>
      <c r="H191" s="15"/>
      <c r="I191" s="16" t="s">
        <v>496</v>
      </c>
      <c r="J191" s="15"/>
      <c r="K191" s="15"/>
      <c r="L191" s="16" t="s">
        <v>496</v>
      </c>
      <c r="M191" s="16"/>
      <c r="N191" s="15"/>
      <c r="O191" s="17"/>
    </row>
    <row r="192" spans="1:15" s="39" customFormat="1" ht="39" customHeight="1" x14ac:dyDescent="0.2">
      <c r="A192" s="916"/>
      <c r="B192" s="15" t="s">
        <v>157</v>
      </c>
      <c r="C192" s="911"/>
      <c r="D192" s="60">
        <v>28.36</v>
      </c>
      <c r="E192" s="138">
        <v>6236</v>
      </c>
      <c r="F192" s="895"/>
      <c r="G192" s="16" t="s">
        <v>496</v>
      </c>
      <c r="H192" s="15"/>
      <c r="I192" s="16" t="s">
        <v>496</v>
      </c>
      <c r="J192" s="15"/>
      <c r="K192" s="15"/>
      <c r="L192" s="16" t="s">
        <v>496</v>
      </c>
      <c r="M192" s="16"/>
      <c r="N192" s="15"/>
      <c r="O192" s="17"/>
    </row>
    <row r="193" spans="1:15" s="39" customFormat="1" ht="39" customHeight="1" x14ac:dyDescent="0.2">
      <c r="A193" s="916"/>
      <c r="B193" s="15" t="s">
        <v>170</v>
      </c>
      <c r="C193" s="911"/>
      <c r="D193" s="60">
        <v>982</v>
      </c>
      <c r="E193" s="138">
        <v>6251</v>
      </c>
      <c r="F193" s="141">
        <v>40819</v>
      </c>
      <c r="G193" s="16" t="s">
        <v>496</v>
      </c>
      <c r="H193" s="15"/>
      <c r="I193" s="16" t="s">
        <v>496</v>
      </c>
      <c r="J193" s="15"/>
      <c r="K193" s="15"/>
      <c r="L193" s="16"/>
      <c r="M193" s="16" t="s">
        <v>496</v>
      </c>
      <c r="N193" s="15"/>
      <c r="O193" s="17"/>
    </row>
    <row r="194" spans="1:15" s="39" customFormat="1" ht="51" customHeight="1" x14ac:dyDescent="0.2">
      <c r="A194" s="916" t="s">
        <v>589</v>
      </c>
      <c r="B194" s="15" t="s">
        <v>98</v>
      </c>
      <c r="C194" s="911" t="s">
        <v>2099</v>
      </c>
      <c r="D194" s="60">
        <v>4860</v>
      </c>
      <c r="E194" s="138">
        <v>6239</v>
      </c>
      <c r="F194" s="895">
        <v>40816</v>
      </c>
      <c r="G194" s="16" t="s">
        <v>496</v>
      </c>
      <c r="H194" s="15"/>
      <c r="I194" s="16" t="s">
        <v>496</v>
      </c>
      <c r="J194" s="15"/>
      <c r="K194" s="15"/>
      <c r="L194" s="16"/>
      <c r="M194" s="16" t="s">
        <v>496</v>
      </c>
      <c r="N194" s="15"/>
      <c r="O194" s="17"/>
    </row>
    <row r="195" spans="1:15" s="39" customFormat="1" ht="51" customHeight="1" x14ac:dyDescent="0.2">
      <c r="A195" s="916"/>
      <c r="B195" s="15" t="s">
        <v>160</v>
      </c>
      <c r="C195" s="911"/>
      <c r="D195" s="60">
        <v>1420.5</v>
      </c>
      <c r="E195" s="138">
        <v>6240</v>
      </c>
      <c r="F195" s="895"/>
      <c r="G195" s="16" t="s">
        <v>496</v>
      </c>
      <c r="H195" s="15"/>
      <c r="I195" s="16" t="s">
        <v>496</v>
      </c>
      <c r="J195" s="15"/>
      <c r="K195" s="15"/>
      <c r="L195" s="16"/>
      <c r="M195" s="16" t="s">
        <v>496</v>
      </c>
      <c r="N195" s="15"/>
      <c r="O195" s="17"/>
    </row>
    <row r="196" spans="1:15" s="39" customFormat="1" ht="51" customHeight="1" x14ac:dyDescent="0.2">
      <c r="A196" s="916"/>
      <c r="B196" s="15" t="s">
        <v>171</v>
      </c>
      <c r="C196" s="911"/>
      <c r="D196" s="60">
        <v>633.15</v>
      </c>
      <c r="E196" s="138">
        <v>6241</v>
      </c>
      <c r="F196" s="895"/>
      <c r="G196" s="16" t="s">
        <v>496</v>
      </c>
      <c r="H196" s="15"/>
      <c r="I196" s="16" t="s">
        <v>496</v>
      </c>
      <c r="J196" s="15"/>
      <c r="K196" s="15"/>
      <c r="L196" s="16"/>
      <c r="M196" s="16" t="s">
        <v>496</v>
      </c>
      <c r="N196" s="15"/>
      <c r="O196" s="17"/>
    </row>
    <row r="197" spans="1:15" s="39" customFormat="1" ht="51" customHeight="1" x14ac:dyDescent="0.2">
      <c r="A197" s="916"/>
      <c r="B197" s="15" t="s">
        <v>168</v>
      </c>
      <c r="C197" s="911"/>
      <c r="D197" s="60">
        <v>150</v>
      </c>
      <c r="E197" s="138">
        <v>6242</v>
      </c>
      <c r="F197" s="895"/>
      <c r="G197" s="16" t="s">
        <v>496</v>
      </c>
      <c r="H197" s="15"/>
      <c r="I197" s="16" t="s">
        <v>496</v>
      </c>
      <c r="J197" s="15"/>
      <c r="K197" s="15"/>
      <c r="L197" s="16" t="s">
        <v>496</v>
      </c>
      <c r="M197" s="16"/>
      <c r="N197" s="15"/>
      <c r="O197" s="17"/>
    </row>
    <row r="198" spans="1:15" s="39" customFormat="1" ht="51" customHeight="1" x14ac:dyDescent="0.2">
      <c r="A198" s="916" t="s">
        <v>590</v>
      </c>
      <c r="B198" s="15" t="s">
        <v>172</v>
      </c>
      <c r="C198" s="911" t="s">
        <v>2100</v>
      </c>
      <c r="D198" s="60">
        <v>37368.5</v>
      </c>
      <c r="E198" s="138">
        <v>6252</v>
      </c>
      <c r="F198" s="141">
        <v>40823</v>
      </c>
      <c r="G198" s="16" t="s">
        <v>496</v>
      </c>
      <c r="H198" s="15"/>
      <c r="I198" s="16" t="s">
        <v>496</v>
      </c>
      <c r="J198" s="15"/>
      <c r="K198" s="15"/>
      <c r="L198" s="16" t="s">
        <v>496</v>
      </c>
      <c r="M198" s="16"/>
      <c r="N198" s="15"/>
      <c r="O198" s="17"/>
    </row>
    <row r="199" spans="1:15" s="39" customFormat="1" ht="51" customHeight="1" x14ac:dyDescent="0.2">
      <c r="A199" s="916"/>
      <c r="B199" s="15" t="s">
        <v>173</v>
      </c>
      <c r="C199" s="911"/>
      <c r="D199" s="60">
        <v>3052.8</v>
      </c>
      <c r="E199" s="138">
        <v>6256</v>
      </c>
      <c r="F199" s="141">
        <v>40828</v>
      </c>
      <c r="G199" s="16" t="s">
        <v>496</v>
      </c>
      <c r="H199" s="15"/>
      <c r="I199" s="16" t="s">
        <v>496</v>
      </c>
      <c r="J199" s="15"/>
      <c r="K199" s="15"/>
      <c r="L199" s="16" t="s">
        <v>496</v>
      </c>
      <c r="M199" s="16"/>
      <c r="N199" s="15"/>
      <c r="O199" s="17"/>
    </row>
    <row r="200" spans="1:15" s="39" customFormat="1" ht="51" customHeight="1" x14ac:dyDescent="0.2">
      <c r="A200" s="916"/>
      <c r="B200" s="15" t="s">
        <v>174</v>
      </c>
      <c r="C200" s="911"/>
      <c r="D200" s="60">
        <v>5163.18</v>
      </c>
      <c r="E200" s="138">
        <v>6255</v>
      </c>
      <c r="F200" s="141">
        <v>40828</v>
      </c>
      <c r="G200" s="16" t="s">
        <v>496</v>
      </c>
      <c r="H200" s="15"/>
      <c r="I200" s="16" t="s">
        <v>496</v>
      </c>
      <c r="J200" s="15"/>
      <c r="K200" s="15"/>
      <c r="L200" s="16" t="s">
        <v>496</v>
      </c>
      <c r="M200" s="16"/>
      <c r="N200" s="15"/>
      <c r="O200" s="17"/>
    </row>
    <row r="201" spans="1:15" s="39" customFormat="1" ht="51" customHeight="1" x14ac:dyDescent="0.2">
      <c r="A201" s="142" t="s">
        <v>591</v>
      </c>
      <c r="B201" s="15" t="s">
        <v>175</v>
      </c>
      <c r="C201" s="143" t="s">
        <v>2101</v>
      </c>
      <c r="D201" s="60">
        <v>3914.4</v>
      </c>
      <c r="E201" s="138">
        <v>6162</v>
      </c>
      <c r="F201" s="141">
        <v>40744</v>
      </c>
      <c r="G201" s="16" t="s">
        <v>496</v>
      </c>
      <c r="H201" s="15"/>
      <c r="I201" s="16" t="s">
        <v>496</v>
      </c>
      <c r="J201" s="15"/>
      <c r="K201" s="15"/>
      <c r="L201" s="16" t="s">
        <v>496</v>
      </c>
      <c r="M201" s="16"/>
      <c r="N201" s="15"/>
      <c r="O201" s="17"/>
    </row>
    <row r="202" spans="1:15" s="39" customFormat="1" ht="51" customHeight="1" x14ac:dyDescent="0.2">
      <c r="A202" s="142" t="s">
        <v>592</v>
      </c>
      <c r="B202" s="15" t="s">
        <v>176</v>
      </c>
      <c r="C202" s="143" t="s">
        <v>2102</v>
      </c>
      <c r="D202" s="60">
        <v>1800</v>
      </c>
      <c r="E202" s="138">
        <v>6161</v>
      </c>
      <c r="F202" s="141">
        <v>40744</v>
      </c>
      <c r="G202" s="16" t="s">
        <v>496</v>
      </c>
      <c r="H202" s="15"/>
      <c r="I202" s="16" t="s">
        <v>496</v>
      </c>
      <c r="J202" s="15"/>
      <c r="K202" s="15"/>
      <c r="L202" s="16"/>
      <c r="M202" s="16" t="s">
        <v>496</v>
      </c>
      <c r="N202" s="15"/>
      <c r="O202" s="17"/>
    </row>
    <row r="203" spans="1:15" s="39" customFormat="1" ht="51" customHeight="1" x14ac:dyDescent="0.2">
      <c r="A203" s="142" t="s">
        <v>593</v>
      </c>
      <c r="B203" s="15" t="s">
        <v>84</v>
      </c>
      <c r="C203" s="143" t="s">
        <v>2103</v>
      </c>
      <c r="D203" s="60">
        <v>7000</v>
      </c>
      <c r="E203" s="138">
        <v>6193</v>
      </c>
      <c r="F203" s="141">
        <v>40766</v>
      </c>
      <c r="G203" s="16" t="s">
        <v>496</v>
      </c>
      <c r="H203" s="15"/>
      <c r="I203" s="16" t="s">
        <v>496</v>
      </c>
      <c r="J203" s="15"/>
      <c r="K203" s="15"/>
      <c r="L203" s="16" t="s">
        <v>496</v>
      </c>
      <c r="M203" s="16"/>
      <c r="N203" s="15"/>
      <c r="O203" s="17"/>
    </row>
    <row r="204" spans="1:15" s="39" customFormat="1" ht="51" customHeight="1" x14ac:dyDescent="0.2">
      <c r="A204" s="916" t="s">
        <v>594</v>
      </c>
      <c r="B204" s="15" t="s">
        <v>110</v>
      </c>
      <c r="C204" s="911" t="s">
        <v>2104</v>
      </c>
      <c r="D204" s="60">
        <v>160</v>
      </c>
      <c r="E204" s="138">
        <v>6185</v>
      </c>
      <c r="F204" s="141">
        <v>40763</v>
      </c>
      <c r="G204" s="16" t="s">
        <v>496</v>
      </c>
      <c r="H204" s="15"/>
      <c r="I204" s="16" t="s">
        <v>496</v>
      </c>
      <c r="J204" s="15"/>
      <c r="K204" s="15"/>
      <c r="L204" s="16"/>
      <c r="M204" s="16" t="s">
        <v>496</v>
      </c>
      <c r="N204" s="15"/>
      <c r="O204" s="17"/>
    </row>
    <row r="205" spans="1:15" s="39" customFormat="1" ht="51" customHeight="1" x14ac:dyDescent="0.2">
      <c r="A205" s="916"/>
      <c r="B205" s="15" t="s">
        <v>107</v>
      </c>
      <c r="C205" s="911"/>
      <c r="D205" s="60">
        <v>1890</v>
      </c>
      <c r="E205" s="138">
        <v>6186</v>
      </c>
      <c r="F205" s="141">
        <v>40763</v>
      </c>
      <c r="G205" s="16" t="s">
        <v>496</v>
      </c>
      <c r="H205" s="15"/>
      <c r="I205" s="16" t="s">
        <v>496</v>
      </c>
      <c r="J205" s="15"/>
      <c r="K205" s="15"/>
      <c r="L205" s="16" t="s">
        <v>496</v>
      </c>
      <c r="M205" s="16"/>
      <c r="N205" s="15"/>
      <c r="O205" s="17"/>
    </row>
    <row r="206" spans="1:15" s="39" customFormat="1" ht="51" customHeight="1" x14ac:dyDescent="0.2">
      <c r="A206" s="142" t="s">
        <v>595</v>
      </c>
      <c r="B206" s="15" t="s">
        <v>177</v>
      </c>
      <c r="C206" s="143" t="s">
        <v>2105</v>
      </c>
      <c r="D206" s="60">
        <v>1949.12</v>
      </c>
      <c r="E206" s="138">
        <v>6160</v>
      </c>
      <c r="F206" s="141">
        <v>40744</v>
      </c>
      <c r="G206" s="16" t="s">
        <v>496</v>
      </c>
      <c r="H206" s="15"/>
      <c r="I206" s="16" t="s">
        <v>496</v>
      </c>
      <c r="J206" s="15"/>
      <c r="K206" s="15"/>
      <c r="L206" s="16" t="s">
        <v>496</v>
      </c>
      <c r="M206" s="16"/>
      <c r="N206" s="15"/>
      <c r="O206" s="17"/>
    </row>
    <row r="207" spans="1:15" s="39" customFormat="1" ht="51" customHeight="1" x14ac:dyDescent="0.2">
      <c r="A207" s="916" t="s">
        <v>596</v>
      </c>
      <c r="B207" s="15" t="s">
        <v>178</v>
      </c>
      <c r="C207" s="911" t="s">
        <v>2107</v>
      </c>
      <c r="D207" s="60">
        <v>13498</v>
      </c>
      <c r="E207" s="54" t="s">
        <v>210</v>
      </c>
      <c r="F207" s="141">
        <v>40772</v>
      </c>
      <c r="G207" s="16" t="s">
        <v>496</v>
      </c>
      <c r="H207" s="15"/>
      <c r="I207" s="16" t="s">
        <v>496</v>
      </c>
      <c r="J207" s="15"/>
      <c r="K207" s="15"/>
      <c r="L207" s="16" t="s">
        <v>496</v>
      </c>
      <c r="M207" s="16"/>
      <c r="N207" s="15"/>
      <c r="O207" s="17"/>
    </row>
    <row r="208" spans="1:15" s="39" customFormat="1" ht="51" customHeight="1" x14ac:dyDescent="0.2">
      <c r="A208" s="916"/>
      <c r="B208" s="15" t="s">
        <v>179</v>
      </c>
      <c r="C208" s="911"/>
      <c r="D208" s="60">
        <v>10500</v>
      </c>
      <c r="E208" s="54" t="s">
        <v>211</v>
      </c>
      <c r="F208" s="141">
        <v>40772</v>
      </c>
      <c r="G208" s="16" t="s">
        <v>496</v>
      </c>
      <c r="H208" s="15"/>
      <c r="I208" s="16" t="s">
        <v>496</v>
      </c>
      <c r="J208" s="15"/>
      <c r="K208" s="15"/>
      <c r="L208" s="16" t="s">
        <v>496</v>
      </c>
      <c r="M208" s="16"/>
      <c r="N208" s="15"/>
      <c r="O208" s="17"/>
    </row>
    <row r="209" spans="1:15" s="39" customFormat="1" ht="51" customHeight="1" x14ac:dyDescent="0.2">
      <c r="A209" s="916" t="s">
        <v>597</v>
      </c>
      <c r="B209" s="15" t="s">
        <v>100</v>
      </c>
      <c r="C209" s="911" t="s">
        <v>1400</v>
      </c>
      <c r="D209" s="60">
        <v>2600</v>
      </c>
      <c r="E209" s="54" t="s">
        <v>212</v>
      </c>
      <c r="F209" s="141">
        <v>40833</v>
      </c>
      <c r="G209" s="16" t="s">
        <v>496</v>
      </c>
      <c r="H209" s="15"/>
      <c r="I209" s="16" t="s">
        <v>496</v>
      </c>
      <c r="J209" s="15"/>
      <c r="K209" s="15"/>
      <c r="L209" s="16"/>
      <c r="M209" s="16" t="s">
        <v>496</v>
      </c>
      <c r="N209" s="15"/>
      <c r="O209" s="17"/>
    </row>
    <row r="210" spans="1:15" s="39" customFormat="1" ht="51" customHeight="1" x14ac:dyDescent="0.2">
      <c r="A210" s="916"/>
      <c r="B210" s="15" t="s">
        <v>101</v>
      </c>
      <c r="C210" s="911"/>
      <c r="D210" s="60">
        <v>6215</v>
      </c>
      <c r="E210" s="54" t="s">
        <v>213</v>
      </c>
      <c r="F210" s="141">
        <v>40833</v>
      </c>
      <c r="G210" s="16" t="s">
        <v>496</v>
      </c>
      <c r="H210" s="15"/>
      <c r="I210" s="16" t="s">
        <v>496</v>
      </c>
      <c r="J210" s="15"/>
      <c r="K210" s="15"/>
      <c r="L210" s="16"/>
      <c r="M210" s="16" t="s">
        <v>496</v>
      </c>
      <c r="N210" s="15"/>
      <c r="O210" s="17"/>
    </row>
    <row r="211" spans="1:15" s="39" customFormat="1" ht="51" customHeight="1" x14ac:dyDescent="0.2">
      <c r="A211" s="916"/>
      <c r="B211" s="15" t="s">
        <v>126</v>
      </c>
      <c r="C211" s="911"/>
      <c r="D211" s="60">
        <v>13313</v>
      </c>
      <c r="E211" s="54" t="s">
        <v>214</v>
      </c>
      <c r="F211" s="141">
        <v>40833</v>
      </c>
      <c r="G211" s="16" t="s">
        <v>496</v>
      </c>
      <c r="H211" s="15"/>
      <c r="I211" s="16" t="s">
        <v>496</v>
      </c>
      <c r="J211" s="15"/>
      <c r="K211" s="15"/>
      <c r="L211" s="16"/>
      <c r="M211" s="16" t="s">
        <v>496</v>
      </c>
      <c r="N211" s="15"/>
      <c r="O211" s="17"/>
    </row>
    <row r="212" spans="1:15" s="39" customFormat="1" ht="51" customHeight="1" x14ac:dyDescent="0.2">
      <c r="A212" s="916" t="s">
        <v>598</v>
      </c>
      <c r="B212" s="15" t="s">
        <v>174</v>
      </c>
      <c r="C212" s="911" t="s">
        <v>1401</v>
      </c>
      <c r="D212" s="60">
        <v>22176</v>
      </c>
      <c r="E212" s="54" t="s">
        <v>215</v>
      </c>
      <c r="F212" s="141">
        <v>40772</v>
      </c>
      <c r="G212" s="16" t="s">
        <v>496</v>
      </c>
      <c r="H212" s="15"/>
      <c r="I212" s="16" t="s">
        <v>496</v>
      </c>
      <c r="J212" s="15"/>
      <c r="K212" s="15"/>
      <c r="L212" s="16"/>
      <c r="M212" s="16" t="s">
        <v>496</v>
      </c>
      <c r="N212" s="15"/>
      <c r="O212" s="17"/>
    </row>
    <row r="213" spans="1:15" s="39" customFormat="1" ht="51" customHeight="1" x14ac:dyDescent="0.2">
      <c r="A213" s="916"/>
      <c r="B213" s="15" t="s">
        <v>172</v>
      </c>
      <c r="C213" s="911"/>
      <c r="D213" s="60">
        <v>3520</v>
      </c>
      <c r="E213" s="54" t="s">
        <v>216</v>
      </c>
      <c r="F213" s="141">
        <v>40772</v>
      </c>
      <c r="G213" s="16" t="s">
        <v>496</v>
      </c>
      <c r="H213" s="15"/>
      <c r="I213" s="16" t="s">
        <v>496</v>
      </c>
      <c r="J213" s="15"/>
      <c r="K213" s="15"/>
      <c r="L213" s="16" t="s">
        <v>496</v>
      </c>
      <c r="M213" s="16"/>
      <c r="N213" s="15"/>
      <c r="O213" s="17"/>
    </row>
    <row r="214" spans="1:15" s="39" customFormat="1" ht="51" customHeight="1" x14ac:dyDescent="0.2">
      <c r="A214" s="916" t="s">
        <v>599</v>
      </c>
      <c r="B214" s="15" t="s">
        <v>113</v>
      </c>
      <c r="C214" s="911" t="s">
        <v>2108</v>
      </c>
      <c r="D214" s="60">
        <v>165.78</v>
      </c>
      <c r="E214" s="138">
        <v>6171</v>
      </c>
      <c r="F214" s="895">
        <v>40746</v>
      </c>
      <c r="G214" s="16" t="s">
        <v>496</v>
      </c>
      <c r="H214" s="15"/>
      <c r="I214" s="16" t="s">
        <v>496</v>
      </c>
      <c r="J214" s="15"/>
      <c r="K214" s="15"/>
      <c r="L214" s="16" t="s">
        <v>496</v>
      </c>
      <c r="M214" s="16"/>
      <c r="N214" s="15"/>
      <c r="O214" s="17"/>
    </row>
    <row r="215" spans="1:15" s="39" customFormat="1" ht="51" customHeight="1" x14ac:dyDescent="0.2">
      <c r="A215" s="916"/>
      <c r="B215" s="15" t="s">
        <v>67</v>
      </c>
      <c r="C215" s="911"/>
      <c r="D215" s="60">
        <v>275.44</v>
      </c>
      <c r="E215" s="138">
        <v>6172</v>
      </c>
      <c r="F215" s="895"/>
      <c r="G215" s="16" t="s">
        <v>496</v>
      </c>
      <c r="H215" s="15"/>
      <c r="I215" s="16" t="s">
        <v>496</v>
      </c>
      <c r="J215" s="15"/>
      <c r="K215" s="15"/>
      <c r="L215" s="16"/>
      <c r="M215" s="16" t="s">
        <v>496</v>
      </c>
      <c r="N215" s="15"/>
      <c r="O215" s="17"/>
    </row>
    <row r="216" spans="1:15" s="39" customFormat="1" ht="51" customHeight="1" x14ac:dyDescent="0.2">
      <c r="A216" s="916"/>
      <c r="B216" s="15" t="s">
        <v>68</v>
      </c>
      <c r="C216" s="911"/>
      <c r="D216" s="60">
        <v>195</v>
      </c>
      <c r="E216" s="138">
        <v>6173</v>
      </c>
      <c r="F216" s="895"/>
      <c r="G216" s="16" t="s">
        <v>496</v>
      </c>
      <c r="H216" s="15"/>
      <c r="I216" s="16" t="s">
        <v>496</v>
      </c>
      <c r="J216" s="15"/>
      <c r="K216" s="15"/>
      <c r="L216" s="16"/>
      <c r="M216" s="16" t="s">
        <v>496</v>
      </c>
      <c r="N216" s="15"/>
      <c r="O216" s="17"/>
    </row>
    <row r="217" spans="1:15" s="39" customFormat="1" ht="51" customHeight="1" x14ac:dyDescent="0.2">
      <c r="A217" s="142" t="s">
        <v>600</v>
      </c>
      <c r="B217" s="15" t="s">
        <v>180</v>
      </c>
      <c r="C217" s="143" t="s">
        <v>2109</v>
      </c>
      <c r="D217" s="60">
        <v>1150</v>
      </c>
      <c r="E217" s="138">
        <v>6174</v>
      </c>
      <c r="F217" s="141">
        <v>40753</v>
      </c>
      <c r="G217" s="16" t="s">
        <v>496</v>
      </c>
      <c r="H217" s="15"/>
      <c r="I217" s="16" t="s">
        <v>496</v>
      </c>
      <c r="J217" s="15"/>
      <c r="K217" s="15"/>
      <c r="L217" s="16"/>
      <c r="M217" s="16" t="s">
        <v>496</v>
      </c>
      <c r="N217" s="15"/>
      <c r="O217" s="17"/>
    </row>
    <row r="218" spans="1:15" s="39" customFormat="1" ht="51" customHeight="1" x14ac:dyDescent="0.2">
      <c r="A218" s="142" t="s">
        <v>601</v>
      </c>
      <c r="B218" s="15" t="s">
        <v>100</v>
      </c>
      <c r="C218" s="143" t="s">
        <v>2110</v>
      </c>
      <c r="D218" s="60">
        <v>441.16</v>
      </c>
      <c r="E218" s="138">
        <v>6194</v>
      </c>
      <c r="F218" s="141">
        <v>40766</v>
      </c>
      <c r="G218" s="16" t="s">
        <v>496</v>
      </c>
      <c r="H218" s="15"/>
      <c r="I218" s="16" t="s">
        <v>496</v>
      </c>
      <c r="J218" s="15"/>
      <c r="K218" s="15"/>
      <c r="L218" s="16" t="s">
        <v>496</v>
      </c>
      <c r="M218" s="16"/>
      <c r="N218" s="15"/>
      <c r="O218" s="17"/>
    </row>
    <row r="219" spans="1:15" s="39" customFormat="1" ht="51" customHeight="1" x14ac:dyDescent="0.2">
      <c r="A219" s="142" t="s">
        <v>602</v>
      </c>
      <c r="B219" s="15" t="s">
        <v>101</v>
      </c>
      <c r="C219" s="143" t="s">
        <v>2111</v>
      </c>
      <c r="D219" s="60">
        <v>372.9</v>
      </c>
      <c r="E219" s="138">
        <v>6195</v>
      </c>
      <c r="F219" s="141">
        <v>40767</v>
      </c>
      <c r="G219" s="16" t="s">
        <v>496</v>
      </c>
      <c r="H219" s="15"/>
      <c r="I219" s="16" t="s">
        <v>496</v>
      </c>
      <c r="J219" s="15"/>
      <c r="K219" s="15"/>
      <c r="L219" s="16" t="s">
        <v>496</v>
      </c>
      <c r="M219" s="16"/>
      <c r="N219" s="15"/>
      <c r="O219" s="17"/>
    </row>
    <row r="220" spans="1:15" s="39" customFormat="1" ht="51" customHeight="1" x14ac:dyDescent="0.2">
      <c r="A220" s="142" t="s">
        <v>603</v>
      </c>
      <c r="B220" s="15" t="s">
        <v>181</v>
      </c>
      <c r="C220" s="143" t="s">
        <v>2112</v>
      </c>
      <c r="D220" s="60">
        <v>3000</v>
      </c>
      <c r="E220" s="138">
        <v>6205</v>
      </c>
      <c r="F220" s="141">
        <v>40780</v>
      </c>
      <c r="G220" s="16" t="s">
        <v>496</v>
      </c>
      <c r="H220" s="15"/>
      <c r="I220" s="16" t="s">
        <v>496</v>
      </c>
      <c r="J220" s="15"/>
      <c r="K220" s="15"/>
      <c r="L220" s="16"/>
      <c r="M220" s="16" t="s">
        <v>496</v>
      </c>
      <c r="N220" s="15"/>
      <c r="O220" s="17"/>
    </row>
    <row r="221" spans="1:15" s="39" customFormat="1" ht="51" customHeight="1" x14ac:dyDescent="0.2">
      <c r="A221" s="142" t="s">
        <v>604</v>
      </c>
      <c r="B221" s="15" t="s">
        <v>87</v>
      </c>
      <c r="C221" s="143" t="s">
        <v>2113</v>
      </c>
      <c r="D221" s="60">
        <v>1193.8599999999999</v>
      </c>
      <c r="E221" s="138">
        <v>6206</v>
      </c>
      <c r="F221" s="141">
        <v>40780</v>
      </c>
      <c r="G221" s="16" t="s">
        <v>496</v>
      </c>
      <c r="H221" s="15"/>
      <c r="I221" s="16" t="s">
        <v>496</v>
      </c>
      <c r="J221" s="15"/>
      <c r="K221" s="15"/>
      <c r="L221" s="16"/>
      <c r="M221" s="16" t="s">
        <v>496</v>
      </c>
      <c r="N221" s="15"/>
      <c r="O221" s="17"/>
    </row>
    <row r="222" spans="1:15" s="39" customFormat="1" ht="51" customHeight="1" x14ac:dyDescent="0.2">
      <c r="A222" s="142" t="s">
        <v>605</v>
      </c>
      <c r="B222" s="15" t="s">
        <v>182</v>
      </c>
      <c r="C222" s="143" t="s">
        <v>2114</v>
      </c>
      <c r="D222" s="60">
        <v>750</v>
      </c>
      <c r="E222" s="138">
        <v>6201</v>
      </c>
      <c r="F222" s="141">
        <v>40773</v>
      </c>
      <c r="G222" s="16" t="s">
        <v>496</v>
      </c>
      <c r="H222" s="15"/>
      <c r="I222" s="16" t="s">
        <v>496</v>
      </c>
      <c r="J222" s="15"/>
      <c r="K222" s="15"/>
      <c r="L222" s="16"/>
      <c r="M222" s="16" t="s">
        <v>496</v>
      </c>
      <c r="N222" s="15"/>
      <c r="O222" s="17"/>
    </row>
    <row r="223" spans="1:15" s="39" customFormat="1" ht="51" customHeight="1" x14ac:dyDescent="0.2">
      <c r="A223" s="916" t="s">
        <v>606</v>
      </c>
      <c r="B223" s="15" t="s">
        <v>67</v>
      </c>
      <c r="C223" s="911" t="s">
        <v>2115</v>
      </c>
      <c r="D223" s="60">
        <v>254.25</v>
      </c>
      <c r="E223" s="138">
        <v>6203</v>
      </c>
      <c r="F223" s="141">
        <v>40777</v>
      </c>
      <c r="G223" s="16" t="s">
        <v>496</v>
      </c>
      <c r="H223" s="15"/>
      <c r="I223" s="16" t="s">
        <v>496</v>
      </c>
      <c r="J223" s="15"/>
      <c r="K223" s="15"/>
      <c r="L223" s="16"/>
      <c r="M223" s="16" t="s">
        <v>496</v>
      </c>
      <c r="N223" s="15"/>
      <c r="O223" s="17"/>
    </row>
    <row r="224" spans="1:15" s="39" customFormat="1" ht="51" customHeight="1" x14ac:dyDescent="0.2">
      <c r="A224" s="916"/>
      <c r="B224" s="15" t="s">
        <v>83</v>
      </c>
      <c r="C224" s="911"/>
      <c r="D224" s="60">
        <v>254.25</v>
      </c>
      <c r="E224" s="138">
        <v>6202</v>
      </c>
      <c r="F224" s="141">
        <v>40777</v>
      </c>
      <c r="G224" s="16" t="s">
        <v>496</v>
      </c>
      <c r="H224" s="15"/>
      <c r="I224" s="16" t="s">
        <v>496</v>
      </c>
      <c r="J224" s="15"/>
      <c r="K224" s="15"/>
      <c r="L224" s="16"/>
      <c r="M224" s="16" t="s">
        <v>496</v>
      </c>
      <c r="N224" s="15"/>
      <c r="O224" s="17"/>
    </row>
    <row r="225" spans="1:15" s="39" customFormat="1" ht="51" customHeight="1" x14ac:dyDescent="0.2">
      <c r="A225" s="916"/>
      <c r="B225" s="15" t="s">
        <v>68</v>
      </c>
      <c r="C225" s="911"/>
      <c r="D225" s="60">
        <v>180</v>
      </c>
      <c r="E225" s="138">
        <v>6204</v>
      </c>
      <c r="F225" s="141">
        <v>40777</v>
      </c>
      <c r="G225" s="16" t="s">
        <v>496</v>
      </c>
      <c r="H225" s="15"/>
      <c r="I225" s="16" t="s">
        <v>496</v>
      </c>
      <c r="J225" s="15"/>
      <c r="K225" s="15"/>
      <c r="L225" s="16" t="s">
        <v>496</v>
      </c>
      <c r="M225" s="16"/>
      <c r="N225" s="15"/>
      <c r="O225" s="17"/>
    </row>
    <row r="226" spans="1:15" s="39" customFormat="1" ht="51" customHeight="1" x14ac:dyDescent="0.2">
      <c r="A226" s="142" t="s">
        <v>607</v>
      </c>
      <c r="B226" s="15" t="s">
        <v>111</v>
      </c>
      <c r="C226" s="143" t="s">
        <v>2116</v>
      </c>
      <c r="D226" s="60">
        <v>480.25</v>
      </c>
      <c r="E226" s="138">
        <v>6211</v>
      </c>
      <c r="F226" s="141">
        <v>40787</v>
      </c>
      <c r="G226" s="16" t="s">
        <v>496</v>
      </c>
      <c r="H226" s="15"/>
      <c r="I226" s="16" t="s">
        <v>496</v>
      </c>
      <c r="J226" s="15"/>
      <c r="K226" s="15"/>
      <c r="L226" s="16" t="s">
        <v>496</v>
      </c>
      <c r="M226" s="16"/>
      <c r="N226" s="15"/>
      <c r="O226" s="17"/>
    </row>
    <row r="227" spans="1:15" s="39" customFormat="1" ht="51" customHeight="1" x14ac:dyDescent="0.2">
      <c r="A227" s="142" t="s">
        <v>608</v>
      </c>
      <c r="B227" s="15" t="s">
        <v>169</v>
      </c>
      <c r="C227" s="143" t="s">
        <v>2117</v>
      </c>
      <c r="D227" s="60">
        <v>1220.6600000000001</v>
      </c>
      <c r="E227" s="138">
        <v>6221</v>
      </c>
      <c r="F227" s="141" t="s">
        <v>204</v>
      </c>
      <c r="G227" s="16" t="s">
        <v>496</v>
      </c>
      <c r="H227" s="15"/>
      <c r="I227" s="16" t="s">
        <v>496</v>
      </c>
      <c r="J227" s="15"/>
      <c r="K227" s="15"/>
      <c r="L227" s="16" t="s">
        <v>496</v>
      </c>
      <c r="M227" s="16"/>
      <c r="N227" s="15"/>
      <c r="O227" s="17"/>
    </row>
    <row r="228" spans="1:15" s="39" customFormat="1" ht="51" customHeight="1" x14ac:dyDescent="0.2">
      <c r="A228" s="916" t="s">
        <v>609</v>
      </c>
      <c r="B228" s="15" t="s">
        <v>67</v>
      </c>
      <c r="C228" s="911" t="s">
        <v>2118</v>
      </c>
      <c r="D228" s="60">
        <v>142.38</v>
      </c>
      <c r="E228" s="138">
        <v>6213</v>
      </c>
      <c r="F228" s="141">
        <v>40787</v>
      </c>
      <c r="G228" s="16" t="s">
        <v>496</v>
      </c>
      <c r="H228" s="15"/>
      <c r="I228" s="16" t="s">
        <v>496</v>
      </c>
      <c r="J228" s="15"/>
      <c r="K228" s="15"/>
      <c r="L228" s="16" t="s">
        <v>496</v>
      </c>
      <c r="M228" s="16"/>
      <c r="N228" s="15"/>
      <c r="O228" s="17"/>
    </row>
    <row r="229" spans="1:15" s="39" customFormat="1" ht="51" customHeight="1" x14ac:dyDescent="0.2">
      <c r="A229" s="916"/>
      <c r="B229" s="15" t="s">
        <v>83</v>
      </c>
      <c r="C229" s="911"/>
      <c r="D229" s="60">
        <v>142.38</v>
      </c>
      <c r="E229" s="138">
        <v>6212</v>
      </c>
      <c r="F229" s="141">
        <v>40787</v>
      </c>
      <c r="G229" s="16" t="s">
        <v>496</v>
      </c>
      <c r="H229" s="15"/>
      <c r="I229" s="16" t="s">
        <v>496</v>
      </c>
      <c r="J229" s="15"/>
      <c r="K229" s="15"/>
      <c r="L229" s="16" t="s">
        <v>496</v>
      </c>
      <c r="M229" s="16"/>
      <c r="N229" s="15"/>
      <c r="O229" s="17"/>
    </row>
    <row r="230" spans="1:15" s="39" customFormat="1" ht="51" customHeight="1" x14ac:dyDescent="0.2">
      <c r="A230" s="142" t="s">
        <v>610</v>
      </c>
      <c r="B230" s="15" t="s">
        <v>99</v>
      </c>
      <c r="C230" s="143" t="s">
        <v>2119</v>
      </c>
      <c r="D230" s="60">
        <v>200</v>
      </c>
      <c r="E230" s="138">
        <v>6229</v>
      </c>
      <c r="F230" s="141">
        <v>40800</v>
      </c>
      <c r="G230" s="16" t="s">
        <v>496</v>
      </c>
      <c r="H230" s="15"/>
      <c r="I230" s="16" t="s">
        <v>496</v>
      </c>
      <c r="J230" s="15"/>
      <c r="K230" s="15"/>
      <c r="L230" s="16" t="s">
        <v>496</v>
      </c>
      <c r="M230" s="16"/>
      <c r="N230" s="15"/>
      <c r="O230" s="17"/>
    </row>
    <row r="231" spans="1:15" s="39" customFormat="1" ht="51" customHeight="1" x14ac:dyDescent="0.2">
      <c r="A231" s="142" t="s">
        <v>611</v>
      </c>
      <c r="B231" s="15" t="s">
        <v>98</v>
      </c>
      <c r="C231" s="143" t="s">
        <v>2120</v>
      </c>
      <c r="D231" s="60">
        <v>178.99</v>
      </c>
      <c r="E231" s="138">
        <v>6224</v>
      </c>
      <c r="F231" s="141">
        <v>40793</v>
      </c>
      <c r="G231" s="16" t="s">
        <v>496</v>
      </c>
      <c r="H231" s="15"/>
      <c r="I231" s="16" t="s">
        <v>496</v>
      </c>
      <c r="J231" s="15"/>
      <c r="K231" s="15"/>
      <c r="L231" s="16" t="s">
        <v>496</v>
      </c>
      <c r="M231" s="16"/>
      <c r="N231" s="15"/>
      <c r="O231" s="17"/>
    </row>
    <row r="232" spans="1:15" s="39" customFormat="1" ht="51" customHeight="1" x14ac:dyDescent="0.2">
      <c r="A232" s="142" t="s">
        <v>612</v>
      </c>
      <c r="B232" s="15" t="s">
        <v>183</v>
      </c>
      <c r="C232" s="143" t="s">
        <v>2121</v>
      </c>
      <c r="D232" s="60">
        <v>102.4</v>
      </c>
      <c r="E232" s="138">
        <v>6238</v>
      </c>
      <c r="F232" s="141">
        <v>40812</v>
      </c>
      <c r="G232" s="16" t="s">
        <v>496</v>
      </c>
      <c r="H232" s="15"/>
      <c r="I232" s="16" t="s">
        <v>496</v>
      </c>
      <c r="J232" s="15"/>
      <c r="K232" s="15"/>
      <c r="L232" s="16" t="s">
        <v>496</v>
      </c>
      <c r="M232" s="16"/>
      <c r="N232" s="15"/>
      <c r="O232" s="17"/>
    </row>
    <row r="233" spans="1:15" s="39" customFormat="1" ht="51" customHeight="1" x14ac:dyDescent="0.2">
      <c r="A233" s="142" t="s">
        <v>613</v>
      </c>
      <c r="B233" s="15" t="s">
        <v>184</v>
      </c>
      <c r="C233" s="143" t="s">
        <v>2122</v>
      </c>
      <c r="D233" s="60">
        <v>355</v>
      </c>
      <c r="E233" s="138">
        <v>6237</v>
      </c>
      <c r="F233" s="141">
        <v>40812</v>
      </c>
      <c r="G233" s="16" t="s">
        <v>496</v>
      </c>
      <c r="H233" s="15"/>
      <c r="I233" s="16" t="s">
        <v>496</v>
      </c>
      <c r="J233" s="15"/>
      <c r="K233" s="15"/>
      <c r="L233" s="16" t="s">
        <v>496</v>
      </c>
      <c r="M233" s="16"/>
      <c r="N233" s="15"/>
      <c r="O233" s="17"/>
    </row>
    <row r="234" spans="1:15" s="39" customFormat="1" ht="51" customHeight="1" x14ac:dyDescent="0.2">
      <c r="A234" s="142" t="s">
        <v>614</v>
      </c>
      <c r="B234" s="15" t="s">
        <v>185</v>
      </c>
      <c r="C234" s="143" t="s">
        <v>2123</v>
      </c>
      <c r="D234" s="60">
        <v>3580</v>
      </c>
      <c r="E234" s="138">
        <v>6254</v>
      </c>
      <c r="F234" s="141">
        <v>40827</v>
      </c>
      <c r="G234" s="16" t="s">
        <v>496</v>
      </c>
      <c r="H234" s="15"/>
      <c r="I234" s="16" t="s">
        <v>496</v>
      </c>
      <c r="J234" s="15"/>
      <c r="K234" s="15"/>
      <c r="L234" s="16" t="s">
        <v>496</v>
      </c>
      <c r="M234" s="16"/>
      <c r="N234" s="15"/>
      <c r="O234" s="17"/>
    </row>
    <row r="235" spans="1:15" s="39" customFormat="1" ht="51" customHeight="1" x14ac:dyDescent="0.2">
      <c r="A235" s="142" t="s">
        <v>615</v>
      </c>
      <c r="B235" s="15" t="s">
        <v>153</v>
      </c>
      <c r="C235" s="143" t="s">
        <v>2124</v>
      </c>
      <c r="D235" s="60">
        <v>117.5</v>
      </c>
      <c r="E235" s="138">
        <v>6275</v>
      </c>
      <c r="F235" s="141">
        <v>40844</v>
      </c>
      <c r="G235" s="16" t="s">
        <v>496</v>
      </c>
      <c r="H235" s="15"/>
      <c r="I235" s="16" t="s">
        <v>496</v>
      </c>
      <c r="J235" s="15"/>
      <c r="K235" s="15"/>
      <c r="L235" s="16" t="s">
        <v>496</v>
      </c>
      <c r="M235" s="16"/>
      <c r="N235" s="15"/>
      <c r="O235" s="17"/>
    </row>
    <row r="236" spans="1:15" s="39" customFormat="1" ht="51" customHeight="1" x14ac:dyDescent="0.2">
      <c r="A236" s="916" t="s">
        <v>616</v>
      </c>
      <c r="B236" s="15" t="s">
        <v>186</v>
      </c>
      <c r="C236" s="911" t="s">
        <v>2125</v>
      </c>
      <c r="D236" s="60">
        <v>4972</v>
      </c>
      <c r="E236" s="138">
        <v>6283</v>
      </c>
      <c r="F236" s="141">
        <v>40857</v>
      </c>
      <c r="G236" s="16" t="s">
        <v>496</v>
      </c>
      <c r="H236" s="15"/>
      <c r="I236" s="16" t="s">
        <v>496</v>
      </c>
      <c r="J236" s="15"/>
      <c r="K236" s="15"/>
      <c r="L236" s="16" t="s">
        <v>496</v>
      </c>
      <c r="M236" s="16"/>
      <c r="N236" s="15"/>
      <c r="O236" s="17"/>
    </row>
    <row r="237" spans="1:15" s="39" customFormat="1" ht="51" customHeight="1" x14ac:dyDescent="0.2">
      <c r="A237" s="916"/>
      <c r="B237" s="15" t="s">
        <v>187</v>
      </c>
      <c r="C237" s="911"/>
      <c r="D237" s="60">
        <v>2400</v>
      </c>
      <c r="E237" s="138">
        <v>6282</v>
      </c>
      <c r="F237" s="141">
        <v>40857</v>
      </c>
      <c r="G237" s="16" t="s">
        <v>496</v>
      </c>
      <c r="H237" s="15"/>
      <c r="I237" s="16" t="s">
        <v>496</v>
      </c>
      <c r="J237" s="15"/>
      <c r="K237" s="15"/>
      <c r="L237" s="16"/>
      <c r="M237" s="16" t="s">
        <v>496</v>
      </c>
      <c r="N237" s="15"/>
      <c r="O237" s="17"/>
    </row>
    <row r="238" spans="1:15" s="39" customFormat="1" ht="51" customHeight="1" x14ac:dyDescent="0.2">
      <c r="A238" s="916"/>
      <c r="B238" s="15" t="s">
        <v>188</v>
      </c>
      <c r="C238" s="911"/>
      <c r="D238" s="60">
        <v>3600</v>
      </c>
      <c r="E238" s="138">
        <v>6281</v>
      </c>
      <c r="F238" s="141">
        <v>40857</v>
      </c>
      <c r="G238" s="16" t="s">
        <v>496</v>
      </c>
      <c r="H238" s="15"/>
      <c r="I238" s="16" t="s">
        <v>496</v>
      </c>
      <c r="J238" s="15"/>
      <c r="K238" s="15"/>
      <c r="L238" s="16"/>
      <c r="M238" s="16" t="s">
        <v>496</v>
      </c>
      <c r="N238" s="15"/>
      <c r="O238" s="17"/>
    </row>
    <row r="239" spans="1:15" s="39" customFormat="1" ht="51" customHeight="1" x14ac:dyDescent="0.2">
      <c r="A239" s="916" t="s">
        <v>617</v>
      </c>
      <c r="B239" s="15" t="s">
        <v>97</v>
      </c>
      <c r="C239" s="911" t="s">
        <v>2050</v>
      </c>
      <c r="D239" s="60">
        <v>4044.84</v>
      </c>
      <c r="E239" s="138">
        <v>6263</v>
      </c>
      <c r="F239" s="141">
        <v>40834</v>
      </c>
      <c r="G239" s="16" t="s">
        <v>496</v>
      </c>
      <c r="H239" s="15"/>
      <c r="I239" s="16" t="s">
        <v>496</v>
      </c>
      <c r="J239" s="15"/>
      <c r="K239" s="15"/>
      <c r="L239" s="16"/>
      <c r="M239" s="16" t="s">
        <v>496</v>
      </c>
      <c r="N239" s="15"/>
      <c r="O239" s="17"/>
    </row>
    <row r="240" spans="1:15" s="39" customFormat="1" ht="51" customHeight="1" x14ac:dyDescent="0.2">
      <c r="A240" s="916"/>
      <c r="B240" s="15" t="s">
        <v>189</v>
      </c>
      <c r="C240" s="911"/>
      <c r="D240" s="60">
        <v>3000</v>
      </c>
      <c r="E240" s="138">
        <v>6264</v>
      </c>
      <c r="F240" s="141">
        <v>40834</v>
      </c>
      <c r="G240" s="16" t="s">
        <v>496</v>
      </c>
      <c r="H240" s="15"/>
      <c r="I240" s="16" t="s">
        <v>496</v>
      </c>
      <c r="J240" s="15"/>
      <c r="K240" s="15"/>
      <c r="L240" s="16" t="s">
        <v>496</v>
      </c>
      <c r="M240" s="16"/>
      <c r="N240" s="15"/>
      <c r="O240" s="17"/>
    </row>
    <row r="241" spans="1:15" s="39" customFormat="1" ht="51" customHeight="1" x14ac:dyDescent="0.2">
      <c r="A241" s="916"/>
      <c r="B241" s="15" t="s">
        <v>190</v>
      </c>
      <c r="C241" s="911"/>
      <c r="D241" s="60">
        <v>701.36</v>
      </c>
      <c r="E241" s="138">
        <v>6266</v>
      </c>
      <c r="F241" s="141">
        <v>40834</v>
      </c>
      <c r="G241" s="16" t="s">
        <v>496</v>
      </c>
      <c r="H241" s="15"/>
      <c r="I241" s="16" t="s">
        <v>496</v>
      </c>
      <c r="J241" s="15"/>
      <c r="K241" s="15"/>
      <c r="L241" s="16"/>
      <c r="M241" s="16" t="s">
        <v>496</v>
      </c>
      <c r="N241" s="15"/>
      <c r="O241" s="17"/>
    </row>
    <row r="242" spans="1:15" s="39" customFormat="1" ht="51" customHeight="1" x14ac:dyDescent="0.2">
      <c r="A242" s="916" t="s">
        <v>618</v>
      </c>
      <c r="B242" s="15" t="s">
        <v>191</v>
      </c>
      <c r="C242" s="911" t="s">
        <v>2126</v>
      </c>
      <c r="D242" s="60">
        <v>80</v>
      </c>
      <c r="E242" s="138">
        <v>6273</v>
      </c>
      <c r="F242" s="141">
        <v>40842</v>
      </c>
      <c r="G242" s="16" t="s">
        <v>496</v>
      </c>
      <c r="H242" s="15"/>
      <c r="I242" s="16" t="s">
        <v>496</v>
      </c>
      <c r="J242" s="15"/>
      <c r="K242" s="15"/>
      <c r="L242" s="16"/>
      <c r="M242" s="16" t="s">
        <v>496</v>
      </c>
      <c r="N242" s="15"/>
      <c r="O242" s="17"/>
    </row>
    <row r="243" spans="1:15" s="39" customFormat="1" ht="51" customHeight="1" x14ac:dyDescent="0.2">
      <c r="A243" s="916"/>
      <c r="B243" s="15" t="s">
        <v>107</v>
      </c>
      <c r="C243" s="911"/>
      <c r="D243" s="60">
        <v>2810</v>
      </c>
      <c r="E243" s="138">
        <v>6274</v>
      </c>
      <c r="F243" s="141">
        <v>40842</v>
      </c>
      <c r="G243" s="16" t="s">
        <v>496</v>
      </c>
      <c r="H243" s="15"/>
      <c r="I243" s="16" t="s">
        <v>496</v>
      </c>
      <c r="J243" s="15"/>
      <c r="K243" s="15"/>
      <c r="L243" s="16" t="s">
        <v>496</v>
      </c>
      <c r="M243" s="16" t="s">
        <v>496</v>
      </c>
      <c r="N243" s="15"/>
      <c r="O243" s="17"/>
    </row>
    <row r="244" spans="1:15" s="39" customFormat="1" ht="51" customHeight="1" x14ac:dyDescent="0.2">
      <c r="A244" s="142" t="s">
        <v>619</v>
      </c>
      <c r="B244" s="15" t="s">
        <v>191</v>
      </c>
      <c r="C244" s="143" t="s">
        <v>2127</v>
      </c>
      <c r="D244" s="60">
        <v>1500</v>
      </c>
      <c r="E244" s="138">
        <v>6253</v>
      </c>
      <c r="F244" s="141">
        <v>40827</v>
      </c>
      <c r="G244" s="16" t="s">
        <v>496</v>
      </c>
      <c r="H244" s="15"/>
      <c r="I244" s="16" t="s">
        <v>496</v>
      </c>
      <c r="J244" s="15"/>
      <c r="K244" s="15"/>
      <c r="L244" s="16" t="s">
        <v>496</v>
      </c>
      <c r="M244" s="16"/>
      <c r="N244" s="15"/>
      <c r="O244" s="17"/>
    </row>
    <row r="245" spans="1:15" s="39" customFormat="1" ht="51" customHeight="1" x14ac:dyDescent="0.2">
      <c r="A245" s="142" t="s">
        <v>620</v>
      </c>
      <c r="B245" s="15" t="s">
        <v>192</v>
      </c>
      <c r="C245" s="143" t="s">
        <v>2128</v>
      </c>
      <c r="D245" s="60">
        <v>2050</v>
      </c>
      <c r="E245" s="138">
        <v>6257</v>
      </c>
      <c r="F245" s="141">
        <v>40829</v>
      </c>
      <c r="G245" s="16" t="s">
        <v>496</v>
      </c>
      <c r="H245" s="15"/>
      <c r="I245" s="16" t="s">
        <v>496</v>
      </c>
      <c r="J245" s="15"/>
      <c r="K245" s="15"/>
      <c r="L245" s="16" t="s">
        <v>496</v>
      </c>
      <c r="M245" s="16"/>
      <c r="N245" s="15"/>
      <c r="O245" s="17"/>
    </row>
    <row r="246" spans="1:15" s="39" customFormat="1" ht="51" customHeight="1" x14ac:dyDescent="0.2">
      <c r="A246" s="142" t="s">
        <v>621</v>
      </c>
      <c r="B246" s="15" t="s">
        <v>193</v>
      </c>
      <c r="C246" s="143" t="s">
        <v>2129</v>
      </c>
      <c r="D246" s="60">
        <v>3390</v>
      </c>
      <c r="E246" s="72" t="s">
        <v>487</v>
      </c>
      <c r="F246" s="141">
        <v>40829</v>
      </c>
      <c r="G246" s="16" t="s">
        <v>496</v>
      </c>
      <c r="H246" s="15"/>
      <c r="I246" s="16" t="s">
        <v>496</v>
      </c>
      <c r="J246" s="15"/>
      <c r="K246" s="15"/>
      <c r="L246" s="16" t="s">
        <v>496</v>
      </c>
      <c r="M246" s="16"/>
      <c r="N246" s="15"/>
      <c r="O246" s="17"/>
    </row>
    <row r="247" spans="1:15" s="39" customFormat="1" ht="51" customHeight="1" x14ac:dyDescent="0.2">
      <c r="A247" s="142" t="s">
        <v>622</v>
      </c>
      <c r="B247" s="15" t="s">
        <v>194</v>
      </c>
      <c r="C247" s="143" t="s">
        <v>2130</v>
      </c>
      <c r="D247" s="60">
        <v>792.79</v>
      </c>
      <c r="E247" s="138">
        <v>6262</v>
      </c>
      <c r="F247" s="141">
        <v>40833</v>
      </c>
      <c r="G247" s="16" t="s">
        <v>496</v>
      </c>
      <c r="H247" s="15"/>
      <c r="I247" s="16" t="s">
        <v>496</v>
      </c>
      <c r="J247" s="15"/>
      <c r="K247" s="15"/>
      <c r="L247" s="16" t="s">
        <v>496</v>
      </c>
      <c r="M247" s="16"/>
      <c r="N247" s="15"/>
      <c r="O247" s="17"/>
    </row>
    <row r="248" spans="1:15" s="39" customFormat="1" ht="51" customHeight="1" x14ac:dyDescent="0.2">
      <c r="A248" s="142" t="s">
        <v>623</v>
      </c>
      <c r="B248" s="15" t="s">
        <v>75</v>
      </c>
      <c r="C248" s="143" t="s">
        <v>2131</v>
      </c>
      <c r="D248" s="60">
        <v>284.52</v>
      </c>
      <c r="E248" s="138">
        <v>6261</v>
      </c>
      <c r="F248" s="141">
        <v>40833</v>
      </c>
      <c r="G248" s="16" t="s">
        <v>496</v>
      </c>
      <c r="H248" s="15"/>
      <c r="I248" s="16" t="s">
        <v>496</v>
      </c>
      <c r="J248" s="15"/>
      <c r="K248" s="15"/>
      <c r="L248" s="16" t="s">
        <v>496</v>
      </c>
      <c r="M248" s="16"/>
      <c r="N248" s="15"/>
      <c r="O248" s="17"/>
    </row>
    <row r="249" spans="1:15" s="39" customFormat="1" ht="51" customHeight="1" x14ac:dyDescent="0.2">
      <c r="A249" s="916" t="s">
        <v>624</v>
      </c>
      <c r="B249" s="15" t="s">
        <v>67</v>
      </c>
      <c r="C249" s="911" t="s">
        <v>2019</v>
      </c>
      <c r="D249" s="60">
        <v>211.88</v>
      </c>
      <c r="E249" s="138">
        <v>6259</v>
      </c>
      <c r="F249" s="141">
        <v>40829</v>
      </c>
      <c r="G249" s="16" t="s">
        <v>496</v>
      </c>
      <c r="H249" s="15"/>
      <c r="I249" s="16" t="s">
        <v>496</v>
      </c>
      <c r="J249" s="15"/>
      <c r="K249" s="15"/>
      <c r="L249" s="16" t="s">
        <v>496</v>
      </c>
      <c r="M249" s="16" t="s">
        <v>496</v>
      </c>
      <c r="N249" s="15"/>
      <c r="O249" s="17"/>
    </row>
    <row r="250" spans="1:15" s="39" customFormat="1" ht="51" customHeight="1" x14ac:dyDescent="0.2">
      <c r="A250" s="916"/>
      <c r="B250" s="15" t="s">
        <v>113</v>
      </c>
      <c r="C250" s="911"/>
      <c r="D250" s="60">
        <v>165.78</v>
      </c>
      <c r="E250" s="138">
        <v>6260</v>
      </c>
      <c r="F250" s="141">
        <v>40829</v>
      </c>
      <c r="G250" s="16" t="s">
        <v>496</v>
      </c>
      <c r="H250" s="15"/>
      <c r="I250" s="16" t="s">
        <v>496</v>
      </c>
      <c r="J250" s="15"/>
      <c r="K250" s="15"/>
      <c r="L250" s="16"/>
      <c r="M250" s="16" t="s">
        <v>496</v>
      </c>
      <c r="N250" s="15"/>
      <c r="O250" s="17"/>
    </row>
    <row r="251" spans="1:15" s="39" customFormat="1" ht="51" customHeight="1" x14ac:dyDescent="0.2">
      <c r="A251" s="142" t="s">
        <v>625</v>
      </c>
      <c r="B251" s="15" t="s">
        <v>195</v>
      </c>
      <c r="C251" s="143" t="s">
        <v>2132</v>
      </c>
      <c r="D251" s="60">
        <v>600</v>
      </c>
      <c r="E251" s="138">
        <v>6278</v>
      </c>
      <c r="F251" s="141">
        <v>40847</v>
      </c>
      <c r="G251" s="16" t="s">
        <v>496</v>
      </c>
      <c r="H251" s="15"/>
      <c r="I251" s="16" t="s">
        <v>496</v>
      </c>
      <c r="J251" s="15"/>
      <c r="K251" s="15"/>
      <c r="L251" s="16" t="s">
        <v>496</v>
      </c>
      <c r="M251" s="16"/>
      <c r="N251" s="15"/>
      <c r="O251" s="17"/>
    </row>
    <row r="252" spans="1:15" s="39" customFormat="1" ht="51" customHeight="1" x14ac:dyDescent="0.2">
      <c r="A252" s="916" t="s">
        <v>626</v>
      </c>
      <c r="B252" s="15" t="s">
        <v>68</v>
      </c>
      <c r="C252" s="911" t="s">
        <v>2133</v>
      </c>
      <c r="D252" s="60">
        <v>150</v>
      </c>
      <c r="E252" s="138">
        <v>6277</v>
      </c>
      <c r="F252" s="141">
        <v>40844</v>
      </c>
      <c r="G252" s="16" t="s">
        <v>496</v>
      </c>
      <c r="H252" s="15"/>
      <c r="I252" s="16" t="s">
        <v>496</v>
      </c>
      <c r="J252" s="15"/>
      <c r="K252" s="15"/>
      <c r="L252" s="16" t="s">
        <v>496</v>
      </c>
      <c r="M252" s="16"/>
      <c r="N252" s="15"/>
      <c r="O252" s="17"/>
    </row>
    <row r="253" spans="1:15" s="39" customFormat="1" ht="51" customHeight="1" x14ac:dyDescent="0.2">
      <c r="A253" s="916"/>
      <c r="B253" s="15" t="s">
        <v>83</v>
      </c>
      <c r="C253" s="911"/>
      <c r="D253" s="60">
        <v>211.88</v>
      </c>
      <c r="E253" s="138">
        <v>6276</v>
      </c>
      <c r="F253" s="141">
        <v>40844</v>
      </c>
      <c r="G253" s="16" t="s">
        <v>496</v>
      </c>
      <c r="H253" s="15"/>
      <c r="I253" s="16" t="s">
        <v>496</v>
      </c>
      <c r="J253" s="15"/>
      <c r="K253" s="15"/>
      <c r="L253" s="16" t="s">
        <v>496</v>
      </c>
      <c r="M253" s="16"/>
      <c r="N253" s="15"/>
      <c r="O253" s="17"/>
    </row>
    <row r="254" spans="1:15" s="39" customFormat="1" ht="51" customHeight="1" x14ac:dyDescent="0.2">
      <c r="A254" s="142" t="s">
        <v>627</v>
      </c>
      <c r="B254" s="15" t="s">
        <v>192</v>
      </c>
      <c r="C254" s="143" t="s">
        <v>2134</v>
      </c>
      <c r="D254" s="60">
        <v>1500</v>
      </c>
      <c r="E254" s="138">
        <v>6279</v>
      </c>
      <c r="F254" s="141">
        <v>40854</v>
      </c>
      <c r="G254" s="16" t="s">
        <v>496</v>
      </c>
      <c r="H254" s="15"/>
      <c r="I254" s="16" t="s">
        <v>496</v>
      </c>
      <c r="J254" s="15"/>
      <c r="K254" s="15"/>
      <c r="L254" s="16" t="s">
        <v>496</v>
      </c>
      <c r="M254" s="16" t="s">
        <v>496</v>
      </c>
      <c r="N254" s="15"/>
      <c r="O254" s="17"/>
    </row>
    <row r="255" spans="1:15" s="39" customFormat="1" ht="51" customHeight="1" x14ac:dyDescent="0.2">
      <c r="A255" s="142" t="s">
        <v>628</v>
      </c>
      <c r="B255" s="15" t="s">
        <v>130</v>
      </c>
      <c r="C255" s="143" t="s">
        <v>2135</v>
      </c>
      <c r="D255" s="60">
        <v>2147</v>
      </c>
      <c r="E255" s="138">
        <v>6297</v>
      </c>
      <c r="F255" s="141">
        <v>40882</v>
      </c>
      <c r="G255" s="16" t="s">
        <v>496</v>
      </c>
      <c r="H255" s="15"/>
      <c r="I255" s="16" t="s">
        <v>496</v>
      </c>
      <c r="J255" s="15"/>
      <c r="K255" s="15"/>
      <c r="L255" s="16"/>
      <c r="M255" s="16" t="s">
        <v>496</v>
      </c>
      <c r="N255" s="15"/>
      <c r="O255" s="17"/>
    </row>
    <row r="256" spans="1:15" s="39" customFormat="1" ht="51" customHeight="1" x14ac:dyDescent="0.2">
      <c r="A256" s="916" t="s">
        <v>629</v>
      </c>
      <c r="B256" s="15" t="s">
        <v>192</v>
      </c>
      <c r="C256" s="911" t="s">
        <v>2136</v>
      </c>
      <c r="D256" s="60">
        <v>2875</v>
      </c>
      <c r="E256" s="138">
        <v>6288</v>
      </c>
      <c r="F256" s="141">
        <v>40870</v>
      </c>
      <c r="G256" s="16" t="s">
        <v>496</v>
      </c>
      <c r="H256" s="15"/>
      <c r="I256" s="16" t="s">
        <v>496</v>
      </c>
      <c r="J256" s="15"/>
      <c r="K256" s="15"/>
      <c r="L256" s="16" t="s">
        <v>496</v>
      </c>
      <c r="M256" s="16"/>
      <c r="N256" s="15"/>
      <c r="O256" s="17"/>
    </row>
    <row r="257" spans="1:15" s="39" customFormat="1" ht="51" customHeight="1" x14ac:dyDescent="0.2">
      <c r="A257" s="916"/>
      <c r="B257" s="15" t="s">
        <v>196</v>
      </c>
      <c r="C257" s="911"/>
      <c r="D257" s="60">
        <v>2093</v>
      </c>
      <c r="E257" s="138">
        <v>6289</v>
      </c>
      <c r="F257" s="141">
        <v>40870</v>
      </c>
      <c r="G257" s="16" t="s">
        <v>496</v>
      </c>
      <c r="H257" s="15"/>
      <c r="I257" s="16" t="s">
        <v>496</v>
      </c>
      <c r="J257" s="15"/>
      <c r="K257" s="15"/>
      <c r="L257" s="16" t="s">
        <v>496</v>
      </c>
      <c r="M257" s="16"/>
      <c r="N257" s="15"/>
      <c r="O257" s="17"/>
    </row>
    <row r="258" spans="1:15" s="39" customFormat="1" ht="51" customHeight="1" x14ac:dyDescent="0.2">
      <c r="A258" s="142" t="s">
        <v>630</v>
      </c>
      <c r="B258" s="15" t="s">
        <v>197</v>
      </c>
      <c r="C258" s="143" t="s">
        <v>2137</v>
      </c>
      <c r="D258" s="60">
        <v>1318.9</v>
      </c>
      <c r="E258" s="138">
        <v>6285</v>
      </c>
      <c r="F258" s="141">
        <v>40871</v>
      </c>
      <c r="G258" s="16" t="s">
        <v>496</v>
      </c>
      <c r="H258" s="15"/>
      <c r="I258" s="16" t="s">
        <v>496</v>
      </c>
      <c r="J258" s="15"/>
      <c r="K258" s="15"/>
      <c r="L258" s="16" t="s">
        <v>496</v>
      </c>
      <c r="M258" s="16"/>
      <c r="N258" s="15"/>
      <c r="O258" s="17"/>
    </row>
    <row r="259" spans="1:15" s="39" customFormat="1" ht="51" customHeight="1" x14ac:dyDescent="0.2">
      <c r="A259" s="142" t="s">
        <v>631</v>
      </c>
      <c r="B259" s="15" t="s">
        <v>198</v>
      </c>
      <c r="C259" s="143" t="s">
        <v>2138</v>
      </c>
      <c r="D259" s="60">
        <v>4720</v>
      </c>
      <c r="E259" s="138">
        <v>6295</v>
      </c>
      <c r="F259" s="141">
        <v>40872</v>
      </c>
      <c r="G259" s="16" t="s">
        <v>496</v>
      </c>
      <c r="H259" s="15"/>
      <c r="I259" s="16" t="s">
        <v>496</v>
      </c>
      <c r="J259" s="15"/>
      <c r="K259" s="15"/>
      <c r="L259" s="16" t="s">
        <v>496</v>
      </c>
      <c r="M259" s="16"/>
      <c r="N259" s="15"/>
      <c r="O259" s="17"/>
    </row>
    <row r="260" spans="1:15" s="39" customFormat="1" ht="51" customHeight="1" x14ac:dyDescent="0.2">
      <c r="A260" s="916" t="s">
        <v>632</v>
      </c>
      <c r="B260" s="15" t="s">
        <v>75</v>
      </c>
      <c r="C260" s="911" t="s">
        <v>2082</v>
      </c>
      <c r="D260" s="60">
        <v>3633.8700000000003</v>
      </c>
      <c r="E260" s="138">
        <v>6293</v>
      </c>
      <c r="F260" s="141">
        <v>40871</v>
      </c>
      <c r="G260" s="16" t="s">
        <v>496</v>
      </c>
      <c r="H260" s="15"/>
      <c r="I260" s="16" t="s">
        <v>496</v>
      </c>
      <c r="J260" s="15"/>
      <c r="K260" s="15"/>
      <c r="L260" s="16"/>
      <c r="M260" s="16" t="s">
        <v>496</v>
      </c>
      <c r="N260" s="15"/>
      <c r="O260" s="17"/>
    </row>
    <row r="261" spans="1:15" s="39" customFormat="1" ht="51" customHeight="1" x14ac:dyDescent="0.2">
      <c r="A261" s="916"/>
      <c r="B261" s="15" t="s">
        <v>137</v>
      </c>
      <c r="C261" s="911"/>
      <c r="D261" s="60">
        <v>559.35</v>
      </c>
      <c r="E261" s="138">
        <v>6292</v>
      </c>
      <c r="F261" s="141">
        <v>40871</v>
      </c>
      <c r="G261" s="16" t="s">
        <v>496</v>
      </c>
      <c r="H261" s="15"/>
      <c r="I261" s="16" t="s">
        <v>496</v>
      </c>
      <c r="J261" s="15"/>
      <c r="K261" s="15"/>
      <c r="L261" s="16"/>
      <c r="M261" s="16" t="s">
        <v>496</v>
      </c>
      <c r="N261" s="15"/>
      <c r="O261" s="17"/>
    </row>
    <row r="262" spans="1:15" s="39" customFormat="1" ht="51" customHeight="1" x14ac:dyDescent="0.2">
      <c r="A262" s="916"/>
      <c r="B262" s="15" t="s">
        <v>199</v>
      </c>
      <c r="C262" s="911"/>
      <c r="D262" s="60">
        <v>36</v>
      </c>
      <c r="E262" s="138">
        <v>6291</v>
      </c>
      <c r="F262" s="141">
        <v>40871</v>
      </c>
      <c r="G262" s="16" t="s">
        <v>496</v>
      </c>
      <c r="H262" s="15"/>
      <c r="I262" s="16" t="s">
        <v>496</v>
      </c>
      <c r="J262" s="15"/>
      <c r="K262" s="15"/>
      <c r="L262" s="16" t="s">
        <v>496</v>
      </c>
      <c r="M262" s="16" t="s">
        <v>496</v>
      </c>
      <c r="N262" s="15"/>
      <c r="O262" s="17"/>
    </row>
    <row r="263" spans="1:15" s="39" customFormat="1" ht="51" customHeight="1" x14ac:dyDescent="0.2">
      <c r="A263" s="916" t="s">
        <v>633</v>
      </c>
      <c r="B263" s="15" t="s">
        <v>200</v>
      </c>
      <c r="C263" s="911" t="s">
        <v>2139</v>
      </c>
      <c r="D263" s="60">
        <v>1700</v>
      </c>
      <c r="E263" s="138">
        <v>6300</v>
      </c>
      <c r="F263" s="141">
        <v>40891</v>
      </c>
      <c r="G263" s="16" t="s">
        <v>496</v>
      </c>
      <c r="H263" s="15"/>
      <c r="I263" s="16" t="s">
        <v>496</v>
      </c>
      <c r="J263" s="15"/>
      <c r="K263" s="15"/>
      <c r="L263" s="16" t="s">
        <v>496</v>
      </c>
      <c r="M263" s="16"/>
      <c r="N263" s="15"/>
      <c r="O263" s="17"/>
    </row>
    <row r="264" spans="1:15" s="39" customFormat="1" ht="51" customHeight="1" x14ac:dyDescent="0.2">
      <c r="A264" s="916"/>
      <c r="B264" s="15" t="s">
        <v>201</v>
      </c>
      <c r="C264" s="911"/>
      <c r="D264" s="60">
        <v>2953.18</v>
      </c>
      <c r="E264" s="138">
        <v>6299</v>
      </c>
      <c r="F264" s="141">
        <v>40891</v>
      </c>
      <c r="G264" s="16" t="s">
        <v>496</v>
      </c>
      <c r="H264" s="15"/>
      <c r="I264" s="16" t="s">
        <v>496</v>
      </c>
      <c r="J264" s="15"/>
      <c r="K264" s="15"/>
      <c r="L264" s="16" t="s">
        <v>496</v>
      </c>
      <c r="M264" s="16"/>
      <c r="N264" s="15"/>
      <c r="O264" s="17"/>
    </row>
    <row r="265" spans="1:15" s="39" customFormat="1" ht="51" customHeight="1" x14ac:dyDescent="0.2">
      <c r="A265" s="142" t="s">
        <v>634</v>
      </c>
      <c r="B265" s="15" t="s">
        <v>68</v>
      </c>
      <c r="C265" s="143" t="s">
        <v>2140</v>
      </c>
      <c r="D265" s="60">
        <v>90</v>
      </c>
      <c r="E265" s="138">
        <v>6284</v>
      </c>
      <c r="F265" s="141">
        <v>40865</v>
      </c>
      <c r="G265" s="16" t="s">
        <v>496</v>
      </c>
      <c r="H265" s="15"/>
      <c r="I265" s="16" t="s">
        <v>496</v>
      </c>
      <c r="J265" s="15"/>
      <c r="K265" s="15"/>
      <c r="L265" s="16"/>
      <c r="M265" s="16" t="s">
        <v>496</v>
      </c>
      <c r="N265" s="15"/>
      <c r="O265" s="17"/>
    </row>
    <row r="266" spans="1:15" s="39" customFormat="1" ht="51" customHeight="1" x14ac:dyDescent="0.2">
      <c r="A266" s="142" t="s">
        <v>635</v>
      </c>
      <c r="B266" s="15" t="s">
        <v>10</v>
      </c>
      <c r="C266" s="143" t="s">
        <v>2141</v>
      </c>
      <c r="D266" s="60">
        <v>1968.8</v>
      </c>
      <c r="E266" s="138">
        <v>6286</v>
      </c>
      <c r="F266" s="141">
        <v>40869</v>
      </c>
      <c r="G266" s="16" t="s">
        <v>496</v>
      </c>
      <c r="H266" s="15"/>
      <c r="I266" s="16" t="s">
        <v>496</v>
      </c>
      <c r="J266" s="15"/>
      <c r="K266" s="15"/>
      <c r="L266" s="16" t="s">
        <v>496</v>
      </c>
      <c r="M266" s="16"/>
      <c r="N266" s="15"/>
      <c r="O266" s="17"/>
    </row>
    <row r="267" spans="1:15" s="39" customFormat="1" ht="51" customHeight="1" x14ac:dyDescent="0.2">
      <c r="A267" s="142" t="s">
        <v>636</v>
      </c>
      <c r="B267" s="15" t="s">
        <v>202</v>
      </c>
      <c r="C267" s="143" t="s">
        <v>2142</v>
      </c>
      <c r="D267" s="60">
        <v>2055</v>
      </c>
      <c r="E267" s="138">
        <v>6287</v>
      </c>
      <c r="F267" s="141">
        <v>40869</v>
      </c>
      <c r="G267" s="16" t="s">
        <v>496</v>
      </c>
      <c r="H267" s="15"/>
      <c r="I267" s="16" t="s">
        <v>496</v>
      </c>
      <c r="J267" s="15"/>
      <c r="K267" s="15"/>
      <c r="L267" s="16" t="s">
        <v>496</v>
      </c>
      <c r="M267" s="16"/>
      <c r="N267" s="15"/>
      <c r="O267" s="17"/>
    </row>
    <row r="268" spans="1:15" s="39" customFormat="1" ht="51" customHeight="1" x14ac:dyDescent="0.2">
      <c r="A268" s="142" t="s">
        <v>637</v>
      </c>
      <c r="B268" s="15" t="s">
        <v>67</v>
      </c>
      <c r="C268" s="143" t="s">
        <v>2021</v>
      </c>
      <c r="D268" s="60">
        <v>169.5</v>
      </c>
      <c r="E268" s="138">
        <v>6296</v>
      </c>
      <c r="F268" s="141">
        <v>40879</v>
      </c>
      <c r="G268" s="16" t="s">
        <v>496</v>
      </c>
      <c r="H268" s="15"/>
      <c r="I268" s="16" t="s">
        <v>496</v>
      </c>
      <c r="J268" s="15"/>
      <c r="K268" s="15"/>
      <c r="L268" s="16" t="s">
        <v>496</v>
      </c>
      <c r="M268" s="16"/>
      <c r="N268" s="15"/>
      <c r="O268" s="17"/>
    </row>
    <row r="269" spans="1:15" s="39" customFormat="1" ht="51" customHeight="1" x14ac:dyDescent="0.2">
      <c r="A269" s="142" t="s">
        <v>638</v>
      </c>
      <c r="B269" s="15" t="s">
        <v>203</v>
      </c>
      <c r="C269" s="143" t="s">
        <v>2143</v>
      </c>
      <c r="D269" s="60">
        <v>1680</v>
      </c>
      <c r="E269" s="138">
        <v>6301</v>
      </c>
      <c r="F269" s="141">
        <v>40891</v>
      </c>
      <c r="G269" s="16" t="s">
        <v>496</v>
      </c>
      <c r="H269" s="15"/>
      <c r="I269" s="16" t="s">
        <v>496</v>
      </c>
      <c r="J269" s="15"/>
      <c r="K269" s="15"/>
      <c r="L269" s="16" t="s">
        <v>496</v>
      </c>
      <c r="M269" s="16" t="s">
        <v>496</v>
      </c>
      <c r="N269" s="15"/>
      <c r="O269" s="17"/>
    </row>
    <row r="270" spans="1:15" s="39" customFormat="1" ht="63.75" customHeight="1" x14ac:dyDescent="0.2">
      <c r="A270" s="142" t="s">
        <v>639</v>
      </c>
      <c r="B270" s="15" t="s">
        <v>67</v>
      </c>
      <c r="C270" s="143" t="s">
        <v>2144</v>
      </c>
      <c r="D270" s="60">
        <v>216.96</v>
      </c>
      <c r="E270" s="138">
        <v>6298</v>
      </c>
      <c r="F270" s="141">
        <v>40886</v>
      </c>
      <c r="G270" s="16" t="s">
        <v>496</v>
      </c>
      <c r="H270" s="15"/>
      <c r="I270" s="16" t="s">
        <v>496</v>
      </c>
      <c r="J270" s="15"/>
      <c r="K270" s="15"/>
      <c r="L270" s="16"/>
      <c r="M270" s="16" t="s">
        <v>496</v>
      </c>
      <c r="N270" s="15"/>
      <c r="O270" s="17"/>
    </row>
    <row r="271" spans="1:15" s="39" customFormat="1" ht="63.75" customHeight="1" thickBot="1" x14ac:dyDescent="0.25">
      <c r="A271" s="61" t="s">
        <v>640</v>
      </c>
      <c r="B271" s="18" t="s">
        <v>68</v>
      </c>
      <c r="C271" s="62" t="s">
        <v>2145</v>
      </c>
      <c r="D271" s="63">
        <v>90</v>
      </c>
      <c r="E271" s="49">
        <v>6302</v>
      </c>
      <c r="F271" s="64">
        <v>40893</v>
      </c>
      <c r="G271" s="19" t="s">
        <v>496</v>
      </c>
      <c r="H271" s="18"/>
      <c r="I271" s="19" t="s">
        <v>496</v>
      </c>
      <c r="J271" s="18"/>
      <c r="K271" s="18"/>
      <c r="L271" s="19"/>
      <c r="M271" s="19" t="s">
        <v>496</v>
      </c>
      <c r="N271" s="18"/>
      <c r="O271" s="20"/>
    </row>
    <row r="272" spans="1:15" s="42" customFormat="1" ht="12" thickTop="1" x14ac:dyDescent="0.2">
      <c r="A272" s="1"/>
      <c r="D272" s="6"/>
      <c r="E272" s="1"/>
      <c r="F272" s="7"/>
    </row>
    <row r="273" spans="1:25" s="42" customFormat="1" x14ac:dyDescent="0.2">
      <c r="A273" s="1"/>
      <c r="D273" s="6"/>
      <c r="E273" s="1"/>
      <c r="F273" s="7"/>
    </row>
    <row r="274" spans="1:25" s="14" customFormat="1" ht="48" customHeight="1" thickBot="1" x14ac:dyDescent="0.25">
      <c r="A274" s="897" t="s">
        <v>16</v>
      </c>
      <c r="B274" s="897"/>
      <c r="C274" s="897"/>
      <c r="D274" s="897"/>
      <c r="E274" s="897"/>
      <c r="F274" s="897"/>
      <c r="G274" s="897"/>
      <c r="H274" s="897"/>
      <c r="I274" s="897"/>
      <c r="J274" s="897"/>
      <c r="K274" s="897"/>
      <c r="L274" s="897"/>
      <c r="M274" s="897"/>
      <c r="N274" s="897"/>
      <c r="O274" s="897"/>
    </row>
    <row r="275" spans="1:25" s="32" customFormat="1" ht="48" customHeight="1" thickTop="1" x14ac:dyDescent="0.2">
      <c r="A275" s="902" t="s">
        <v>1075</v>
      </c>
      <c r="B275" s="905" t="s">
        <v>1076</v>
      </c>
      <c r="C275" s="905" t="s">
        <v>1077</v>
      </c>
      <c r="D275" s="905" t="s">
        <v>490</v>
      </c>
      <c r="E275" s="907" t="s">
        <v>491</v>
      </c>
      <c r="F275" s="892" t="s">
        <v>1078</v>
      </c>
      <c r="G275" s="892" t="s">
        <v>1079</v>
      </c>
      <c r="H275" s="892"/>
      <c r="I275" s="892" t="s">
        <v>1080</v>
      </c>
      <c r="J275" s="892"/>
      <c r="K275" s="892" t="s">
        <v>1081</v>
      </c>
      <c r="L275" s="892"/>
      <c r="M275" s="892"/>
      <c r="N275" s="892"/>
      <c r="O275" s="893" t="s">
        <v>1082</v>
      </c>
      <c r="P275" s="31"/>
      <c r="Q275" s="31"/>
      <c r="R275" s="31"/>
      <c r="S275" s="31"/>
      <c r="T275" s="31"/>
      <c r="U275" s="31"/>
      <c r="V275" s="31"/>
      <c r="W275" s="31"/>
      <c r="X275" s="31"/>
      <c r="Y275" s="31"/>
    </row>
    <row r="276" spans="1:25" s="32" customFormat="1" ht="33" customHeight="1" thickBot="1" x14ac:dyDescent="0.25">
      <c r="A276" s="903"/>
      <c r="B276" s="906"/>
      <c r="C276" s="906"/>
      <c r="D276" s="906"/>
      <c r="E276" s="908"/>
      <c r="F276" s="914"/>
      <c r="G276" s="123" t="s">
        <v>1083</v>
      </c>
      <c r="H276" s="123" t="s">
        <v>1084</v>
      </c>
      <c r="I276" s="123" t="s">
        <v>1085</v>
      </c>
      <c r="J276" s="123" t="s">
        <v>1084</v>
      </c>
      <c r="K276" s="123" t="s">
        <v>492</v>
      </c>
      <c r="L276" s="123" t="s">
        <v>493</v>
      </c>
      <c r="M276" s="123" t="s">
        <v>494</v>
      </c>
      <c r="N276" s="123" t="s">
        <v>495</v>
      </c>
      <c r="O276" s="894"/>
      <c r="P276" s="31"/>
      <c r="Q276" s="31"/>
      <c r="R276" s="31"/>
      <c r="S276" s="31"/>
      <c r="T276" s="31"/>
      <c r="U276" s="31"/>
      <c r="V276" s="31"/>
      <c r="W276" s="31"/>
      <c r="X276" s="31"/>
      <c r="Y276" s="31"/>
    </row>
    <row r="277" spans="1:25" s="39" customFormat="1" ht="72" customHeight="1" x14ac:dyDescent="0.2">
      <c r="A277" s="899" t="s">
        <v>641</v>
      </c>
      <c r="B277" s="125" t="s">
        <v>217</v>
      </c>
      <c r="C277" s="913" t="s">
        <v>2146</v>
      </c>
      <c r="D277" s="121">
        <v>15000</v>
      </c>
      <c r="E277" s="73" t="s">
        <v>230</v>
      </c>
      <c r="F277" s="895">
        <v>40612</v>
      </c>
      <c r="G277" s="16" t="s">
        <v>496</v>
      </c>
      <c r="H277" s="15"/>
      <c r="I277" s="16" t="s">
        <v>496</v>
      </c>
      <c r="J277" s="15"/>
      <c r="K277" s="15"/>
      <c r="L277" s="16" t="s">
        <v>496</v>
      </c>
      <c r="M277" s="16"/>
      <c r="N277" s="15"/>
      <c r="O277" s="17"/>
    </row>
    <row r="278" spans="1:25" s="39" customFormat="1" ht="72" customHeight="1" x14ac:dyDescent="0.2">
      <c r="A278" s="899"/>
      <c r="B278" s="125" t="s">
        <v>218</v>
      </c>
      <c r="C278" s="913"/>
      <c r="D278" s="121">
        <v>10000</v>
      </c>
      <c r="E278" s="73" t="s">
        <v>231</v>
      </c>
      <c r="F278" s="898"/>
      <c r="G278" s="16" t="s">
        <v>496</v>
      </c>
      <c r="H278" s="15"/>
      <c r="I278" s="16" t="s">
        <v>496</v>
      </c>
      <c r="J278" s="15"/>
      <c r="K278" s="15"/>
      <c r="L278" s="16" t="s">
        <v>496</v>
      </c>
      <c r="M278" s="16"/>
      <c r="N278" s="15"/>
      <c r="O278" s="17"/>
    </row>
    <row r="279" spans="1:25" s="39" customFormat="1" ht="72" customHeight="1" x14ac:dyDescent="0.2">
      <c r="A279" s="133" t="s">
        <v>642</v>
      </c>
      <c r="B279" s="125" t="s">
        <v>219</v>
      </c>
      <c r="C279" s="132" t="s">
        <v>2147</v>
      </c>
      <c r="D279" s="121">
        <v>47500</v>
      </c>
      <c r="E279" s="136" t="s">
        <v>232</v>
      </c>
      <c r="F279" s="141">
        <v>40598</v>
      </c>
      <c r="G279" s="16" t="s">
        <v>496</v>
      </c>
      <c r="H279" s="15"/>
      <c r="I279" s="16" t="s">
        <v>496</v>
      </c>
      <c r="J279" s="15"/>
      <c r="K279" s="15"/>
      <c r="L279" s="16" t="s">
        <v>496</v>
      </c>
      <c r="M279" s="16"/>
      <c r="N279" s="15"/>
      <c r="O279" s="17"/>
    </row>
    <row r="280" spans="1:25" s="39" customFormat="1" ht="72" customHeight="1" x14ac:dyDescent="0.2">
      <c r="A280" s="133" t="s">
        <v>643</v>
      </c>
      <c r="B280" s="125" t="s">
        <v>220</v>
      </c>
      <c r="C280" s="132" t="s">
        <v>2148</v>
      </c>
      <c r="D280" s="121">
        <v>16800</v>
      </c>
      <c r="E280" s="136" t="s">
        <v>233</v>
      </c>
      <c r="F280" s="141">
        <v>40612</v>
      </c>
      <c r="G280" s="16" t="s">
        <v>496</v>
      </c>
      <c r="H280" s="15"/>
      <c r="I280" s="16" t="s">
        <v>496</v>
      </c>
      <c r="J280" s="15"/>
      <c r="K280" s="15"/>
      <c r="L280" s="16"/>
      <c r="M280" s="16" t="s">
        <v>496</v>
      </c>
      <c r="N280" s="15"/>
      <c r="O280" s="17"/>
    </row>
    <row r="281" spans="1:25" s="39" customFormat="1" ht="72" customHeight="1" x14ac:dyDescent="0.2">
      <c r="A281" s="133" t="s">
        <v>644</v>
      </c>
      <c r="B281" s="125" t="s">
        <v>221</v>
      </c>
      <c r="C281" s="132" t="s">
        <v>2149</v>
      </c>
      <c r="D281" s="121">
        <v>5650</v>
      </c>
      <c r="E281" s="136" t="s">
        <v>234</v>
      </c>
      <c r="F281" s="141">
        <v>40605</v>
      </c>
      <c r="G281" s="16" t="s">
        <v>496</v>
      </c>
      <c r="H281" s="15"/>
      <c r="I281" s="16" t="s">
        <v>496</v>
      </c>
      <c r="J281" s="15"/>
      <c r="K281" s="15"/>
      <c r="L281" s="16"/>
      <c r="M281" s="16" t="s">
        <v>496</v>
      </c>
      <c r="N281" s="15"/>
      <c r="O281" s="17"/>
    </row>
    <row r="282" spans="1:25" s="39" customFormat="1" ht="60" customHeight="1" x14ac:dyDescent="0.2">
      <c r="A282" s="133" t="s">
        <v>645</v>
      </c>
      <c r="B282" s="125" t="s">
        <v>222</v>
      </c>
      <c r="C282" s="132" t="s">
        <v>2150</v>
      </c>
      <c r="D282" s="121">
        <v>30000</v>
      </c>
      <c r="E282" s="73" t="s">
        <v>235</v>
      </c>
      <c r="F282" s="141">
        <v>40612</v>
      </c>
      <c r="G282" s="16" t="s">
        <v>496</v>
      </c>
      <c r="H282" s="15"/>
      <c r="I282" s="16" t="s">
        <v>496</v>
      </c>
      <c r="J282" s="15"/>
      <c r="K282" s="15"/>
      <c r="L282" s="16" t="s">
        <v>496</v>
      </c>
      <c r="M282" s="16"/>
      <c r="N282" s="15"/>
      <c r="O282" s="17"/>
    </row>
    <row r="283" spans="1:25" s="39" customFormat="1" ht="76.5" customHeight="1" x14ac:dyDescent="0.2">
      <c r="A283" s="899" t="s">
        <v>646</v>
      </c>
      <c r="B283" s="125" t="s">
        <v>147</v>
      </c>
      <c r="C283" s="913" t="s">
        <v>2151</v>
      </c>
      <c r="D283" s="121">
        <v>6630.22</v>
      </c>
      <c r="E283" s="136" t="s">
        <v>236</v>
      </c>
      <c r="F283" s="895">
        <v>40619</v>
      </c>
      <c r="G283" s="16" t="s">
        <v>496</v>
      </c>
      <c r="H283" s="15"/>
      <c r="I283" s="16" t="s">
        <v>496</v>
      </c>
      <c r="J283" s="15"/>
      <c r="K283" s="15"/>
      <c r="L283" s="16" t="s">
        <v>496</v>
      </c>
      <c r="M283" s="16"/>
      <c r="N283" s="15"/>
      <c r="O283" s="17"/>
    </row>
    <row r="284" spans="1:25" s="39" customFormat="1" ht="76.5" customHeight="1" x14ac:dyDescent="0.2">
      <c r="A284" s="899"/>
      <c r="B284" s="125" t="s">
        <v>223</v>
      </c>
      <c r="C284" s="913"/>
      <c r="D284" s="121">
        <v>12373.11</v>
      </c>
      <c r="E284" s="136" t="s">
        <v>237</v>
      </c>
      <c r="F284" s="898"/>
      <c r="G284" s="16" t="s">
        <v>496</v>
      </c>
      <c r="H284" s="15"/>
      <c r="I284" s="16" t="s">
        <v>496</v>
      </c>
      <c r="J284" s="15"/>
      <c r="K284" s="15"/>
      <c r="L284" s="16"/>
      <c r="M284" s="16" t="s">
        <v>496</v>
      </c>
      <c r="N284" s="15"/>
      <c r="O284" s="17"/>
    </row>
    <row r="285" spans="1:25" s="39" customFormat="1" ht="76.5" customHeight="1" x14ac:dyDescent="0.2">
      <c r="A285" s="899"/>
      <c r="B285" s="125" t="s">
        <v>224</v>
      </c>
      <c r="C285" s="913"/>
      <c r="D285" s="121">
        <v>13.86</v>
      </c>
      <c r="E285" s="136" t="s">
        <v>250</v>
      </c>
      <c r="F285" s="898"/>
      <c r="G285" s="16" t="s">
        <v>496</v>
      </c>
      <c r="H285" s="15"/>
      <c r="I285" s="16" t="s">
        <v>496</v>
      </c>
      <c r="J285" s="15"/>
      <c r="K285" s="15"/>
      <c r="L285" s="16"/>
      <c r="M285" s="16" t="s">
        <v>496</v>
      </c>
      <c r="N285" s="15"/>
      <c r="O285" s="17"/>
    </row>
    <row r="286" spans="1:25" s="39" customFormat="1" ht="76.5" customHeight="1" x14ac:dyDescent="0.2">
      <c r="A286" s="133" t="s">
        <v>647</v>
      </c>
      <c r="B286" s="125" t="s">
        <v>225</v>
      </c>
      <c r="C286" s="132" t="s">
        <v>2152</v>
      </c>
      <c r="D286" s="121">
        <v>45413.2</v>
      </c>
      <c r="E286" s="136" t="s">
        <v>238</v>
      </c>
      <c r="F286" s="141">
        <v>40640</v>
      </c>
      <c r="G286" s="16" t="s">
        <v>496</v>
      </c>
      <c r="H286" s="15"/>
      <c r="I286" s="16" t="s">
        <v>496</v>
      </c>
      <c r="J286" s="15"/>
      <c r="K286" s="15"/>
      <c r="L286" s="16" t="s">
        <v>496</v>
      </c>
      <c r="M286" s="16"/>
      <c r="N286" s="15"/>
      <c r="O286" s="17"/>
    </row>
    <row r="287" spans="1:25" s="39" customFormat="1" ht="76.5" customHeight="1" x14ac:dyDescent="0.2">
      <c r="A287" s="899" t="s">
        <v>648</v>
      </c>
      <c r="B287" s="125" t="s">
        <v>53</v>
      </c>
      <c r="C287" s="913" t="s">
        <v>2153</v>
      </c>
      <c r="D287" s="121">
        <v>19424.84</v>
      </c>
      <c r="E287" s="136" t="s">
        <v>239</v>
      </c>
      <c r="F287" s="895">
        <v>40627</v>
      </c>
      <c r="G287" s="16"/>
      <c r="H287" s="16" t="s">
        <v>496</v>
      </c>
      <c r="I287" s="16" t="s">
        <v>496</v>
      </c>
      <c r="J287" s="15"/>
      <c r="K287" s="15"/>
      <c r="L287" s="16"/>
      <c r="M287" s="16" t="s">
        <v>496</v>
      </c>
      <c r="N287" s="15"/>
      <c r="O287" s="17" t="s">
        <v>1999</v>
      </c>
    </row>
    <row r="288" spans="1:25" s="39" customFormat="1" ht="76.5" customHeight="1" x14ac:dyDescent="0.2">
      <c r="A288" s="899"/>
      <c r="B288" s="125" t="s">
        <v>54</v>
      </c>
      <c r="C288" s="913"/>
      <c r="D288" s="121">
        <v>3842</v>
      </c>
      <c r="E288" s="136" t="s">
        <v>240</v>
      </c>
      <c r="F288" s="898"/>
      <c r="G288" s="16" t="s">
        <v>496</v>
      </c>
      <c r="H288" s="15"/>
      <c r="I288" s="16" t="s">
        <v>496</v>
      </c>
      <c r="J288" s="15"/>
      <c r="K288" s="15"/>
      <c r="L288" s="16" t="s">
        <v>496</v>
      </c>
      <c r="M288" s="16"/>
      <c r="N288" s="15"/>
      <c r="O288" s="17"/>
    </row>
    <row r="289" spans="1:25" s="39" customFormat="1" ht="76.5" customHeight="1" x14ac:dyDescent="0.2">
      <c r="A289" s="899" t="s">
        <v>649</v>
      </c>
      <c r="B289" s="125" t="s">
        <v>226</v>
      </c>
      <c r="C289" s="913" t="s">
        <v>2154</v>
      </c>
      <c r="D289" s="121">
        <v>1040.2</v>
      </c>
      <c r="E289" s="73" t="s">
        <v>241</v>
      </c>
      <c r="F289" s="895">
        <v>40703</v>
      </c>
      <c r="G289" s="16" t="s">
        <v>496</v>
      </c>
      <c r="H289" s="15"/>
      <c r="I289" s="16" t="s">
        <v>496</v>
      </c>
      <c r="J289" s="15"/>
      <c r="K289" s="15"/>
      <c r="L289" s="16" t="s">
        <v>496</v>
      </c>
      <c r="M289" s="16"/>
      <c r="N289" s="15"/>
      <c r="O289" s="17"/>
    </row>
    <row r="290" spans="1:25" s="39" customFormat="1" ht="76.5" customHeight="1" x14ac:dyDescent="0.2">
      <c r="A290" s="899"/>
      <c r="B290" s="125" t="s">
        <v>227</v>
      </c>
      <c r="C290" s="913"/>
      <c r="D290" s="121">
        <v>71290</v>
      </c>
      <c r="E290" s="73" t="s">
        <v>242</v>
      </c>
      <c r="F290" s="898"/>
      <c r="G290" s="16" t="s">
        <v>496</v>
      </c>
      <c r="H290" s="15"/>
      <c r="I290" s="16" t="s">
        <v>496</v>
      </c>
      <c r="J290" s="15"/>
      <c r="K290" s="15"/>
      <c r="L290" s="16"/>
      <c r="M290" s="16" t="s">
        <v>496</v>
      </c>
      <c r="N290" s="15"/>
      <c r="O290" s="17"/>
    </row>
    <row r="291" spans="1:25" s="39" customFormat="1" ht="76.5" customHeight="1" x14ac:dyDescent="0.2">
      <c r="A291" s="899" t="s">
        <v>650</v>
      </c>
      <c r="B291" s="125" t="s">
        <v>174</v>
      </c>
      <c r="C291" s="913" t="s">
        <v>2155</v>
      </c>
      <c r="D291" s="121">
        <v>20283</v>
      </c>
      <c r="E291" s="136" t="s">
        <v>243</v>
      </c>
      <c r="F291" s="895">
        <v>40640</v>
      </c>
      <c r="G291" s="16" t="s">
        <v>496</v>
      </c>
      <c r="H291" s="15"/>
      <c r="I291" s="16" t="s">
        <v>496</v>
      </c>
      <c r="J291" s="15"/>
      <c r="K291" s="15"/>
      <c r="L291" s="16"/>
      <c r="M291" s="16" t="s">
        <v>496</v>
      </c>
      <c r="N291" s="15"/>
      <c r="O291" s="17"/>
    </row>
    <row r="292" spans="1:25" s="39" customFormat="1" ht="76.5" customHeight="1" x14ac:dyDescent="0.2">
      <c r="A292" s="899"/>
      <c r="B292" s="125" t="s">
        <v>224</v>
      </c>
      <c r="C292" s="913"/>
      <c r="D292" s="121">
        <v>3570</v>
      </c>
      <c r="E292" s="136" t="s">
        <v>244</v>
      </c>
      <c r="F292" s="898"/>
      <c r="G292" s="16" t="s">
        <v>496</v>
      </c>
      <c r="H292" s="15"/>
      <c r="I292" s="16" t="s">
        <v>496</v>
      </c>
      <c r="J292" s="15"/>
      <c r="K292" s="15"/>
      <c r="L292" s="16" t="s">
        <v>496</v>
      </c>
      <c r="M292" s="16"/>
      <c r="N292" s="15"/>
      <c r="O292" s="17"/>
    </row>
    <row r="293" spans="1:25" s="39" customFormat="1" ht="76.5" customHeight="1" x14ac:dyDescent="0.2">
      <c r="A293" s="133" t="s">
        <v>651</v>
      </c>
      <c r="B293" s="125" t="s">
        <v>228</v>
      </c>
      <c r="C293" s="132" t="s">
        <v>2156</v>
      </c>
      <c r="D293" s="121">
        <v>35595</v>
      </c>
      <c r="E293" s="136" t="s">
        <v>245</v>
      </c>
      <c r="F293" s="141">
        <v>40710</v>
      </c>
      <c r="G293" s="16" t="s">
        <v>496</v>
      </c>
      <c r="H293" s="15"/>
      <c r="I293" s="16" t="s">
        <v>496</v>
      </c>
      <c r="J293" s="15"/>
      <c r="K293" s="15"/>
      <c r="L293" s="16"/>
      <c r="M293" s="16" t="s">
        <v>496</v>
      </c>
      <c r="N293" s="15"/>
      <c r="O293" s="17"/>
    </row>
    <row r="294" spans="1:25" s="39" customFormat="1" ht="76.5" customHeight="1" x14ac:dyDescent="0.2">
      <c r="A294" s="133" t="s">
        <v>652</v>
      </c>
      <c r="B294" s="125" t="s">
        <v>227</v>
      </c>
      <c r="C294" s="132" t="s">
        <v>2157</v>
      </c>
      <c r="D294" s="121">
        <v>75972.600000000006</v>
      </c>
      <c r="E294" s="136" t="s">
        <v>246</v>
      </c>
      <c r="F294" s="141">
        <v>40731</v>
      </c>
      <c r="G294" s="16" t="s">
        <v>496</v>
      </c>
      <c r="H294" s="15"/>
      <c r="I294" s="16" t="s">
        <v>496</v>
      </c>
      <c r="J294" s="15"/>
      <c r="K294" s="15"/>
      <c r="L294" s="16" t="s">
        <v>496</v>
      </c>
      <c r="M294" s="16"/>
      <c r="N294" s="15"/>
      <c r="O294" s="17"/>
    </row>
    <row r="295" spans="1:25" s="39" customFormat="1" ht="76.5" customHeight="1" x14ac:dyDescent="0.2">
      <c r="A295" s="133" t="s">
        <v>653</v>
      </c>
      <c r="B295" s="125" t="s">
        <v>229</v>
      </c>
      <c r="C295" s="132" t="s">
        <v>2158</v>
      </c>
      <c r="D295" s="121">
        <v>12795.88</v>
      </c>
      <c r="E295" s="136" t="s">
        <v>247</v>
      </c>
      <c r="F295" s="141">
        <v>40724</v>
      </c>
      <c r="G295" s="16"/>
      <c r="H295" s="16" t="s">
        <v>496</v>
      </c>
      <c r="I295" s="16" t="s">
        <v>496</v>
      </c>
      <c r="J295" s="15"/>
      <c r="K295" s="15"/>
      <c r="L295" s="16"/>
      <c r="M295" s="16" t="s">
        <v>496</v>
      </c>
      <c r="N295" s="15"/>
      <c r="O295" s="17" t="s">
        <v>1995</v>
      </c>
    </row>
    <row r="296" spans="1:25" s="39" customFormat="1" ht="76.5" customHeight="1" x14ac:dyDescent="0.2">
      <c r="A296" s="133" t="s">
        <v>654</v>
      </c>
      <c r="B296" s="125" t="s">
        <v>107</v>
      </c>
      <c r="C296" s="132" t="s">
        <v>2159</v>
      </c>
      <c r="D296" s="121">
        <f>400*105</f>
        <v>42000</v>
      </c>
      <c r="E296" s="73" t="s">
        <v>248</v>
      </c>
      <c r="F296" s="141">
        <v>40717</v>
      </c>
      <c r="G296" s="16" t="s">
        <v>496</v>
      </c>
      <c r="H296" s="15"/>
      <c r="I296" s="16" t="s">
        <v>496</v>
      </c>
      <c r="J296" s="15"/>
      <c r="K296" s="15"/>
      <c r="L296" s="16" t="s">
        <v>496</v>
      </c>
      <c r="M296" s="16"/>
      <c r="N296" s="15"/>
      <c r="O296" s="17"/>
    </row>
    <row r="297" spans="1:25" s="39" customFormat="1" ht="76.5" customHeight="1" thickBot="1" x14ac:dyDescent="0.25">
      <c r="A297" s="134" t="s">
        <v>655</v>
      </c>
      <c r="B297" s="129" t="s">
        <v>228</v>
      </c>
      <c r="C297" s="140" t="s">
        <v>2160</v>
      </c>
      <c r="D297" s="124">
        <v>32372</v>
      </c>
      <c r="E297" s="22" t="s">
        <v>249</v>
      </c>
      <c r="F297" s="64">
        <v>40738</v>
      </c>
      <c r="G297" s="19" t="s">
        <v>496</v>
      </c>
      <c r="H297" s="18"/>
      <c r="I297" s="19" t="s">
        <v>496</v>
      </c>
      <c r="J297" s="18"/>
      <c r="K297" s="18"/>
      <c r="L297" s="19"/>
      <c r="M297" s="19" t="s">
        <v>496</v>
      </c>
      <c r="N297" s="18"/>
      <c r="O297" s="20"/>
    </row>
    <row r="298" spans="1:25" s="42" customFormat="1" ht="12" thickTop="1" x14ac:dyDescent="0.2">
      <c r="A298" s="1"/>
      <c r="D298" s="6"/>
      <c r="E298" s="1"/>
      <c r="F298" s="7"/>
    </row>
    <row r="299" spans="1:25" s="42" customFormat="1" x14ac:dyDescent="0.2">
      <c r="A299" s="1"/>
      <c r="D299" s="6"/>
      <c r="E299" s="1"/>
      <c r="F299" s="7"/>
    </row>
    <row r="300" spans="1:25" s="14" customFormat="1" ht="41.25" customHeight="1" thickBot="1" x14ac:dyDescent="0.25">
      <c r="A300" s="897" t="s">
        <v>275</v>
      </c>
      <c r="B300" s="897"/>
      <c r="C300" s="897"/>
      <c r="D300" s="897"/>
      <c r="E300" s="897"/>
      <c r="F300" s="897"/>
      <c r="G300" s="897"/>
      <c r="H300" s="897"/>
      <c r="I300" s="897"/>
      <c r="J300" s="897"/>
      <c r="K300" s="897"/>
      <c r="L300" s="897"/>
      <c r="M300" s="897"/>
      <c r="N300" s="897"/>
      <c r="O300" s="897"/>
    </row>
    <row r="301" spans="1:25" s="32" customFormat="1" ht="48" customHeight="1" thickTop="1" x14ac:dyDescent="0.2">
      <c r="A301" s="902" t="s">
        <v>1075</v>
      </c>
      <c r="B301" s="905" t="s">
        <v>1076</v>
      </c>
      <c r="C301" s="905" t="s">
        <v>1077</v>
      </c>
      <c r="D301" s="905" t="s">
        <v>490</v>
      </c>
      <c r="E301" s="907" t="s">
        <v>491</v>
      </c>
      <c r="F301" s="892" t="s">
        <v>1078</v>
      </c>
      <c r="G301" s="892" t="s">
        <v>1079</v>
      </c>
      <c r="H301" s="892"/>
      <c r="I301" s="892" t="s">
        <v>1080</v>
      </c>
      <c r="J301" s="892"/>
      <c r="K301" s="892" t="s">
        <v>1081</v>
      </c>
      <c r="L301" s="892"/>
      <c r="M301" s="892"/>
      <c r="N301" s="892"/>
      <c r="O301" s="893" t="s">
        <v>1082</v>
      </c>
      <c r="P301" s="31"/>
      <c r="Q301" s="31"/>
      <c r="R301" s="31"/>
      <c r="S301" s="31"/>
      <c r="T301" s="31"/>
      <c r="U301" s="31"/>
      <c r="V301" s="31"/>
      <c r="W301" s="31"/>
      <c r="X301" s="31"/>
      <c r="Y301" s="31"/>
    </row>
    <row r="302" spans="1:25" s="32" customFormat="1" ht="33" customHeight="1" thickBot="1" x14ac:dyDescent="0.25">
      <c r="A302" s="903"/>
      <c r="B302" s="906"/>
      <c r="C302" s="906"/>
      <c r="D302" s="906"/>
      <c r="E302" s="908"/>
      <c r="F302" s="914"/>
      <c r="G302" s="123" t="s">
        <v>1083</v>
      </c>
      <c r="H302" s="123" t="s">
        <v>1084</v>
      </c>
      <c r="I302" s="123" t="s">
        <v>1085</v>
      </c>
      <c r="J302" s="123" t="s">
        <v>1084</v>
      </c>
      <c r="K302" s="123" t="s">
        <v>492</v>
      </c>
      <c r="L302" s="123" t="s">
        <v>493</v>
      </c>
      <c r="M302" s="123" t="s">
        <v>494</v>
      </c>
      <c r="N302" s="123" t="s">
        <v>495</v>
      </c>
      <c r="O302" s="894"/>
      <c r="P302" s="31"/>
      <c r="Q302" s="31"/>
      <c r="R302" s="31"/>
      <c r="S302" s="31"/>
      <c r="T302" s="31"/>
      <c r="U302" s="31"/>
      <c r="V302" s="31"/>
      <c r="W302" s="31"/>
      <c r="X302" s="31"/>
      <c r="Y302" s="31"/>
    </row>
    <row r="303" spans="1:25" s="39" customFormat="1" ht="74.25" customHeight="1" x14ac:dyDescent="0.2">
      <c r="A303" s="133" t="s">
        <v>656</v>
      </c>
      <c r="B303" s="119" t="s">
        <v>266</v>
      </c>
      <c r="C303" s="122" t="s">
        <v>2161</v>
      </c>
      <c r="D303" s="65">
        <v>27410</v>
      </c>
      <c r="E303" s="136" t="s">
        <v>251</v>
      </c>
      <c r="F303" s="141">
        <v>40682</v>
      </c>
      <c r="G303" s="16" t="s">
        <v>496</v>
      </c>
      <c r="H303" s="15"/>
      <c r="I303" s="16" t="s">
        <v>496</v>
      </c>
      <c r="J303" s="15"/>
      <c r="K303" s="15"/>
      <c r="L303" s="16" t="s">
        <v>496</v>
      </c>
      <c r="M303" s="16"/>
      <c r="N303" s="15"/>
      <c r="O303" s="17"/>
    </row>
    <row r="304" spans="1:25" s="39" customFormat="1" ht="74.25" customHeight="1" x14ac:dyDescent="0.2">
      <c r="A304" s="133" t="s">
        <v>657</v>
      </c>
      <c r="B304" s="119" t="s">
        <v>220</v>
      </c>
      <c r="C304" s="122" t="s">
        <v>2162</v>
      </c>
      <c r="D304" s="65">
        <v>105097.60000000001</v>
      </c>
      <c r="E304" s="136" t="s">
        <v>252</v>
      </c>
      <c r="F304" s="141">
        <v>40724</v>
      </c>
      <c r="G304" s="16" t="s">
        <v>496</v>
      </c>
      <c r="H304" s="15"/>
      <c r="I304" s="16" t="s">
        <v>496</v>
      </c>
      <c r="J304" s="15"/>
      <c r="K304" s="15"/>
      <c r="L304" s="16"/>
      <c r="M304" s="16" t="s">
        <v>496</v>
      </c>
      <c r="N304" s="15"/>
      <c r="O304" s="17"/>
    </row>
    <row r="305" spans="1:15" s="39" customFormat="1" ht="74.25" customHeight="1" x14ac:dyDescent="0.2">
      <c r="A305" s="899" t="s">
        <v>658</v>
      </c>
      <c r="B305" s="119" t="s">
        <v>267</v>
      </c>
      <c r="C305" s="904" t="s">
        <v>2161</v>
      </c>
      <c r="D305" s="65">
        <v>50460.14</v>
      </c>
      <c r="E305" s="136" t="s">
        <v>253</v>
      </c>
      <c r="F305" s="895">
        <v>40731</v>
      </c>
      <c r="G305" s="16" t="s">
        <v>496</v>
      </c>
      <c r="H305" s="15"/>
      <c r="I305" s="16" t="s">
        <v>496</v>
      </c>
      <c r="J305" s="15"/>
      <c r="K305" s="15"/>
      <c r="L305" s="16"/>
      <c r="M305" s="16" t="s">
        <v>496</v>
      </c>
      <c r="N305" s="15"/>
      <c r="O305" s="17"/>
    </row>
    <row r="306" spans="1:15" s="39" customFormat="1" ht="74.25" customHeight="1" x14ac:dyDescent="0.2">
      <c r="A306" s="899"/>
      <c r="B306" s="119" t="s">
        <v>268</v>
      </c>
      <c r="C306" s="904"/>
      <c r="D306" s="65">
        <v>93682</v>
      </c>
      <c r="E306" s="136" t="s">
        <v>254</v>
      </c>
      <c r="F306" s="898"/>
      <c r="G306" s="16" t="s">
        <v>496</v>
      </c>
      <c r="H306" s="15"/>
      <c r="I306" s="16" t="s">
        <v>496</v>
      </c>
      <c r="J306" s="15"/>
      <c r="K306" s="15"/>
      <c r="L306" s="16"/>
      <c r="M306" s="16" t="s">
        <v>496</v>
      </c>
      <c r="N306" s="15"/>
      <c r="O306" s="17"/>
    </row>
    <row r="307" spans="1:15" s="39" customFormat="1" ht="74.25" customHeight="1" x14ac:dyDescent="0.2">
      <c r="A307" s="133" t="s">
        <v>645</v>
      </c>
      <c r="B307" s="119" t="s">
        <v>174</v>
      </c>
      <c r="C307" s="122" t="s">
        <v>2163</v>
      </c>
      <c r="D307" s="65">
        <v>270927</v>
      </c>
      <c r="E307" s="136" t="s">
        <v>255</v>
      </c>
      <c r="F307" s="141">
        <v>40815</v>
      </c>
      <c r="G307" s="16" t="s">
        <v>496</v>
      </c>
      <c r="H307" s="15"/>
      <c r="I307" s="16" t="s">
        <v>496</v>
      </c>
      <c r="J307" s="15"/>
      <c r="K307" s="15"/>
      <c r="L307" s="16" t="s">
        <v>496</v>
      </c>
      <c r="M307" s="16"/>
      <c r="N307" s="15"/>
      <c r="O307" s="17"/>
    </row>
    <row r="308" spans="1:15" s="39" customFormat="1" ht="74.25" customHeight="1" x14ac:dyDescent="0.2">
      <c r="A308" s="133" t="s">
        <v>659</v>
      </c>
      <c r="B308" s="119" t="s">
        <v>174</v>
      </c>
      <c r="C308" s="122" t="s">
        <v>2164</v>
      </c>
      <c r="D308" s="65">
        <v>70010</v>
      </c>
      <c r="E308" s="136" t="s">
        <v>256</v>
      </c>
      <c r="F308" s="141">
        <v>40800</v>
      </c>
      <c r="G308" s="16" t="s">
        <v>496</v>
      </c>
      <c r="H308" s="15"/>
      <c r="I308" s="16" t="s">
        <v>496</v>
      </c>
      <c r="J308" s="15"/>
      <c r="K308" s="15"/>
      <c r="L308" s="16" t="s">
        <v>496</v>
      </c>
      <c r="M308" s="16"/>
      <c r="N308" s="15"/>
      <c r="O308" s="17"/>
    </row>
    <row r="309" spans="1:15" s="39" customFormat="1" ht="74.25" customHeight="1" x14ac:dyDescent="0.2">
      <c r="A309" s="899" t="s">
        <v>660</v>
      </c>
      <c r="B309" s="119" t="s">
        <v>226</v>
      </c>
      <c r="C309" s="904" t="s">
        <v>2165</v>
      </c>
      <c r="D309" s="65">
        <v>619.5</v>
      </c>
      <c r="E309" s="136" t="s">
        <v>257</v>
      </c>
      <c r="F309" s="895">
        <v>40822</v>
      </c>
      <c r="G309" s="16" t="s">
        <v>496</v>
      </c>
      <c r="H309" s="15"/>
      <c r="I309" s="16" t="s">
        <v>496</v>
      </c>
      <c r="J309" s="15"/>
      <c r="K309" s="15"/>
      <c r="L309" s="16" t="s">
        <v>496</v>
      </c>
      <c r="M309" s="16"/>
      <c r="N309" s="15"/>
      <c r="O309" s="17"/>
    </row>
    <row r="310" spans="1:15" s="39" customFormat="1" ht="74.25" customHeight="1" x14ac:dyDescent="0.2">
      <c r="A310" s="899"/>
      <c r="B310" s="119" t="s">
        <v>269</v>
      </c>
      <c r="C310" s="904"/>
      <c r="D310" s="65">
        <v>6866.19</v>
      </c>
      <c r="E310" s="136" t="s">
        <v>258</v>
      </c>
      <c r="F310" s="898"/>
      <c r="G310" s="16" t="s">
        <v>496</v>
      </c>
      <c r="H310" s="15"/>
      <c r="I310" s="16" t="s">
        <v>496</v>
      </c>
      <c r="J310" s="15"/>
      <c r="K310" s="15"/>
      <c r="L310" s="16"/>
      <c r="M310" s="16" t="s">
        <v>496</v>
      </c>
      <c r="N310" s="15"/>
      <c r="O310" s="17"/>
    </row>
    <row r="311" spans="1:15" s="39" customFormat="1" ht="74.25" customHeight="1" x14ac:dyDescent="0.2">
      <c r="A311" s="899"/>
      <c r="B311" s="119" t="s">
        <v>270</v>
      </c>
      <c r="C311" s="904"/>
      <c r="D311" s="65">
        <v>184823</v>
      </c>
      <c r="E311" s="136" t="s">
        <v>259</v>
      </c>
      <c r="F311" s="898"/>
      <c r="G311" s="16" t="s">
        <v>496</v>
      </c>
      <c r="H311" s="15"/>
      <c r="I311" s="16" t="s">
        <v>496</v>
      </c>
      <c r="J311" s="15"/>
      <c r="K311" s="15"/>
      <c r="L311" s="16" t="s">
        <v>496</v>
      </c>
      <c r="M311" s="16"/>
      <c r="N311" s="15"/>
      <c r="O311" s="17"/>
    </row>
    <row r="312" spans="1:15" s="39" customFormat="1" ht="74.25" customHeight="1" x14ac:dyDescent="0.2">
      <c r="A312" s="899" t="s">
        <v>661</v>
      </c>
      <c r="B312" s="119" t="s">
        <v>271</v>
      </c>
      <c r="C312" s="904" t="s">
        <v>2166</v>
      </c>
      <c r="D312" s="65">
        <v>113845.51</v>
      </c>
      <c r="E312" s="136" t="s">
        <v>260</v>
      </c>
      <c r="F312" s="895">
        <v>40843</v>
      </c>
      <c r="G312" s="16" t="s">
        <v>496</v>
      </c>
      <c r="H312" s="15"/>
      <c r="I312" s="16" t="s">
        <v>496</v>
      </c>
      <c r="J312" s="15"/>
      <c r="K312" s="15"/>
      <c r="L312" s="16" t="s">
        <v>496</v>
      </c>
      <c r="M312" s="16"/>
      <c r="N312" s="15"/>
      <c r="O312" s="17"/>
    </row>
    <row r="313" spans="1:15" s="39" customFormat="1" ht="74.25" customHeight="1" x14ac:dyDescent="0.2">
      <c r="A313" s="899"/>
      <c r="B313" s="119" t="s">
        <v>226</v>
      </c>
      <c r="C313" s="904"/>
      <c r="D313" s="65">
        <v>3685</v>
      </c>
      <c r="E313" s="136" t="s">
        <v>261</v>
      </c>
      <c r="F313" s="898"/>
      <c r="G313" s="16" t="s">
        <v>496</v>
      </c>
      <c r="H313" s="15"/>
      <c r="I313" s="16" t="s">
        <v>496</v>
      </c>
      <c r="J313" s="15"/>
      <c r="K313" s="15"/>
      <c r="L313" s="16" t="s">
        <v>496</v>
      </c>
      <c r="M313" s="16"/>
      <c r="N313" s="15"/>
      <c r="O313" s="17"/>
    </row>
    <row r="314" spans="1:15" s="39" customFormat="1" ht="74.25" customHeight="1" x14ac:dyDescent="0.2">
      <c r="A314" s="899"/>
      <c r="B314" s="119" t="s">
        <v>272</v>
      </c>
      <c r="C314" s="904"/>
      <c r="D314" s="65">
        <v>122.39</v>
      </c>
      <c r="E314" s="136" t="s">
        <v>262</v>
      </c>
      <c r="F314" s="898"/>
      <c r="G314" s="16"/>
      <c r="H314" s="16" t="s">
        <v>496</v>
      </c>
      <c r="I314" s="16"/>
      <c r="J314" s="16" t="s">
        <v>496</v>
      </c>
      <c r="K314" s="15"/>
      <c r="L314" s="16"/>
      <c r="M314" s="16"/>
      <c r="N314" s="16" t="s">
        <v>496</v>
      </c>
      <c r="O314" s="17" t="s">
        <v>2002</v>
      </c>
    </row>
    <row r="315" spans="1:15" s="39" customFormat="1" ht="74.25" customHeight="1" x14ac:dyDescent="0.2">
      <c r="A315" s="899"/>
      <c r="B315" s="119" t="s">
        <v>273</v>
      </c>
      <c r="C315" s="904"/>
      <c r="D315" s="65">
        <v>68486.649999999994</v>
      </c>
      <c r="E315" s="136" t="s">
        <v>263</v>
      </c>
      <c r="F315" s="898"/>
      <c r="G315" s="16" t="s">
        <v>496</v>
      </c>
      <c r="H315" s="15"/>
      <c r="I315" s="16" t="s">
        <v>496</v>
      </c>
      <c r="J315" s="15"/>
      <c r="K315" s="15"/>
      <c r="L315" s="16" t="s">
        <v>496</v>
      </c>
      <c r="M315" s="16"/>
      <c r="N315" s="15"/>
      <c r="O315" s="17"/>
    </row>
    <row r="316" spans="1:15" s="39" customFormat="1" ht="74.25" customHeight="1" x14ac:dyDescent="0.2">
      <c r="A316" s="133" t="s">
        <v>662</v>
      </c>
      <c r="B316" s="119" t="s">
        <v>274</v>
      </c>
      <c r="C316" s="122" t="s">
        <v>2167</v>
      </c>
      <c r="D316" s="65">
        <v>146973.9</v>
      </c>
      <c r="E316" s="136" t="s">
        <v>264</v>
      </c>
      <c r="F316" s="141">
        <v>40843</v>
      </c>
      <c r="G316" s="16" t="s">
        <v>496</v>
      </c>
      <c r="H316" s="15"/>
      <c r="I316" s="16" t="s">
        <v>496</v>
      </c>
      <c r="J316" s="15"/>
      <c r="K316" s="15"/>
      <c r="L316" s="16"/>
      <c r="M316" s="16" t="s">
        <v>496</v>
      </c>
      <c r="N316" s="15"/>
      <c r="O316" s="17"/>
    </row>
    <row r="317" spans="1:15" s="39" customFormat="1" ht="74.25" customHeight="1" thickBot="1" x14ac:dyDescent="0.25">
      <c r="A317" s="134" t="s">
        <v>663</v>
      </c>
      <c r="B317" s="120" t="s">
        <v>124</v>
      </c>
      <c r="C317" s="135" t="s">
        <v>2168</v>
      </c>
      <c r="D317" s="66">
        <v>63654.53</v>
      </c>
      <c r="E317" s="22" t="s">
        <v>265</v>
      </c>
      <c r="F317" s="64">
        <v>40878</v>
      </c>
      <c r="G317" s="19" t="s">
        <v>496</v>
      </c>
      <c r="H317" s="18"/>
      <c r="I317" s="19" t="s">
        <v>496</v>
      </c>
      <c r="J317" s="18"/>
      <c r="K317" s="18"/>
      <c r="L317" s="19"/>
      <c r="M317" s="19" t="s">
        <v>496</v>
      </c>
      <c r="N317" s="18"/>
      <c r="O317" s="20"/>
    </row>
    <row r="318" spans="1:15" s="42" customFormat="1" ht="15.75" thickTop="1" x14ac:dyDescent="0.2">
      <c r="A318" s="1"/>
      <c r="B318" s="55"/>
      <c r="C318" s="56"/>
      <c r="D318" s="6"/>
      <c r="E318" s="1"/>
      <c r="F318" s="7"/>
    </row>
    <row r="319" spans="1:15" s="42" customFormat="1" x14ac:dyDescent="0.2">
      <c r="A319" s="1"/>
      <c r="D319" s="6"/>
      <c r="E319" s="1"/>
      <c r="F319" s="7"/>
    </row>
    <row r="320" spans="1:15" s="14" customFormat="1" ht="42" customHeight="1" thickBot="1" x14ac:dyDescent="0.25">
      <c r="A320" s="897" t="s">
        <v>276</v>
      </c>
      <c r="B320" s="897"/>
      <c r="C320" s="897"/>
      <c r="D320" s="897"/>
      <c r="E320" s="897"/>
      <c r="F320" s="897"/>
      <c r="G320" s="897"/>
      <c r="H320" s="897"/>
      <c r="I320" s="897"/>
      <c r="J320" s="897"/>
      <c r="K320" s="897"/>
      <c r="L320" s="897"/>
      <c r="M320" s="897"/>
      <c r="N320" s="897"/>
      <c r="O320" s="897"/>
    </row>
    <row r="321" spans="1:25" s="3" customFormat="1" ht="48" customHeight="1" thickTop="1" x14ac:dyDescent="0.2">
      <c r="A321" s="900" t="s">
        <v>1075</v>
      </c>
      <c r="B321" s="909" t="s">
        <v>1076</v>
      </c>
      <c r="C321" s="909" t="s">
        <v>1077</v>
      </c>
      <c r="D321" s="909" t="s">
        <v>490</v>
      </c>
      <c r="E321" s="923" t="s">
        <v>491</v>
      </c>
      <c r="F321" s="919" t="s">
        <v>1078</v>
      </c>
      <c r="G321" s="919" t="s">
        <v>1079</v>
      </c>
      <c r="H321" s="919"/>
      <c r="I321" s="919" t="s">
        <v>1080</v>
      </c>
      <c r="J321" s="919"/>
      <c r="K321" s="919" t="s">
        <v>1081</v>
      </c>
      <c r="L321" s="919"/>
      <c r="M321" s="919"/>
      <c r="N321" s="919"/>
      <c r="O321" s="921" t="s">
        <v>1082</v>
      </c>
      <c r="P321" s="1"/>
      <c r="Q321" s="1"/>
      <c r="R321" s="1"/>
      <c r="S321" s="1"/>
      <c r="T321" s="1"/>
      <c r="U321" s="1"/>
      <c r="V321" s="1"/>
      <c r="W321" s="1"/>
      <c r="X321" s="1"/>
      <c r="Y321" s="1"/>
    </row>
    <row r="322" spans="1:25" s="3" customFormat="1" ht="33" customHeight="1" thickBot="1" x14ac:dyDescent="0.25">
      <c r="A322" s="901"/>
      <c r="B322" s="910"/>
      <c r="C322" s="910"/>
      <c r="D322" s="910"/>
      <c r="E322" s="924"/>
      <c r="F322" s="920"/>
      <c r="G322" s="37" t="s">
        <v>1083</v>
      </c>
      <c r="H322" s="37" t="s">
        <v>1084</v>
      </c>
      <c r="I322" s="37" t="s">
        <v>1085</v>
      </c>
      <c r="J322" s="37" t="s">
        <v>1084</v>
      </c>
      <c r="K322" s="37" t="s">
        <v>492</v>
      </c>
      <c r="L322" s="37" t="s">
        <v>493</v>
      </c>
      <c r="M322" s="37" t="s">
        <v>494</v>
      </c>
      <c r="N322" s="37" t="s">
        <v>495</v>
      </c>
      <c r="O322" s="922"/>
      <c r="P322" s="1"/>
      <c r="Q322" s="1"/>
      <c r="R322" s="1"/>
      <c r="S322" s="1"/>
      <c r="T322" s="1"/>
      <c r="U322" s="1"/>
      <c r="V322" s="1"/>
      <c r="W322" s="1"/>
      <c r="X322" s="1"/>
      <c r="Y322" s="1"/>
    </row>
    <row r="323" spans="1:25" s="39" customFormat="1" ht="112.5" customHeight="1" thickBot="1" x14ac:dyDescent="0.25">
      <c r="A323" s="45" t="s">
        <v>664</v>
      </c>
      <c r="B323" s="18" t="s">
        <v>277</v>
      </c>
      <c r="C323" s="46" t="s">
        <v>2169</v>
      </c>
      <c r="D323" s="63">
        <v>17975</v>
      </c>
      <c r="E323" s="22" t="s">
        <v>278</v>
      </c>
      <c r="F323" s="64">
        <v>40745</v>
      </c>
      <c r="G323" s="19" t="s">
        <v>496</v>
      </c>
      <c r="H323" s="19"/>
      <c r="I323" s="19" t="s">
        <v>496</v>
      </c>
      <c r="J323" s="19"/>
      <c r="K323" s="19"/>
      <c r="L323" s="19" t="s">
        <v>496</v>
      </c>
      <c r="M323" s="19"/>
      <c r="N323" s="19"/>
      <c r="O323" s="20"/>
    </row>
    <row r="324" spans="1:25" s="42" customFormat="1" ht="12" thickTop="1" x14ac:dyDescent="0.2">
      <c r="A324" s="1"/>
      <c r="D324" s="6"/>
      <c r="E324" s="1"/>
      <c r="F324" s="7"/>
    </row>
    <row r="325" spans="1:25" s="42" customFormat="1" x14ac:dyDescent="0.2">
      <c r="A325" s="1"/>
      <c r="D325" s="6"/>
      <c r="E325" s="1"/>
      <c r="F325" s="7"/>
    </row>
    <row r="326" spans="1:25" s="2" customFormat="1" ht="34.5" customHeight="1" thickBot="1" x14ac:dyDescent="0.25">
      <c r="A326" s="897" t="s">
        <v>17</v>
      </c>
      <c r="B326" s="897"/>
      <c r="C326" s="897"/>
      <c r="D326" s="897"/>
      <c r="E326" s="897"/>
      <c r="F326" s="897"/>
      <c r="G326" s="897"/>
      <c r="H326" s="897"/>
      <c r="I326" s="897"/>
      <c r="J326" s="897"/>
      <c r="K326" s="897"/>
      <c r="L326" s="897"/>
      <c r="M326" s="897"/>
      <c r="N326" s="897"/>
      <c r="O326" s="897"/>
    </row>
    <row r="327" spans="1:25" s="32" customFormat="1" ht="48" customHeight="1" thickTop="1" x14ac:dyDescent="0.2">
      <c r="A327" s="902" t="s">
        <v>1075</v>
      </c>
      <c r="B327" s="905" t="s">
        <v>1076</v>
      </c>
      <c r="C327" s="905" t="s">
        <v>1077</v>
      </c>
      <c r="D327" s="905" t="s">
        <v>490</v>
      </c>
      <c r="E327" s="907" t="s">
        <v>491</v>
      </c>
      <c r="F327" s="892" t="s">
        <v>1078</v>
      </c>
      <c r="G327" s="892" t="s">
        <v>1079</v>
      </c>
      <c r="H327" s="892"/>
      <c r="I327" s="892" t="s">
        <v>1080</v>
      </c>
      <c r="J327" s="892"/>
      <c r="K327" s="892" t="s">
        <v>1081</v>
      </c>
      <c r="L327" s="892"/>
      <c r="M327" s="892"/>
      <c r="N327" s="892"/>
      <c r="O327" s="893" t="s">
        <v>1082</v>
      </c>
      <c r="P327" s="31"/>
      <c r="Q327" s="31"/>
      <c r="R327" s="31"/>
      <c r="S327" s="31"/>
      <c r="T327" s="31"/>
      <c r="U327" s="31"/>
      <c r="V327" s="31"/>
      <c r="W327" s="31"/>
      <c r="X327" s="31"/>
      <c r="Y327" s="31"/>
    </row>
    <row r="328" spans="1:25" s="32" customFormat="1" ht="33" customHeight="1" thickBot="1" x14ac:dyDescent="0.25">
      <c r="A328" s="903"/>
      <c r="B328" s="906"/>
      <c r="C328" s="906"/>
      <c r="D328" s="906"/>
      <c r="E328" s="908"/>
      <c r="F328" s="914"/>
      <c r="G328" s="123" t="s">
        <v>1083</v>
      </c>
      <c r="H328" s="123" t="s">
        <v>1084</v>
      </c>
      <c r="I328" s="123" t="s">
        <v>1085</v>
      </c>
      <c r="J328" s="123" t="s">
        <v>1084</v>
      </c>
      <c r="K328" s="123" t="s">
        <v>492</v>
      </c>
      <c r="L328" s="123" t="s">
        <v>493</v>
      </c>
      <c r="M328" s="123" t="s">
        <v>494</v>
      </c>
      <c r="N328" s="123" t="s">
        <v>495</v>
      </c>
      <c r="O328" s="894"/>
      <c r="P328" s="31"/>
      <c r="Q328" s="31"/>
      <c r="R328" s="31"/>
      <c r="S328" s="31"/>
      <c r="T328" s="31"/>
      <c r="U328" s="31"/>
      <c r="V328" s="31"/>
      <c r="W328" s="31"/>
      <c r="X328" s="31"/>
      <c r="Y328" s="31"/>
    </row>
    <row r="329" spans="1:25" s="39" customFormat="1" ht="47.25" x14ac:dyDescent="0.2">
      <c r="A329" s="899" t="s">
        <v>665</v>
      </c>
      <c r="B329" s="67" t="s">
        <v>375</v>
      </c>
      <c r="C329" s="904" t="s">
        <v>2170</v>
      </c>
      <c r="D329" s="121">
        <v>1980</v>
      </c>
      <c r="E329" s="131" t="s">
        <v>310</v>
      </c>
      <c r="F329" s="895">
        <v>40640</v>
      </c>
      <c r="G329" s="16" t="s">
        <v>496</v>
      </c>
      <c r="H329" s="15"/>
      <c r="I329" s="16" t="s">
        <v>496</v>
      </c>
      <c r="J329" s="15"/>
      <c r="K329" s="15"/>
      <c r="L329" s="16" t="s">
        <v>496</v>
      </c>
      <c r="M329" s="16"/>
      <c r="N329" s="15"/>
      <c r="O329" s="17"/>
    </row>
    <row r="330" spans="1:25" s="39" customFormat="1" ht="47.25" x14ac:dyDescent="0.2">
      <c r="A330" s="899"/>
      <c r="B330" s="67" t="s">
        <v>376</v>
      </c>
      <c r="C330" s="904"/>
      <c r="D330" s="121">
        <v>1980</v>
      </c>
      <c r="E330" s="131" t="s">
        <v>311</v>
      </c>
      <c r="F330" s="898"/>
      <c r="G330" s="16" t="s">
        <v>496</v>
      </c>
      <c r="H330" s="15"/>
      <c r="I330" s="16" t="s">
        <v>496</v>
      </c>
      <c r="J330" s="15"/>
      <c r="K330" s="15"/>
      <c r="L330" s="16" t="s">
        <v>496</v>
      </c>
      <c r="M330" s="16"/>
      <c r="N330" s="15"/>
      <c r="O330" s="17"/>
    </row>
    <row r="331" spans="1:25" s="39" customFormat="1" ht="47.25" x14ac:dyDescent="0.2">
      <c r="A331" s="899"/>
      <c r="B331" s="67" t="s">
        <v>377</v>
      </c>
      <c r="C331" s="904"/>
      <c r="D331" s="121">
        <v>1980</v>
      </c>
      <c r="E331" s="131" t="s">
        <v>312</v>
      </c>
      <c r="F331" s="898"/>
      <c r="G331" s="16" t="s">
        <v>496</v>
      </c>
      <c r="H331" s="15"/>
      <c r="I331" s="16" t="s">
        <v>496</v>
      </c>
      <c r="J331" s="15"/>
      <c r="K331" s="15"/>
      <c r="L331" s="16" t="s">
        <v>496</v>
      </c>
      <c r="M331" s="16"/>
      <c r="N331" s="15"/>
      <c r="O331" s="17"/>
    </row>
    <row r="332" spans="1:25" s="39" customFormat="1" ht="47.25" x14ac:dyDescent="0.2">
      <c r="A332" s="899"/>
      <c r="B332" s="67" t="s">
        <v>378</v>
      </c>
      <c r="C332" s="904"/>
      <c r="D332" s="121">
        <v>1980</v>
      </c>
      <c r="E332" s="131" t="s">
        <v>313</v>
      </c>
      <c r="F332" s="898"/>
      <c r="G332" s="16" t="s">
        <v>496</v>
      </c>
      <c r="H332" s="15"/>
      <c r="I332" s="16" t="s">
        <v>496</v>
      </c>
      <c r="J332" s="15"/>
      <c r="K332" s="15"/>
      <c r="L332" s="16" t="s">
        <v>496</v>
      </c>
      <c r="M332" s="16"/>
      <c r="N332" s="15"/>
      <c r="O332" s="17"/>
    </row>
    <row r="333" spans="1:25" s="39" customFormat="1" ht="47.25" x14ac:dyDescent="0.2">
      <c r="A333" s="899"/>
      <c r="B333" s="67" t="s">
        <v>379</v>
      </c>
      <c r="C333" s="904"/>
      <c r="D333" s="121">
        <v>1980</v>
      </c>
      <c r="E333" s="131" t="s">
        <v>314</v>
      </c>
      <c r="F333" s="898"/>
      <c r="G333" s="16" t="s">
        <v>496</v>
      </c>
      <c r="H333" s="15"/>
      <c r="I333" s="16" t="s">
        <v>496</v>
      </c>
      <c r="J333" s="15"/>
      <c r="K333" s="15"/>
      <c r="L333" s="16" t="s">
        <v>496</v>
      </c>
      <c r="M333" s="16"/>
      <c r="N333" s="15"/>
      <c r="O333" s="17"/>
    </row>
    <row r="334" spans="1:25" s="39" customFormat="1" ht="47.25" x14ac:dyDescent="0.2">
      <c r="A334" s="899"/>
      <c r="B334" s="67" t="s">
        <v>380</v>
      </c>
      <c r="C334" s="904"/>
      <c r="D334" s="121">
        <v>1980</v>
      </c>
      <c r="E334" s="131" t="s">
        <v>315</v>
      </c>
      <c r="F334" s="898"/>
      <c r="G334" s="16" t="s">
        <v>496</v>
      </c>
      <c r="H334" s="15"/>
      <c r="I334" s="16" t="s">
        <v>496</v>
      </c>
      <c r="J334" s="15"/>
      <c r="K334" s="15"/>
      <c r="L334" s="16" t="s">
        <v>496</v>
      </c>
      <c r="M334" s="16"/>
      <c r="N334" s="15"/>
      <c r="O334" s="17"/>
    </row>
    <row r="335" spans="1:25" s="39" customFormat="1" ht="47.25" x14ac:dyDescent="0.2">
      <c r="A335" s="899"/>
      <c r="B335" s="67" t="s">
        <v>381</v>
      </c>
      <c r="C335" s="904"/>
      <c r="D335" s="121">
        <v>1980</v>
      </c>
      <c r="E335" s="131" t="s">
        <v>316</v>
      </c>
      <c r="F335" s="898"/>
      <c r="G335" s="16" t="s">
        <v>496</v>
      </c>
      <c r="H335" s="15"/>
      <c r="I335" s="16" t="s">
        <v>496</v>
      </c>
      <c r="J335" s="15"/>
      <c r="K335" s="15"/>
      <c r="L335" s="16" t="s">
        <v>496</v>
      </c>
      <c r="M335" s="16"/>
      <c r="N335" s="15"/>
      <c r="O335" s="17"/>
    </row>
    <row r="336" spans="1:25" s="39" customFormat="1" ht="47.25" x14ac:dyDescent="0.2">
      <c r="A336" s="899"/>
      <c r="B336" s="67" t="s">
        <v>382</v>
      </c>
      <c r="C336" s="904"/>
      <c r="D336" s="121">
        <v>931.5</v>
      </c>
      <c r="E336" s="131" t="s">
        <v>317</v>
      </c>
      <c r="F336" s="898"/>
      <c r="G336" s="16" t="s">
        <v>496</v>
      </c>
      <c r="H336" s="15"/>
      <c r="I336" s="16" t="s">
        <v>496</v>
      </c>
      <c r="J336" s="15"/>
      <c r="K336" s="15"/>
      <c r="L336" s="16" t="s">
        <v>496</v>
      </c>
      <c r="M336" s="16"/>
      <c r="N336" s="15"/>
      <c r="O336" s="17"/>
    </row>
    <row r="337" spans="1:15" s="39" customFormat="1" ht="47.25" x14ac:dyDescent="0.2">
      <c r="A337" s="899"/>
      <c r="B337" s="67" t="s">
        <v>383</v>
      </c>
      <c r="C337" s="904"/>
      <c r="D337" s="121">
        <v>931.5</v>
      </c>
      <c r="E337" s="131" t="s">
        <v>318</v>
      </c>
      <c r="F337" s="898"/>
      <c r="G337" s="16" t="s">
        <v>496</v>
      </c>
      <c r="H337" s="15"/>
      <c r="I337" s="16" t="s">
        <v>496</v>
      </c>
      <c r="J337" s="15"/>
      <c r="K337" s="15"/>
      <c r="L337" s="16" t="s">
        <v>496</v>
      </c>
      <c r="M337" s="16"/>
      <c r="N337" s="15"/>
      <c r="O337" s="17"/>
    </row>
    <row r="338" spans="1:15" s="39" customFormat="1" ht="47.25" x14ac:dyDescent="0.2">
      <c r="A338" s="899"/>
      <c r="B338" s="67" t="s">
        <v>384</v>
      </c>
      <c r="C338" s="904"/>
      <c r="D338" s="121">
        <v>931.5</v>
      </c>
      <c r="E338" s="131" t="s">
        <v>319</v>
      </c>
      <c r="F338" s="898"/>
      <c r="G338" s="16" t="s">
        <v>496</v>
      </c>
      <c r="H338" s="15"/>
      <c r="I338" s="16" t="s">
        <v>496</v>
      </c>
      <c r="J338" s="15"/>
      <c r="K338" s="15"/>
      <c r="L338" s="16" t="s">
        <v>496</v>
      </c>
      <c r="M338" s="16"/>
      <c r="N338" s="15"/>
      <c r="O338" s="17"/>
    </row>
    <row r="339" spans="1:15" s="39" customFormat="1" ht="47.25" x14ac:dyDescent="0.2">
      <c r="A339" s="899"/>
      <c r="B339" s="67" t="s">
        <v>385</v>
      </c>
      <c r="C339" s="904"/>
      <c r="D339" s="121">
        <v>931.5</v>
      </c>
      <c r="E339" s="131" t="s">
        <v>320</v>
      </c>
      <c r="F339" s="898"/>
      <c r="G339" s="16" t="s">
        <v>496</v>
      </c>
      <c r="H339" s="15"/>
      <c r="I339" s="16" t="s">
        <v>496</v>
      </c>
      <c r="J339" s="15"/>
      <c r="K339" s="15"/>
      <c r="L339" s="16" t="s">
        <v>496</v>
      </c>
      <c r="M339" s="16"/>
      <c r="N339" s="15"/>
      <c r="O339" s="17"/>
    </row>
    <row r="340" spans="1:15" s="39" customFormat="1" ht="47.25" x14ac:dyDescent="0.2">
      <c r="A340" s="899"/>
      <c r="B340" s="67" t="s">
        <v>386</v>
      </c>
      <c r="C340" s="904"/>
      <c r="D340" s="121">
        <v>931.5</v>
      </c>
      <c r="E340" s="131" t="s">
        <v>321</v>
      </c>
      <c r="F340" s="898"/>
      <c r="G340" s="16" t="s">
        <v>496</v>
      </c>
      <c r="H340" s="15"/>
      <c r="I340" s="16" t="s">
        <v>496</v>
      </c>
      <c r="J340" s="15"/>
      <c r="K340" s="15"/>
      <c r="L340" s="16" t="s">
        <v>496</v>
      </c>
      <c r="M340" s="16"/>
      <c r="N340" s="15"/>
      <c r="O340" s="17"/>
    </row>
    <row r="341" spans="1:15" s="39" customFormat="1" ht="47.25" x14ac:dyDescent="0.2">
      <c r="A341" s="899"/>
      <c r="B341" s="67" t="s">
        <v>387</v>
      </c>
      <c r="C341" s="904"/>
      <c r="D341" s="121">
        <v>1483.33</v>
      </c>
      <c r="E341" s="131" t="s">
        <v>322</v>
      </c>
      <c r="F341" s="898"/>
      <c r="G341" s="16" t="s">
        <v>496</v>
      </c>
      <c r="H341" s="15"/>
      <c r="I341" s="16" t="s">
        <v>496</v>
      </c>
      <c r="J341" s="15"/>
      <c r="K341" s="15"/>
      <c r="L341" s="16" t="s">
        <v>496</v>
      </c>
      <c r="M341" s="16"/>
      <c r="N341" s="15"/>
      <c r="O341" s="17"/>
    </row>
    <row r="342" spans="1:15" s="39" customFormat="1" ht="47.25" x14ac:dyDescent="0.2">
      <c r="A342" s="899"/>
      <c r="B342" s="67" t="s">
        <v>388</v>
      </c>
      <c r="C342" s="904"/>
      <c r="D342" s="121">
        <v>1483.33</v>
      </c>
      <c r="E342" s="131" t="s">
        <v>323</v>
      </c>
      <c r="F342" s="898"/>
      <c r="G342" s="16" t="s">
        <v>496</v>
      </c>
      <c r="H342" s="15"/>
      <c r="I342" s="16" t="s">
        <v>496</v>
      </c>
      <c r="J342" s="15"/>
      <c r="K342" s="15"/>
      <c r="L342" s="16" t="s">
        <v>496</v>
      </c>
      <c r="M342" s="16"/>
      <c r="N342" s="15"/>
      <c r="O342" s="17"/>
    </row>
    <row r="343" spans="1:15" s="39" customFormat="1" ht="47.25" x14ac:dyDescent="0.2">
      <c r="A343" s="899"/>
      <c r="B343" s="67" t="s">
        <v>389</v>
      </c>
      <c r="C343" s="904"/>
      <c r="D343" s="121">
        <v>1483.33</v>
      </c>
      <c r="E343" s="131" t="s">
        <v>324</v>
      </c>
      <c r="F343" s="898"/>
      <c r="G343" s="16" t="s">
        <v>496</v>
      </c>
      <c r="H343" s="15"/>
      <c r="I343" s="16" t="s">
        <v>496</v>
      </c>
      <c r="J343" s="15"/>
      <c r="K343" s="15"/>
      <c r="L343" s="16" t="s">
        <v>496</v>
      </c>
      <c r="M343" s="16"/>
      <c r="N343" s="15"/>
      <c r="O343" s="17"/>
    </row>
    <row r="344" spans="1:15" s="39" customFormat="1" ht="47.25" x14ac:dyDescent="0.2">
      <c r="A344" s="899"/>
      <c r="B344" s="67" t="s">
        <v>390</v>
      </c>
      <c r="C344" s="904"/>
      <c r="D344" s="121">
        <v>1483.33</v>
      </c>
      <c r="E344" s="131" t="s">
        <v>325</v>
      </c>
      <c r="F344" s="898"/>
      <c r="G344" s="16" t="s">
        <v>496</v>
      </c>
      <c r="H344" s="15"/>
      <c r="I344" s="16" t="s">
        <v>496</v>
      </c>
      <c r="J344" s="15"/>
      <c r="K344" s="15"/>
      <c r="L344" s="16" t="s">
        <v>496</v>
      </c>
      <c r="M344" s="16"/>
      <c r="N344" s="15"/>
      <c r="O344" s="17"/>
    </row>
    <row r="345" spans="1:15" s="39" customFormat="1" ht="47.25" x14ac:dyDescent="0.2">
      <c r="A345" s="899"/>
      <c r="B345" s="67" t="s">
        <v>391</v>
      </c>
      <c r="C345" s="904"/>
      <c r="D345" s="121">
        <v>1483.33</v>
      </c>
      <c r="E345" s="131" t="s">
        <v>326</v>
      </c>
      <c r="F345" s="898"/>
      <c r="G345" s="16" t="s">
        <v>496</v>
      </c>
      <c r="H345" s="15"/>
      <c r="I345" s="16" t="s">
        <v>496</v>
      </c>
      <c r="J345" s="15"/>
      <c r="K345" s="15"/>
      <c r="L345" s="16" t="s">
        <v>496</v>
      </c>
      <c r="M345" s="16"/>
      <c r="N345" s="15"/>
      <c r="O345" s="17"/>
    </row>
    <row r="346" spans="1:15" s="39" customFormat="1" ht="47.25" x14ac:dyDescent="0.2">
      <c r="A346" s="899"/>
      <c r="B346" s="67" t="s">
        <v>392</v>
      </c>
      <c r="C346" s="904"/>
      <c r="D346" s="121">
        <v>1483.33</v>
      </c>
      <c r="E346" s="131" t="s">
        <v>327</v>
      </c>
      <c r="F346" s="898"/>
      <c r="G346" s="16" t="s">
        <v>496</v>
      </c>
      <c r="H346" s="15"/>
      <c r="I346" s="16" t="s">
        <v>496</v>
      </c>
      <c r="J346" s="15"/>
      <c r="K346" s="15"/>
      <c r="L346" s="16" t="s">
        <v>496</v>
      </c>
      <c r="M346" s="16"/>
      <c r="N346" s="15"/>
      <c r="O346" s="17"/>
    </row>
    <row r="347" spans="1:15" s="39" customFormat="1" ht="47.25" x14ac:dyDescent="0.2">
      <c r="A347" s="899"/>
      <c r="B347" s="67" t="s">
        <v>393</v>
      </c>
      <c r="C347" s="904"/>
      <c r="D347" s="121">
        <v>1093.75</v>
      </c>
      <c r="E347" s="131" t="s">
        <v>328</v>
      </c>
      <c r="F347" s="898"/>
      <c r="G347" s="16" t="s">
        <v>496</v>
      </c>
      <c r="H347" s="15"/>
      <c r="I347" s="16" t="s">
        <v>496</v>
      </c>
      <c r="J347" s="15"/>
      <c r="K347" s="15"/>
      <c r="L347" s="16" t="s">
        <v>496</v>
      </c>
      <c r="M347" s="16"/>
      <c r="N347" s="15"/>
      <c r="O347" s="17"/>
    </row>
    <row r="348" spans="1:15" s="39" customFormat="1" ht="47.25" x14ac:dyDescent="0.2">
      <c r="A348" s="899"/>
      <c r="B348" s="67" t="s">
        <v>394</v>
      </c>
      <c r="C348" s="904"/>
      <c r="D348" s="121">
        <v>1093.75</v>
      </c>
      <c r="E348" s="131" t="s">
        <v>329</v>
      </c>
      <c r="F348" s="898"/>
      <c r="G348" s="16" t="s">
        <v>496</v>
      </c>
      <c r="H348" s="15"/>
      <c r="I348" s="16" t="s">
        <v>496</v>
      </c>
      <c r="J348" s="15"/>
      <c r="K348" s="15"/>
      <c r="L348" s="16" t="s">
        <v>496</v>
      </c>
      <c r="M348" s="16"/>
      <c r="N348" s="15"/>
      <c r="O348" s="17"/>
    </row>
    <row r="349" spans="1:15" s="39" customFormat="1" ht="47.25" x14ac:dyDescent="0.2">
      <c r="A349" s="899"/>
      <c r="B349" s="67" t="s">
        <v>395</v>
      </c>
      <c r="C349" s="904"/>
      <c r="D349" s="121">
        <v>1093.75</v>
      </c>
      <c r="E349" s="131" t="s">
        <v>330</v>
      </c>
      <c r="F349" s="898"/>
      <c r="G349" s="16" t="s">
        <v>496</v>
      </c>
      <c r="H349" s="15"/>
      <c r="I349" s="16" t="s">
        <v>496</v>
      </c>
      <c r="J349" s="15"/>
      <c r="K349" s="15"/>
      <c r="L349" s="16" t="s">
        <v>496</v>
      </c>
      <c r="M349" s="16"/>
      <c r="N349" s="15"/>
      <c r="O349" s="17"/>
    </row>
    <row r="350" spans="1:15" s="39" customFormat="1" ht="47.25" x14ac:dyDescent="0.2">
      <c r="A350" s="899"/>
      <c r="B350" s="67" t="s">
        <v>396</v>
      </c>
      <c r="C350" s="904"/>
      <c r="D350" s="121">
        <v>1093.75</v>
      </c>
      <c r="E350" s="131" t="s">
        <v>331</v>
      </c>
      <c r="F350" s="898"/>
      <c r="G350" s="16" t="s">
        <v>496</v>
      </c>
      <c r="H350" s="15"/>
      <c r="I350" s="16" t="s">
        <v>496</v>
      </c>
      <c r="J350" s="15"/>
      <c r="K350" s="15"/>
      <c r="L350" s="16" t="s">
        <v>496</v>
      </c>
      <c r="M350" s="16"/>
      <c r="N350" s="15"/>
      <c r="O350" s="17"/>
    </row>
    <row r="351" spans="1:15" s="39" customFormat="1" ht="47.25" x14ac:dyDescent="0.2">
      <c r="A351" s="899"/>
      <c r="B351" s="67" t="s">
        <v>397</v>
      </c>
      <c r="C351" s="904"/>
      <c r="D351" s="121">
        <v>3300</v>
      </c>
      <c r="E351" s="131" t="s">
        <v>332</v>
      </c>
      <c r="F351" s="898"/>
      <c r="G351" s="16" t="s">
        <v>496</v>
      </c>
      <c r="H351" s="15"/>
      <c r="I351" s="16" t="s">
        <v>496</v>
      </c>
      <c r="J351" s="15"/>
      <c r="K351" s="15"/>
      <c r="L351" s="16" t="s">
        <v>496</v>
      </c>
      <c r="M351" s="16"/>
      <c r="N351" s="15"/>
      <c r="O351" s="17"/>
    </row>
    <row r="352" spans="1:15" s="39" customFormat="1" ht="47.25" x14ac:dyDescent="0.2">
      <c r="A352" s="899"/>
      <c r="B352" s="67" t="s">
        <v>398</v>
      </c>
      <c r="C352" s="904"/>
      <c r="D352" s="121">
        <v>3300</v>
      </c>
      <c r="E352" s="131" t="s">
        <v>333</v>
      </c>
      <c r="F352" s="898"/>
      <c r="G352" s="16" t="s">
        <v>496</v>
      </c>
      <c r="H352" s="15"/>
      <c r="I352" s="16" t="s">
        <v>496</v>
      </c>
      <c r="J352" s="15"/>
      <c r="K352" s="15"/>
      <c r="L352" s="16" t="s">
        <v>496</v>
      </c>
      <c r="M352" s="16"/>
      <c r="N352" s="15"/>
      <c r="O352" s="17"/>
    </row>
    <row r="353" spans="1:15" s="39" customFormat="1" ht="47.25" x14ac:dyDescent="0.2">
      <c r="A353" s="899"/>
      <c r="B353" s="67" t="s">
        <v>399</v>
      </c>
      <c r="C353" s="904"/>
      <c r="D353" s="121">
        <v>3300</v>
      </c>
      <c r="E353" s="131" t="s">
        <v>334</v>
      </c>
      <c r="F353" s="898"/>
      <c r="G353" s="16" t="s">
        <v>496</v>
      </c>
      <c r="H353" s="15"/>
      <c r="I353" s="16" t="s">
        <v>496</v>
      </c>
      <c r="J353" s="15"/>
      <c r="K353" s="15"/>
      <c r="L353" s="16" t="s">
        <v>496</v>
      </c>
      <c r="M353" s="16"/>
      <c r="N353" s="15"/>
      <c r="O353" s="17"/>
    </row>
    <row r="354" spans="1:15" s="39" customFormat="1" ht="47.25" x14ac:dyDescent="0.2">
      <c r="A354" s="899"/>
      <c r="B354" s="67" t="s">
        <v>400</v>
      </c>
      <c r="C354" s="904"/>
      <c r="D354" s="121">
        <v>3300</v>
      </c>
      <c r="E354" s="131" t="s">
        <v>335</v>
      </c>
      <c r="F354" s="898"/>
      <c r="G354" s="16" t="s">
        <v>496</v>
      </c>
      <c r="H354" s="15"/>
      <c r="I354" s="16" t="s">
        <v>496</v>
      </c>
      <c r="J354" s="15"/>
      <c r="K354" s="15"/>
      <c r="L354" s="16" t="s">
        <v>496</v>
      </c>
      <c r="M354" s="16"/>
      <c r="N354" s="15"/>
      <c r="O354" s="17"/>
    </row>
    <row r="355" spans="1:15" s="39" customFormat="1" ht="47.25" x14ac:dyDescent="0.2">
      <c r="A355" s="899"/>
      <c r="B355" s="67" t="s">
        <v>2009</v>
      </c>
      <c r="C355" s="904"/>
      <c r="D355" s="121">
        <v>3300</v>
      </c>
      <c r="E355" s="131" t="s">
        <v>336</v>
      </c>
      <c r="F355" s="898"/>
      <c r="G355" s="16" t="s">
        <v>496</v>
      </c>
      <c r="H355" s="15"/>
      <c r="I355" s="16" t="s">
        <v>496</v>
      </c>
      <c r="J355" s="15"/>
      <c r="K355" s="15"/>
      <c r="L355" s="16" t="s">
        <v>496</v>
      </c>
      <c r="M355" s="16"/>
      <c r="N355" s="15"/>
      <c r="O355" s="17"/>
    </row>
    <row r="356" spans="1:15" s="39" customFormat="1" ht="47.25" x14ac:dyDescent="0.2">
      <c r="A356" s="899"/>
      <c r="B356" s="67" t="s">
        <v>401</v>
      </c>
      <c r="C356" s="904"/>
      <c r="D356" s="121">
        <v>108</v>
      </c>
      <c r="E356" s="131" t="s">
        <v>337</v>
      </c>
      <c r="F356" s="898"/>
      <c r="G356" s="16" t="s">
        <v>496</v>
      </c>
      <c r="H356" s="15"/>
      <c r="I356" s="16" t="s">
        <v>496</v>
      </c>
      <c r="J356" s="15"/>
      <c r="K356" s="15"/>
      <c r="L356" s="16" t="s">
        <v>496</v>
      </c>
      <c r="M356" s="16"/>
      <c r="N356" s="15"/>
      <c r="O356" s="17"/>
    </row>
    <row r="357" spans="1:15" s="39" customFormat="1" ht="47.25" x14ac:dyDescent="0.2">
      <c r="A357" s="899"/>
      <c r="B357" s="67" t="s">
        <v>402</v>
      </c>
      <c r="C357" s="904"/>
      <c r="D357" s="121">
        <v>160</v>
      </c>
      <c r="E357" s="131" t="s">
        <v>338</v>
      </c>
      <c r="F357" s="898"/>
      <c r="G357" s="16" t="s">
        <v>496</v>
      </c>
      <c r="H357" s="15"/>
      <c r="I357" s="16" t="s">
        <v>496</v>
      </c>
      <c r="J357" s="15"/>
      <c r="K357" s="15"/>
      <c r="L357" s="16" t="s">
        <v>496</v>
      </c>
      <c r="M357" s="16"/>
      <c r="N357" s="15"/>
      <c r="O357" s="17"/>
    </row>
    <row r="358" spans="1:15" s="39" customFormat="1" ht="47.25" x14ac:dyDescent="0.2">
      <c r="A358" s="899"/>
      <c r="B358" s="67" t="s">
        <v>403</v>
      </c>
      <c r="C358" s="904"/>
      <c r="D358" s="121">
        <v>1458.33</v>
      </c>
      <c r="E358" s="131" t="s">
        <v>339</v>
      </c>
      <c r="F358" s="898"/>
      <c r="G358" s="16" t="s">
        <v>496</v>
      </c>
      <c r="H358" s="15"/>
      <c r="I358" s="16" t="s">
        <v>496</v>
      </c>
      <c r="J358" s="15"/>
      <c r="K358" s="15"/>
      <c r="L358" s="16" t="s">
        <v>496</v>
      </c>
      <c r="M358" s="16"/>
      <c r="N358" s="15"/>
      <c r="O358" s="17"/>
    </row>
    <row r="359" spans="1:15" s="39" customFormat="1" ht="47.25" x14ac:dyDescent="0.2">
      <c r="A359" s="899"/>
      <c r="B359" s="67" t="s">
        <v>404</v>
      </c>
      <c r="C359" s="904"/>
      <c r="D359" s="121">
        <v>1458.33</v>
      </c>
      <c r="E359" s="131" t="s">
        <v>340</v>
      </c>
      <c r="F359" s="898"/>
      <c r="G359" s="16" t="s">
        <v>496</v>
      </c>
      <c r="H359" s="15"/>
      <c r="I359" s="16" t="s">
        <v>496</v>
      </c>
      <c r="J359" s="15"/>
      <c r="K359" s="15"/>
      <c r="L359" s="16" t="s">
        <v>496</v>
      </c>
      <c r="M359" s="16"/>
      <c r="N359" s="15"/>
      <c r="O359" s="17"/>
    </row>
    <row r="360" spans="1:15" s="39" customFormat="1" ht="47.25" x14ac:dyDescent="0.2">
      <c r="A360" s="899"/>
      <c r="B360" s="67" t="s">
        <v>405</v>
      </c>
      <c r="C360" s="904"/>
      <c r="D360" s="121">
        <v>1458.33</v>
      </c>
      <c r="E360" s="131" t="s">
        <v>341</v>
      </c>
      <c r="F360" s="898"/>
      <c r="G360" s="16" t="s">
        <v>496</v>
      </c>
      <c r="H360" s="15"/>
      <c r="I360" s="16" t="s">
        <v>496</v>
      </c>
      <c r="J360" s="15"/>
      <c r="K360" s="15"/>
      <c r="L360" s="16" t="s">
        <v>496</v>
      </c>
      <c r="M360" s="16"/>
      <c r="N360" s="15"/>
      <c r="O360" s="17"/>
    </row>
    <row r="361" spans="1:15" s="39" customFormat="1" ht="47.25" x14ac:dyDescent="0.2">
      <c r="A361" s="899"/>
      <c r="B361" s="67" t="s">
        <v>406</v>
      </c>
      <c r="C361" s="904"/>
      <c r="D361" s="121">
        <v>1458.33</v>
      </c>
      <c r="E361" s="131" t="s">
        <v>342</v>
      </c>
      <c r="F361" s="898"/>
      <c r="G361" s="16" t="s">
        <v>496</v>
      </c>
      <c r="H361" s="15"/>
      <c r="I361" s="16" t="s">
        <v>496</v>
      </c>
      <c r="J361" s="15"/>
      <c r="K361" s="15"/>
      <c r="L361" s="16" t="s">
        <v>496</v>
      </c>
      <c r="M361" s="16"/>
      <c r="N361" s="15"/>
      <c r="O361" s="17"/>
    </row>
    <row r="362" spans="1:15" s="39" customFormat="1" ht="47.25" x14ac:dyDescent="0.2">
      <c r="A362" s="899"/>
      <c r="B362" s="67" t="s">
        <v>407</v>
      </c>
      <c r="C362" s="904"/>
      <c r="D362" s="121">
        <v>1458.33</v>
      </c>
      <c r="E362" s="131" t="s">
        <v>343</v>
      </c>
      <c r="F362" s="898"/>
      <c r="G362" s="16" t="s">
        <v>496</v>
      </c>
      <c r="H362" s="15"/>
      <c r="I362" s="16" t="s">
        <v>496</v>
      </c>
      <c r="J362" s="15"/>
      <c r="K362" s="15"/>
      <c r="L362" s="16" t="s">
        <v>496</v>
      </c>
      <c r="M362" s="16"/>
      <c r="N362" s="15"/>
      <c r="O362" s="17"/>
    </row>
    <row r="363" spans="1:15" s="39" customFormat="1" ht="47.25" x14ac:dyDescent="0.2">
      <c r="A363" s="899"/>
      <c r="B363" s="67" t="s">
        <v>408</v>
      </c>
      <c r="C363" s="904"/>
      <c r="D363" s="121">
        <v>1458.33</v>
      </c>
      <c r="E363" s="131" t="s">
        <v>344</v>
      </c>
      <c r="F363" s="898"/>
      <c r="G363" s="16" t="s">
        <v>496</v>
      </c>
      <c r="H363" s="15"/>
      <c r="I363" s="16" t="s">
        <v>496</v>
      </c>
      <c r="J363" s="15"/>
      <c r="K363" s="15"/>
      <c r="L363" s="16" t="s">
        <v>496</v>
      </c>
      <c r="M363" s="16"/>
      <c r="N363" s="15"/>
      <c r="O363" s="17"/>
    </row>
    <row r="364" spans="1:15" s="39" customFormat="1" ht="47.25" x14ac:dyDescent="0.2">
      <c r="A364" s="899"/>
      <c r="B364" s="67" t="s">
        <v>409</v>
      </c>
      <c r="C364" s="904"/>
      <c r="D364" s="121">
        <v>4004</v>
      </c>
      <c r="E364" s="131" t="s">
        <v>345</v>
      </c>
      <c r="F364" s="898"/>
      <c r="G364" s="16" t="s">
        <v>496</v>
      </c>
      <c r="H364" s="15"/>
      <c r="I364" s="16" t="s">
        <v>496</v>
      </c>
      <c r="J364" s="15"/>
      <c r="K364" s="15"/>
      <c r="L364" s="16" t="s">
        <v>496</v>
      </c>
      <c r="M364" s="16"/>
      <c r="N364" s="15"/>
      <c r="O364" s="17"/>
    </row>
    <row r="365" spans="1:15" s="39" customFormat="1" ht="47.25" x14ac:dyDescent="0.2">
      <c r="A365" s="899"/>
      <c r="B365" s="67" t="s">
        <v>410</v>
      </c>
      <c r="C365" s="904"/>
      <c r="D365" s="121">
        <v>4004</v>
      </c>
      <c r="E365" s="131" t="s">
        <v>346</v>
      </c>
      <c r="F365" s="898"/>
      <c r="G365" s="16" t="s">
        <v>496</v>
      </c>
      <c r="H365" s="15"/>
      <c r="I365" s="16" t="s">
        <v>496</v>
      </c>
      <c r="J365" s="15"/>
      <c r="K365" s="15"/>
      <c r="L365" s="16" t="s">
        <v>496</v>
      </c>
      <c r="M365" s="16"/>
      <c r="N365" s="15"/>
      <c r="O365" s="17"/>
    </row>
    <row r="366" spans="1:15" s="39" customFormat="1" ht="47.25" x14ac:dyDescent="0.2">
      <c r="A366" s="899"/>
      <c r="B366" s="67" t="s">
        <v>411</v>
      </c>
      <c r="C366" s="904"/>
      <c r="D366" s="121">
        <v>4004</v>
      </c>
      <c r="E366" s="131" t="s">
        <v>347</v>
      </c>
      <c r="F366" s="898"/>
      <c r="G366" s="16" t="s">
        <v>496</v>
      </c>
      <c r="H366" s="15"/>
      <c r="I366" s="16" t="s">
        <v>496</v>
      </c>
      <c r="J366" s="15"/>
      <c r="K366" s="15"/>
      <c r="L366" s="16" t="s">
        <v>496</v>
      </c>
      <c r="M366" s="16"/>
      <c r="N366" s="15"/>
      <c r="O366" s="17"/>
    </row>
    <row r="367" spans="1:15" s="39" customFormat="1" ht="47.25" x14ac:dyDescent="0.2">
      <c r="A367" s="899"/>
      <c r="B367" s="67" t="s">
        <v>412</v>
      </c>
      <c r="C367" s="904"/>
      <c r="D367" s="121">
        <v>4004</v>
      </c>
      <c r="E367" s="131" t="s">
        <v>348</v>
      </c>
      <c r="F367" s="898"/>
      <c r="G367" s="16" t="s">
        <v>496</v>
      </c>
      <c r="H367" s="15"/>
      <c r="I367" s="16" t="s">
        <v>496</v>
      </c>
      <c r="J367" s="15"/>
      <c r="K367" s="15"/>
      <c r="L367" s="16" t="s">
        <v>496</v>
      </c>
      <c r="M367" s="16"/>
      <c r="N367" s="15"/>
      <c r="O367" s="17"/>
    </row>
    <row r="368" spans="1:15" s="39" customFormat="1" ht="47.25" x14ac:dyDescent="0.2">
      <c r="A368" s="899"/>
      <c r="B368" s="67" t="s">
        <v>413</v>
      </c>
      <c r="C368" s="904"/>
      <c r="D368" s="121">
        <v>180</v>
      </c>
      <c r="E368" s="131" t="s">
        <v>349</v>
      </c>
      <c r="F368" s="898"/>
      <c r="G368" s="16" t="s">
        <v>496</v>
      </c>
      <c r="H368" s="15"/>
      <c r="I368" s="16" t="s">
        <v>496</v>
      </c>
      <c r="J368" s="15"/>
      <c r="K368" s="15"/>
      <c r="L368" s="16" t="s">
        <v>496</v>
      </c>
      <c r="M368" s="16"/>
      <c r="N368" s="15"/>
      <c r="O368" s="17"/>
    </row>
    <row r="369" spans="1:15" s="39" customFormat="1" ht="47.25" x14ac:dyDescent="0.2">
      <c r="A369" s="899"/>
      <c r="B369" s="67" t="s">
        <v>414</v>
      </c>
      <c r="C369" s="904"/>
      <c r="D369" s="121">
        <v>306</v>
      </c>
      <c r="E369" s="131" t="s">
        <v>350</v>
      </c>
      <c r="F369" s="898"/>
      <c r="G369" s="16" t="s">
        <v>496</v>
      </c>
      <c r="H369" s="15"/>
      <c r="I369" s="16" t="s">
        <v>496</v>
      </c>
      <c r="J369" s="15"/>
      <c r="K369" s="15"/>
      <c r="L369" s="16" t="s">
        <v>496</v>
      </c>
      <c r="M369" s="16"/>
      <c r="N369" s="15"/>
      <c r="O369" s="17"/>
    </row>
    <row r="370" spans="1:15" s="39" customFormat="1" ht="47.25" x14ac:dyDescent="0.2">
      <c r="A370" s="899"/>
      <c r="B370" s="67" t="s">
        <v>415</v>
      </c>
      <c r="C370" s="904"/>
      <c r="D370" s="121">
        <v>306</v>
      </c>
      <c r="E370" s="131" t="s">
        <v>351</v>
      </c>
      <c r="F370" s="898"/>
      <c r="G370" s="16" t="s">
        <v>496</v>
      </c>
      <c r="H370" s="15"/>
      <c r="I370" s="16" t="s">
        <v>496</v>
      </c>
      <c r="J370" s="15"/>
      <c r="K370" s="15"/>
      <c r="L370" s="16" t="s">
        <v>496</v>
      </c>
      <c r="M370" s="16"/>
      <c r="N370" s="15"/>
      <c r="O370" s="17"/>
    </row>
    <row r="371" spans="1:15" s="39" customFormat="1" ht="47.25" x14ac:dyDescent="0.2">
      <c r="A371" s="899"/>
      <c r="B371" s="67" t="s">
        <v>416</v>
      </c>
      <c r="C371" s="904"/>
      <c r="D371" s="121">
        <v>306</v>
      </c>
      <c r="E371" s="131" t="s">
        <v>352</v>
      </c>
      <c r="F371" s="898"/>
      <c r="G371" s="16" t="s">
        <v>496</v>
      </c>
      <c r="H371" s="15"/>
      <c r="I371" s="16" t="s">
        <v>496</v>
      </c>
      <c r="J371" s="15"/>
      <c r="K371" s="15"/>
      <c r="L371" s="16" t="s">
        <v>496</v>
      </c>
      <c r="M371" s="16"/>
      <c r="N371" s="15"/>
      <c r="O371" s="17"/>
    </row>
    <row r="372" spans="1:15" s="39" customFormat="1" ht="47.25" x14ac:dyDescent="0.2">
      <c r="A372" s="899"/>
      <c r="B372" s="67" t="s">
        <v>417</v>
      </c>
      <c r="C372" s="904"/>
      <c r="D372" s="121">
        <v>306</v>
      </c>
      <c r="E372" s="131" t="s">
        <v>353</v>
      </c>
      <c r="F372" s="898"/>
      <c r="G372" s="16" t="s">
        <v>496</v>
      </c>
      <c r="H372" s="15"/>
      <c r="I372" s="16" t="s">
        <v>496</v>
      </c>
      <c r="J372" s="15"/>
      <c r="K372" s="15"/>
      <c r="L372" s="16" t="s">
        <v>496</v>
      </c>
      <c r="M372" s="16"/>
      <c r="N372" s="15"/>
      <c r="O372" s="17"/>
    </row>
    <row r="373" spans="1:15" s="39" customFormat="1" ht="47.25" x14ac:dyDescent="0.2">
      <c r="A373" s="899"/>
      <c r="B373" s="67" t="s">
        <v>418</v>
      </c>
      <c r="C373" s="904"/>
      <c r="D373" s="121">
        <v>247.5</v>
      </c>
      <c r="E373" s="131" t="s">
        <v>354</v>
      </c>
      <c r="F373" s="898"/>
      <c r="G373" s="16" t="s">
        <v>496</v>
      </c>
      <c r="H373" s="15"/>
      <c r="I373" s="16" t="s">
        <v>496</v>
      </c>
      <c r="J373" s="15"/>
      <c r="K373" s="15"/>
      <c r="L373" s="16" t="s">
        <v>496</v>
      </c>
      <c r="M373" s="16"/>
      <c r="N373" s="15"/>
      <c r="O373" s="17"/>
    </row>
    <row r="374" spans="1:15" s="39" customFormat="1" ht="47.25" x14ac:dyDescent="0.2">
      <c r="A374" s="899"/>
      <c r="B374" s="67" t="s">
        <v>419</v>
      </c>
      <c r="C374" s="904"/>
      <c r="D374" s="121">
        <v>247.5</v>
      </c>
      <c r="E374" s="131" t="s">
        <v>355</v>
      </c>
      <c r="F374" s="898"/>
      <c r="G374" s="16" t="s">
        <v>496</v>
      </c>
      <c r="H374" s="15"/>
      <c r="I374" s="16" t="s">
        <v>496</v>
      </c>
      <c r="J374" s="15"/>
      <c r="K374" s="15"/>
      <c r="L374" s="16" t="s">
        <v>496</v>
      </c>
      <c r="M374" s="16"/>
      <c r="N374" s="15"/>
      <c r="O374" s="17"/>
    </row>
    <row r="375" spans="1:15" s="39" customFormat="1" ht="47.25" x14ac:dyDescent="0.2">
      <c r="A375" s="899"/>
      <c r="B375" s="67" t="s">
        <v>279</v>
      </c>
      <c r="C375" s="904"/>
      <c r="D375" s="121">
        <v>5000</v>
      </c>
      <c r="E375" s="131" t="s">
        <v>356</v>
      </c>
      <c r="F375" s="898"/>
      <c r="G375" s="16" t="s">
        <v>496</v>
      </c>
      <c r="H375" s="15"/>
      <c r="I375" s="16" t="s">
        <v>496</v>
      </c>
      <c r="J375" s="15"/>
      <c r="K375" s="15"/>
      <c r="L375" s="16" t="s">
        <v>496</v>
      </c>
      <c r="M375" s="16"/>
      <c r="N375" s="15"/>
      <c r="O375" s="17"/>
    </row>
    <row r="376" spans="1:15" s="39" customFormat="1" ht="47.25" x14ac:dyDescent="0.2">
      <c r="A376" s="899"/>
      <c r="B376" s="67" t="s">
        <v>280</v>
      </c>
      <c r="C376" s="904"/>
      <c r="D376" s="121">
        <v>5000</v>
      </c>
      <c r="E376" s="131" t="s">
        <v>357</v>
      </c>
      <c r="F376" s="898"/>
      <c r="G376" s="16" t="s">
        <v>496</v>
      </c>
      <c r="H376" s="15"/>
      <c r="I376" s="16" t="s">
        <v>496</v>
      </c>
      <c r="J376" s="15"/>
      <c r="K376" s="15"/>
      <c r="L376" s="16" t="s">
        <v>496</v>
      </c>
      <c r="M376" s="16"/>
      <c r="N376" s="15"/>
      <c r="O376" s="17"/>
    </row>
    <row r="377" spans="1:15" s="39" customFormat="1" ht="47.25" x14ac:dyDescent="0.2">
      <c r="A377" s="899"/>
      <c r="B377" s="67" t="s">
        <v>281</v>
      </c>
      <c r="C377" s="904"/>
      <c r="D377" s="121">
        <v>5000</v>
      </c>
      <c r="E377" s="131" t="s">
        <v>358</v>
      </c>
      <c r="F377" s="898"/>
      <c r="G377" s="16" t="s">
        <v>496</v>
      </c>
      <c r="H377" s="15"/>
      <c r="I377" s="16" t="s">
        <v>496</v>
      </c>
      <c r="J377" s="15"/>
      <c r="K377" s="15"/>
      <c r="L377" s="16" t="s">
        <v>496</v>
      </c>
      <c r="M377" s="16"/>
      <c r="N377" s="15"/>
      <c r="O377" s="17"/>
    </row>
    <row r="378" spans="1:15" s="39" customFormat="1" ht="47.25" x14ac:dyDescent="0.2">
      <c r="A378" s="899"/>
      <c r="B378" s="67" t="s">
        <v>282</v>
      </c>
      <c r="C378" s="904"/>
      <c r="D378" s="121">
        <v>5000</v>
      </c>
      <c r="E378" s="131" t="s">
        <v>359</v>
      </c>
      <c r="F378" s="898"/>
      <c r="G378" s="16" t="s">
        <v>496</v>
      </c>
      <c r="H378" s="15"/>
      <c r="I378" s="16" t="s">
        <v>496</v>
      </c>
      <c r="J378" s="15"/>
      <c r="K378" s="15"/>
      <c r="L378" s="16" t="s">
        <v>496</v>
      </c>
      <c r="M378" s="16"/>
      <c r="N378" s="15"/>
      <c r="O378" s="17"/>
    </row>
    <row r="379" spans="1:15" s="39" customFormat="1" ht="47.25" x14ac:dyDescent="0.2">
      <c r="A379" s="899"/>
      <c r="B379" s="67" t="s">
        <v>283</v>
      </c>
      <c r="C379" s="904"/>
      <c r="D379" s="121">
        <v>5000</v>
      </c>
      <c r="E379" s="131" t="s">
        <v>360</v>
      </c>
      <c r="F379" s="898"/>
      <c r="G379" s="16" t="s">
        <v>496</v>
      </c>
      <c r="H379" s="15"/>
      <c r="I379" s="16" t="s">
        <v>496</v>
      </c>
      <c r="J379" s="15"/>
      <c r="K379" s="15"/>
      <c r="L379" s="16" t="s">
        <v>496</v>
      </c>
      <c r="M379" s="16"/>
      <c r="N379" s="15"/>
      <c r="O379" s="17"/>
    </row>
    <row r="380" spans="1:15" s="39" customFormat="1" ht="47.25" x14ac:dyDescent="0.2">
      <c r="A380" s="899"/>
      <c r="B380" s="67" t="s">
        <v>284</v>
      </c>
      <c r="C380" s="904"/>
      <c r="D380" s="121">
        <v>5000</v>
      </c>
      <c r="E380" s="131" t="s">
        <v>361</v>
      </c>
      <c r="F380" s="898"/>
      <c r="G380" s="16" t="s">
        <v>496</v>
      </c>
      <c r="H380" s="15"/>
      <c r="I380" s="16" t="s">
        <v>496</v>
      </c>
      <c r="J380" s="15"/>
      <c r="K380" s="15"/>
      <c r="L380" s="16" t="s">
        <v>496</v>
      </c>
      <c r="M380" s="16"/>
      <c r="N380" s="15"/>
      <c r="O380" s="17"/>
    </row>
    <row r="381" spans="1:15" s="39" customFormat="1" ht="47.25" x14ac:dyDescent="0.2">
      <c r="A381" s="899"/>
      <c r="B381" s="67" t="s">
        <v>285</v>
      </c>
      <c r="C381" s="904"/>
      <c r="D381" s="121">
        <v>5000</v>
      </c>
      <c r="E381" s="131" t="s">
        <v>362</v>
      </c>
      <c r="F381" s="898"/>
      <c r="G381" s="16" t="s">
        <v>496</v>
      </c>
      <c r="H381" s="15"/>
      <c r="I381" s="16" t="s">
        <v>496</v>
      </c>
      <c r="J381" s="15"/>
      <c r="K381" s="15"/>
      <c r="L381" s="16" t="s">
        <v>496</v>
      </c>
      <c r="M381" s="16"/>
      <c r="N381" s="15"/>
      <c r="O381" s="17"/>
    </row>
    <row r="382" spans="1:15" s="39" customFormat="1" ht="47.25" x14ac:dyDescent="0.2">
      <c r="A382" s="899"/>
      <c r="B382" s="67" t="s">
        <v>286</v>
      </c>
      <c r="C382" s="904"/>
      <c r="D382" s="121">
        <v>7000</v>
      </c>
      <c r="E382" s="131" t="s">
        <v>363</v>
      </c>
      <c r="F382" s="898"/>
      <c r="G382" s="16" t="s">
        <v>496</v>
      </c>
      <c r="H382" s="15"/>
      <c r="I382" s="16" t="s">
        <v>496</v>
      </c>
      <c r="J382" s="15"/>
      <c r="K382" s="15"/>
      <c r="L382" s="16" t="s">
        <v>496</v>
      </c>
      <c r="M382" s="16"/>
      <c r="N382" s="15"/>
      <c r="O382" s="17"/>
    </row>
    <row r="383" spans="1:15" s="39" customFormat="1" ht="47.25" x14ac:dyDescent="0.2">
      <c r="A383" s="899"/>
      <c r="B383" s="67" t="s">
        <v>287</v>
      </c>
      <c r="C383" s="904"/>
      <c r="D383" s="121">
        <v>7000</v>
      </c>
      <c r="E383" s="131" t="s">
        <v>364</v>
      </c>
      <c r="F383" s="898"/>
      <c r="G383" s="16" t="s">
        <v>496</v>
      </c>
      <c r="H383" s="15"/>
      <c r="I383" s="16" t="s">
        <v>496</v>
      </c>
      <c r="J383" s="15"/>
      <c r="K383" s="15"/>
      <c r="L383" s="16" t="s">
        <v>496</v>
      </c>
      <c r="M383" s="16"/>
      <c r="N383" s="15"/>
      <c r="O383" s="17"/>
    </row>
    <row r="384" spans="1:15" s="39" customFormat="1" ht="47.25" x14ac:dyDescent="0.2">
      <c r="A384" s="899"/>
      <c r="B384" s="67" t="s">
        <v>288</v>
      </c>
      <c r="C384" s="904"/>
      <c r="D384" s="121">
        <v>7000</v>
      </c>
      <c r="E384" s="131" t="s">
        <v>365</v>
      </c>
      <c r="F384" s="898"/>
      <c r="G384" s="16" t="s">
        <v>496</v>
      </c>
      <c r="H384" s="15"/>
      <c r="I384" s="16" t="s">
        <v>496</v>
      </c>
      <c r="J384" s="15"/>
      <c r="K384" s="15"/>
      <c r="L384" s="16" t="s">
        <v>496</v>
      </c>
      <c r="M384" s="16"/>
      <c r="N384" s="15"/>
      <c r="O384" s="17"/>
    </row>
    <row r="385" spans="1:15" s="39" customFormat="1" ht="47.25" x14ac:dyDescent="0.2">
      <c r="A385" s="899"/>
      <c r="B385" s="67" t="s">
        <v>289</v>
      </c>
      <c r="C385" s="904"/>
      <c r="D385" s="121">
        <v>7000</v>
      </c>
      <c r="E385" s="131" t="s">
        <v>366</v>
      </c>
      <c r="F385" s="898"/>
      <c r="G385" s="16" t="s">
        <v>496</v>
      </c>
      <c r="H385" s="15"/>
      <c r="I385" s="16" t="s">
        <v>496</v>
      </c>
      <c r="J385" s="15"/>
      <c r="K385" s="15"/>
      <c r="L385" s="16" t="s">
        <v>496</v>
      </c>
      <c r="M385" s="16"/>
      <c r="N385" s="15"/>
      <c r="O385" s="17"/>
    </row>
    <row r="386" spans="1:15" s="39" customFormat="1" ht="47.25" x14ac:dyDescent="0.2">
      <c r="A386" s="899"/>
      <c r="B386" s="67" t="s">
        <v>290</v>
      </c>
      <c r="C386" s="904"/>
      <c r="D386" s="121">
        <v>7000</v>
      </c>
      <c r="E386" s="131" t="s">
        <v>367</v>
      </c>
      <c r="F386" s="898"/>
      <c r="G386" s="16" t="s">
        <v>496</v>
      </c>
      <c r="H386" s="15"/>
      <c r="I386" s="16" t="s">
        <v>496</v>
      </c>
      <c r="J386" s="15"/>
      <c r="K386" s="15"/>
      <c r="L386" s="16" t="s">
        <v>496</v>
      </c>
      <c r="M386" s="16"/>
      <c r="N386" s="15"/>
      <c r="O386" s="17"/>
    </row>
    <row r="387" spans="1:15" s="39" customFormat="1" ht="47.25" x14ac:dyDescent="0.2">
      <c r="A387" s="899"/>
      <c r="B387" s="67" t="s">
        <v>291</v>
      </c>
      <c r="C387" s="904"/>
      <c r="D387" s="121">
        <v>410</v>
      </c>
      <c r="E387" s="131" t="s">
        <v>368</v>
      </c>
      <c r="F387" s="898"/>
      <c r="G387" s="16" t="s">
        <v>496</v>
      </c>
      <c r="H387" s="15"/>
      <c r="I387" s="16" t="s">
        <v>496</v>
      </c>
      <c r="J387" s="15"/>
      <c r="K387" s="15"/>
      <c r="L387" s="16" t="s">
        <v>496</v>
      </c>
      <c r="M387" s="16"/>
      <c r="N387" s="15"/>
      <c r="O387" s="17"/>
    </row>
    <row r="388" spans="1:15" s="39" customFormat="1" ht="47.25" x14ac:dyDescent="0.2">
      <c r="A388" s="899"/>
      <c r="B388" s="67" t="s">
        <v>292</v>
      </c>
      <c r="C388" s="904"/>
      <c r="D388" s="121">
        <v>410</v>
      </c>
      <c r="E388" s="131" t="s">
        <v>369</v>
      </c>
      <c r="F388" s="898"/>
      <c r="G388" s="16" t="s">
        <v>496</v>
      </c>
      <c r="H388" s="15"/>
      <c r="I388" s="16" t="s">
        <v>496</v>
      </c>
      <c r="J388" s="15"/>
      <c r="K388" s="15"/>
      <c r="L388" s="16" t="s">
        <v>496</v>
      </c>
      <c r="M388" s="16"/>
      <c r="N388" s="15"/>
      <c r="O388" s="17"/>
    </row>
    <row r="389" spans="1:15" s="39" customFormat="1" ht="47.25" x14ac:dyDescent="0.2">
      <c r="A389" s="899"/>
      <c r="B389" s="67" t="s">
        <v>293</v>
      </c>
      <c r="C389" s="904"/>
      <c r="D389" s="121">
        <v>500</v>
      </c>
      <c r="E389" s="131" t="s">
        <v>370</v>
      </c>
      <c r="F389" s="898"/>
      <c r="G389" s="16" t="s">
        <v>496</v>
      </c>
      <c r="H389" s="15"/>
      <c r="I389" s="16" t="s">
        <v>496</v>
      </c>
      <c r="J389" s="15"/>
      <c r="K389" s="15"/>
      <c r="L389" s="16" t="s">
        <v>496</v>
      </c>
      <c r="M389" s="16"/>
      <c r="N389" s="15"/>
      <c r="O389" s="17"/>
    </row>
    <row r="390" spans="1:15" s="39" customFormat="1" ht="47.25" x14ac:dyDescent="0.2">
      <c r="A390" s="899"/>
      <c r="B390" s="67" t="s">
        <v>294</v>
      </c>
      <c r="C390" s="904"/>
      <c r="D390" s="121">
        <v>375</v>
      </c>
      <c r="E390" s="131" t="s">
        <v>371</v>
      </c>
      <c r="F390" s="898"/>
      <c r="G390" s="16" t="s">
        <v>496</v>
      </c>
      <c r="H390" s="15"/>
      <c r="I390" s="16" t="s">
        <v>496</v>
      </c>
      <c r="J390" s="15"/>
      <c r="K390" s="15"/>
      <c r="L390" s="16" t="s">
        <v>496</v>
      </c>
      <c r="M390" s="16"/>
      <c r="N390" s="15"/>
      <c r="O390" s="17"/>
    </row>
    <row r="391" spans="1:15" s="39" customFormat="1" ht="47.25" x14ac:dyDescent="0.2">
      <c r="A391" s="899"/>
      <c r="B391" s="67" t="s">
        <v>295</v>
      </c>
      <c r="C391" s="904"/>
      <c r="D391" s="121">
        <v>4000</v>
      </c>
      <c r="E391" s="131" t="s">
        <v>372</v>
      </c>
      <c r="F391" s="898"/>
      <c r="G391" s="16" t="s">
        <v>496</v>
      </c>
      <c r="H391" s="15"/>
      <c r="I391" s="16" t="s">
        <v>496</v>
      </c>
      <c r="J391" s="15"/>
      <c r="K391" s="15"/>
      <c r="L391" s="16" t="s">
        <v>496</v>
      </c>
      <c r="M391" s="16"/>
      <c r="N391" s="15"/>
      <c r="O391" s="17"/>
    </row>
    <row r="392" spans="1:15" s="39" customFormat="1" ht="47.25" x14ac:dyDescent="0.2">
      <c r="A392" s="899"/>
      <c r="B392" s="67" t="s">
        <v>296</v>
      </c>
      <c r="C392" s="904"/>
      <c r="D392" s="121">
        <v>306</v>
      </c>
      <c r="E392" s="131" t="s">
        <v>373</v>
      </c>
      <c r="F392" s="898"/>
      <c r="G392" s="16" t="s">
        <v>496</v>
      </c>
      <c r="H392" s="15"/>
      <c r="I392" s="16" t="s">
        <v>496</v>
      </c>
      <c r="J392" s="15"/>
      <c r="K392" s="15"/>
      <c r="L392" s="16" t="s">
        <v>496</v>
      </c>
      <c r="M392" s="16"/>
      <c r="N392" s="15"/>
      <c r="O392" s="17"/>
    </row>
    <row r="393" spans="1:15" s="39" customFormat="1" ht="47.25" x14ac:dyDescent="0.2">
      <c r="A393" s="899"/>
      <c r="B393" s="67" t="s">
        <v>297</v>
      </c>
      <c r="C393" s="904"/>
      <c r="D393" s="121">
        <v>247.5</v>
      </c>
      <c r="E393" s="131" t="s">
        <v>374</v>
      </c>
      <c r="F393" s="898"/>
      <c r="G393" s="16" t="s">
        <v>496</v>
      </c>
      <c r="H393" s="15"/>
      <c r="I393" s="16" t="s">
        <v>496</v>
      </c>
      <c r="J393" s="15"/>
      <c r="K393" s="15"/>
      <c r="L393" s="16"/>
      <c r="M393" s="16" t="s">
        <v>496</v>
      </c>
      <c r="N393" s="15"/>
      <c r="O393" s="17"/>
    </row>
    <row r="394" spans="1:15" s="39" customFormat="1" ht="47.25" x14ac:dyDescent="0.2">
      <c r="A394" s="68" t="s">
        <v>666</v>
      </c>
      <c r="B394" s="69" t="s">
        <v>298</v>
      </c>
      <c r="C394" s="70" t="s">
        <v>2171</v>
      </c>
      <c r="D394" s="126">
        <v>127000</v>
      </c>
      <c r="E394" s="128" t="s">
        <v>420</v>
      </c>
      <c r="F394" s="71">
        <v>40633</v>
      </c>
      <c r="G394" s="24" t="s">
        <v>496</v>
      </c>
      <c r="H394" s="23"/>
      <c r="I394" s="24" t="s">
        <v>496</v>
      </c>
      <c r="J394" s="23"/>
      <c r="K394" s="23"/>
      <c r="L394" s="24" t="s">
        <v>496</v>
      </c>
      <c r="M394" s="24"/>
      <c r="N394" s="23"/>
      <c r="O394" s="25"/>
    </row>
    <row r="395" spans="1:15" s="39" customFormat="1" ht="63" x14ac:dyDescent="0.2">
      <c r="A395" s="133" t="s">
        <v>667</v>
      </c>
      <c r="B395" s="67" t="s">
        <v>2008</v>
      </c>
      <c r="C395" s="122" t="s">
        <v>2172</v>
      </c>
      <c r="D395" s="121">
        <v>4192.71</v>
      </c>
      <c r="E395" s="136" t="s">
        <v>421</v>
      </c>
      <c r="F395" s="141">
        <v>40682</v>
      </c>
      <c r="G395" s="16" t="s">
        <v>496</v>
      </c>
      <c r="H395" s="15"/>
      <c r="I395" s="16" t="s">
        <v>496</v>
      </c>
      <c r="J395" s="15"/>
      <c r="K395" s="15"/>
      <c r="L395" s="16" t="s">
        <v>496</v>
      </c>
      <c r="M395" s="16" t="s">
        <v>496</v>
      </c>
      <c r="N395" s="15"/>
      <c r="O395" s="17"/>
    </row>
    <row r="396" spans="1:15" s="39" customFormat="1" ht="47.25" x14ac:dyDescent="0.2">
      <c r="A396" s="133" t="s">
        <v>668</v>
      </c>
      <c r="B396" s="67" t="s">
        <v>299</v>
      </c>
      <c r="C396" s="122" t="s">
        <v>2173</v>
      </c>
      <c r="D396" s="121">
        <v>13000</v>
      </c>
      <c r="E396" s="131" t="s">
        <v>422</v>
      </c>
      <c r="F396" s="141">
        <v>40766</v>
      </c>
      <c r="G396" s="16" t="s">
        <v>496</v>
      </c>
      <c r="H396" s="15"/>
      <c r="I396" s="16" t="s">
        <v>496</v>
      </c>
      <c r="J396" s="15"/>
      <c r="K396" s="15"/>
      <c r="L396" s="16" t="s">
        <v>496</v>
      </c>
      <c r="M396" s="16" t="s">
        <v>496</v>
      </c>
      <c r="N396" s="15"/>
      <c r="O396" s="17"/>
    </row>
    <row r="397" spans="1:15" s="39" customFormat="1" ht="47.25" x14ac:dyDescent="0.2">
      <c r="A397" s="133" t="s">
        <v>669</v>
      </c>
      <c r="B397" s="67" t="s">
        <v>52</v>
      </c>
      <c r="C397" s="122" t="s">
        <v>2174</v>
      </c>
      <c r="D397" s="121">
        <v>46871.93</v>
      </c>
      <c r="E397" s="131" t="s">
        <v>423</v>
      </c>
      <c r="F397" s="141">
        <v>40717</v>
      </c>
      <c r="G397" s="16" t="s">
        <v>496</v>
      </c>
      <c r="H397" s="15"/>
      <c r="I397" s="16" t="s">
        <v>496</v>
      </c>
      <c r="J397" s="15"/>
      <c r="K397" s="15"/>
      <c r="L397" s="16" t="s">
        <v>496</v>
      </c>
      <c r="M397" s="16" t="s">
        <v>496</v>
      </c>
      <c r="N397" s="15"/>
      <c r="O397" s="17"/>
    </row>
    <row r="398" spans="1:15" s="39" customFormat="1" ht="63" x14ac:dyDescent="0.2">
      <c r="A398" s="899" t="s">
        <v>670</v>
      </c>
      <c r="B398" s="67" t="s">
        <v>300</v>
      </c>
      <c r="C398" s="904" t="s">
        <v>2175</v>
      </c>
      <c r="D398" s="121">
        <v>2800</v>
      </c>
      <c r="E398" s="136" t="s">
        <v>424</v>
      </c>
      <c r="F398" s="895">
        <v>40696</v>
      </c>
      <c r="G398" s="16" t="s">
        <v>496</v>
      </c>
      <c r="H398" s="15"/>
      <c r="I398" s="16" t="s">
        <v>496</v>
      </c>
      <c r="J398" s="15"/>
      <c r="K398" s="15"/>
      <c r="L398" s="16" t="s">
        <v>496</v>
      </c>
      <c r="M398" s="16" t="s">
        <v>496</v>
      </c>
      <c r="N398" s="15"/>
      <c r="O398" s="17"/>
    </row>
    <row r="399" spans="1:15" s="39" customFormat="1" ht="63" x14ac:dyDescent="0.2">
      <c r="A399" s="899"/>
      <c r="B399" s="67" t="s">
        <v>301</v>
      </c>
      <c r="C399" s="904"/>
      <c r="D399" s="121">
        <v>2195</v>
      </c>
      <c r="E399" s="136" t="s">
        <v>425</v>
      </c>
      <c r="F399" s="898"/>
      <c r="G399" s="16" t="s">
        <v>496</v>
      </c>
      <c r="H399" s="15"/>
      <c r="I399" s="16" t="s">
        <v>496</v>
      </c>
      <c r="J399" s="15"/>
      <c r="K399" s="15"/>
      <c r="L399" s="16" t="s">
        <v>496</v>
      </c>
      <c r="M399" s="16" t="s">
        <v>496</v>
      </c>
      <c r="N399" s="15"/>
      <c r="O399" s="17"/>
    </row>
    <row r="400" spans="1:15" s="39" customFormat="1" ht="63" x14ac:dyDescent="0.2">
      <c r="A400" s="899" t="s">
        <v>671</v>
      </c>
      <c r="B400" s="67" t="s">
        <v>302</v>
      </c>
      <c r="C400" s="904" t="s">
        <v>2176</v>
      </c>
      <c r="D400" s="121">
        <v>9953.8700000000008</v>
      </c>
      <c r="E400" s="136" t="s">
        <v>426</v>
      </c>
      <c r="F400" s="895">
        <v>40724</v>
      </c>
      <c r="G400" s="16" t="s">
        <v>496</v>
      </c>
      <c r="H400" s="15"/>
      <c r="I400" s="16" t="s">
        <v>496</v>
      </c>
      <c r="J400" s="15"/>
      <c r="K400" s="15"/>
      <c r="L400" s="16" t="s">
        <v>496</v>
      </c>
      <c r="M400" s="16" t="s">
        <v>496</v>
      </c>
      <c r="N400" s="15"/>
      <c r="O400" s="17"/>
    </row>
    <row r="401" spans="1:15" s="39" customFormat="1" ht="63" x14ac:dyDescent="0.2">
      <c r="A401" s="899"/>
      <c r="B401" s="67" t="s">
        <v>302</v>
      </c>
      <c r="C401" s="904"/>
      <c r="D401" s="121">
        <v>144.91</v>
      </c>
      <c r="E401" s="136" t="s">
        <v>427</v>
      </c>
      <c r="F401" s="895"/>
      <c r="G401" s="16" t="s">
        <v>496</v>
      </c>
      <c r="H401" s="15"/>
      <c r="I401" s="16" t="s">
        <v>496</v>
      </c>
      <c r="J401" s="15"/>
      <c r="K401" s="15"/>
      <c r="L401" s="16" t="s">
        <v>496</v>
      </c>
      <c r="M401" s="16" t="s">
        <v>496</v>
      </c>
      <c r="N401" s="15"/>
      <c r="O401" s="17"/>
    </row>
    <row r="402" spans="1:15" s="39" customFormat="1" ht="63" x14ac:dyDescent="0.2">
      <c r="A402" s="899"/>
      <c r="B402" s="67" t="s">
        <v>107</v>
      </c>
      <c r="C402" s="904"/>
      <c r="D402" s="121">
        <v>620</v>
      </c>
      <c r="E402" s="136" t="s">
        <v>428</v>
      </c>
      <c r="F402" s="898"/>
      <c r="G402" s="16" t="s">
        <v>496</v>
      </c>
      <c r="H402" s="15"/>
      <c r="I402" s="16" t="s">
        <v>496</v>
      </c>
      <c r="J402" s="15"/>
      <c r="K402" s="15"/>
      <c r="L402" s="16" t="s">
        <v>496</v>
      </c>
      <c r="M402" s="16" t="s">
        <v>496</v>
      </c>
      <c r="N402" s="15"/>
      <c r="O402" s="17"/>
    </row>
    <row r="403" spans="1:15" s="39" customFormat="1" ht="47.25" x14ac:dyDescent="0.2">
      <c r="A403" s="899" t="s">
        <v>672</v>
      </c>
      <c r="B403" s="67" t="s">
        <v>303</v>
      </c>
      <c r="C403" s="904" t="s">
        <v>2177</v>
      </c>
      <c r="D403" s="121">
        <v>4000</v>
      </c>
      <c r="E403" s="131" t="s">
        <v>429</v>
      </c>
      <c r="F403" s="141">
        <v>40794</v>
      </c>
      <c r="G403" s="16" t="s">
        <v>496</v>
      </c>
      <c r="H403" s="15"/>
      <c r="I403" s="16" t="s">
        <v>496</v>
      </c>
      <c r="J403" s="15"/>
      <c r="K403" s="15"/>
      <c r="L403" s="16" t="s">
        <v>496</v>
      </c>
      <c r="M403" s="16" t="s">
        <v>496</v>
      </c>
      <c r="N403" s="15"/>
      <c r="O403" s="17"/>
    </row>
    <row r="404" spans="1:15" s="39" customFormat="1" ht="47.25" x14ac:dyDescent="0.2">
      <c r="A404" s="899"/>
      <c r="B404" s="67" t="s">
        <v>304</v>
      </c>
      <c r="C404" s="904"/>
      <c r="D404" s="121">
        <v>4000</v>
      </c>
      <c r="E404" s="131" t="s">
        <v>430</v>
      </c>
      <c r="F404" s="141">
        <v>40843</v>
      </c>
      <c r="G404" s="16" t="s">
        <v>496</v>
      </c>
      <c r="H404" s="15"/>
      <c r="I404" s="16" t="s">
        <v>496</v>
      </c>
      <c r="J404" s="15"/>
      <c r="K404" s="15"/>
      <c r="L404" s="16" t="s">
        <v>496</v>
      </c>
      <c r="M404" s="16" t="s">
        <v>496</v>
      </c>
      <c r="N404" s="15"/>
      <c r="O404" s="17"/>
    </row>
    <row r="405" spans="1:15" s="39" customFormat="1" ht="47.25" x14ac:dyDescent="0.2">
      <c r="A405" s="899" t="s">
        <v>673</v>
      </c>
      <c r="B405" s="67" t="s">
        <v>305</v>
      </c>
      <c r="C405" s="904" t="s">
        <v>2178</v>
      </c>
      <c r="D405" s="121">
        <v>88881.56</v>
      </c>
      <c r="E405" s="137" t="s">
        <v>431</v>
      </c>
      <c r="F405" s="895">
        <v>40766</v>
      </c>
      <c r="G405" s="16" t="s">
        <v>496</v>
      </c>
      <c r="H405" s="15"/>
      <c r="I405" s="16" t="s">
        <v>496</v>
      </c>
      <c r="J405" s="15"/>
      <c r="K405" s="15"/>
      <c r="L405" s="16" t="s">
        <v>496</v>
      </c>
      <c r="M405" s="16" t="s">
        <v>496</v>
      </c>
      <c r="N405" s="15"/>
      <c r="O405" s="17"/>
    </row>
    <row r="406" spans="1:15" s="39" customFormat="1" ht="47.25" x14ac:dyDescent="0.2">
      <c r="A406" s="899"/>
      <c r="B406" s="67" t="s">
        <v>302</v>
      </c>
      <c r="C406" s="904"/>
      <c r="D406" s="121">
        <v>54235.28</v>
      </c>
      <c r="E406" s="137" t="s">
        <v>432</v>
      </c>
      <c r="F406" s="895"/>
      <c r="G406" s="16" t="s">
        <v>496</v>
      </c>
      <c r="H406" s="15"/>
      <c r="I406" s="16" t="s">
        <v>496</v>
      </c>
      <c r="J406" s="15"/>
      <c r="K406" s="15"/>
      <c r="L406" s="16" t="s">
        <v>496</v>
      </c>
      <c r="M406" s="16" t="s">
        <v>496</v>
      </c>
      <c r="N406" s="15"/>
      <c r="O406" s="17"/>
    </row>
    <row r="407" spans="1:15" s="39" customFormat="1" ht="59.25" customHeight="1" x14ac:dyDescent="0.2">
      <c r="A407" s="133" t="s">
        <v>674</v>
      </c>
      <c r="B407" s="67" t="s">
        <v>306</v>
      </c>
      <c r="C407" s="122" t="s">
        <v>1089</v>
      </c>
      <c r="D407" s="121">
        <v>369125.21</v>
      </c>
      <c r="E407" s="131" t="s">
        <v>433</v>
      </c>
      <c r="F407" s="141">
        <v>40829</v>
      </c>
      <c r="G407" s="16" t="s">
        <v>496</v>
      </c>
      <c r="H407" s="15"/>
      <c r="I407" s="16" t="s">
        <v>496</v>
      </c>
      <c r="J407" s="15"/>
      <c r="K407" s="15"/>
      <c r="L407" s="16" t="s">
        <v>496</v>
      </c>
      <c r="M407" s="16" t="s">
        <v>496</v>
      </c>
      <c r="N407" s="15"/>
      <c r="O407" s="17"/>
    </row>
    <row r="408" spans="1:15" s="39" customFormat="1" ht="63" x14ac:dyDescent="0.2">
      <c r="A408" s="899" t="s">
        <v>675</v>
      </c>
      <c r="B408" s="67" t="s">
        <v>101</v>
      </c>
      <c r="C408" s="904" t="s">
        <v>2179</v>
      </c>
      <c r="D408" s="121">
        <v>339</v>
      </c>
      <c r="E408" s="136" t="s">
        <v>434</v>
      </c>
      <c r="F408" s="895">
        <v>40800</v>
      </c>
      <c r="G408" s="16" t="s">
        <v>496</v>
      </c>
      <c r="H408" s="15"/>
      <c r="I408" s="16" t="s">
        <v>496</v>
      </c>
      <c r="J408" s="15"/>
      <c r="K408" s="15"/>
      <c r="L408" s="16" t="s">
        <v>496</v>
      </c>
      <c r="M408" s="16" t="s">
        <v>496</v>
      </c>
      <c r="N408" s="15"/>
      <c r="O408" s="17"/>
    </row>
    <row r="409" spans="1:15" s="39" customFormat="1" ht="63" x14ac:dyDescent="0.2">
      <c r="A409" s="899"/>
      <c r="B409" s="67" t="s">
        <v>196</v>
      </c>
      <c r="C409" s="904"/>
      <c r="D409" s="121">
        <v>1710.5</v>
      </c>
      <c r="E409" s="136" t="s">
        <v>435</v>
      </c>
      <c r="F409" s="895"/>
      <c r="G409" s="16" t="s">
        <v>496</v>
      </c>
      <c r="H409" s="15"/>
      <c r="I409" s="16" t="s">
        <v>496</v>
      </c>
      <c r="J409" s="15"/>
      <c r="K409" s="15"/>
      <c r="L409" s="16" t="s">
        <v>496</v>
      </c>
      <c r="M409" s="16" t="s">
        <v>496</v>
      </c>
      <c r="N409" s="15"/>
      <c r="O409" s="17"/>
    </row>
    <row r="410" spans="1:15" s="39" customFormat="1" ht="63" x14ac:dyDescent="0.2">
      <c r="A410" s="899" t="s">
        <v>676</v>
      </c>
      <c r="B410" s="67" t="s">
        <v>307</v>
      </c>
      <c r="C410" s="904" t="s">
        <v>2180</v>
      </c>
      <c r="D410" s="121">
        <v>4509</v>
      </c>
      <c r="E410" s="136" t="s">
        <v>436</v>
      </c>
      <c r="F410" s="895">
        <v>40836</v>
      </c>
      <c r="G410" s="16" t="s">
        <v>496</v>
      </c>
      <c r="H410" s="15"/>
      <c r="I410" s="16" t="s">
        <v>496</v>
      </c>
      <c r="J410" s="15"/>
      <c r="K410" s="15"/>
      <c r="L410" s="16" t="s">
        <v>496</v>
      </c>
      <c r="M410" s="16" t="s">
        <v>496</v>
      </c>
      <c r="N410" s="15"/>
      <c r="O410" s="17"/>
    </row>
    <row r="411" spans="1:15" s="39" customFormat="1" ht="63" x14ac:dyDescent="0.2">
      <c r="A411" s="899"/>
      <c r="B411" s="67" t="s">
        <v>308</v>
      </c>
      <c r="C411" s="904"/>
      <c r="D411" s="121">
        <f>1290+530+152+148+180+180+150+186+45+180</f>
        <v>3041</v>
      </c>
      <c r="E411" s="136" t="s">
        <v>437</v>
      </c>
      <c r="F411" s="895"/>
      <c r="G411" s="16" t="s">
        <v>496</v>
      </c>
      <c r="H411" s="15"/>
      <c r="I411" s="16" t="s">
        <v>496</v>
      </c>
      <c r="J411" s="15"/>
      <c r="K411" s="15"/>
      <c r="L411" s="16" t="s">
        <v>496</v>
      </c>
      <c r="M411" s="16" t="s">
        <v>496</v>
      </c>
      <c r="N411" s="15"/>
      <c r="O411" s="17"/>
    </row>
    <row r="412" spans="1:15" s="39" customFormat="1" ht="63" x14ac:dyDescent="0.2">
      <c r="A412" s="899"/>
      <c r="B412" s="67" t="s">
        <v>308</v>
      </c>
      <c r="C412" s="904"/>
      <c r="D412" s="121">
        <f>1140+2700+1650+3000+1050+102+3000</f>
        <v>12642</v>
      </c>
      <c r="E412" s="136" t="s">
        <v>438</v>
      </c>
      <c r="F412" s="895"/>
      <c r="G412" s="16" t="s">
        <v>496</v>
      </c>
      <c r="H412" s="15"/>
      <c r="I412" s="16" t="s">
        <v>496</v>
      </c>
      <c r="J412" s="15"/>
      <c r="K412" s="15"/>
      <c r="L412" s="16" t="s">
        <v>496</v>
      </c>
      <c r="M412" s="16" t="s">
        <v>496</v>
      </c>
      <c r="N412" s="15"/>
      <c r="O412" s="17"/>
    </row>
    <row r="413" spans="1:15" s="39" customFormat="1" ht="63.75" thickBot="1" x14ac:dyDescent="0.25">
      <c r="A413" s="917"/>
      <c r="B413" s="144" t="s">
        <v>309</v>
      </c>
      <c r="C413" s="918"/>
      <c r="D413" s="124">
        <v>1020</v>
      </c>
      <c r="E413" s="22" t="s">
        <v>439</v>
      </c>
      <c r="F413" s="896"/>
      <c r="G413" s="19" t="s">
        <v>496</v>
      </c>
      <c r="H413" s="18"/>
      <c r="I413" s="19" t="s">
        <v>496</v>
      </c>
      <c r="J413" s="18"/>
      <c r="K413" s="18"/>
      <c r="L413" s="19" t="s">
        <v>496</v>
      </c>
      <c r="M413" s="19" t="s">
        <v>496</v>
      </c>
      <c r="N413" s="18"/>
      <c r="O413" s="20"/>
    </row>
    <row r="414" spans="1:15" s="42" customFormat="1" ht="12" thickTop="1" x14ac:dyDescent="0.2">
      <c r="A414" s="1"/>
      <c r="D414" s="6"/>
      <c r="E414" s="1"/>
      <c r="F414" s="7"/>
    </row>
    <row r="415" spans="1:15" s="42" customFormat="1" x14ac:dyDescent="0.2">
      <c r="A415" s="1"/>
      <c r="D415" s="6"/>
      <c r="E415" s="1"/>
      <c r="F415" s="7"/>
    </row>
    <row r="416" spans="1:15" s="42" customFormat="1" x14ac:dyDescent="0.2">
      <c r="A416" s="1"/>
      <c r="D416" s="6"/>
      <c r="E416" s="1"/>
      <c r="F416" s="7"/>
    </row>
    <row r="417" spans="1:6" s="42" customFormat="1" x14ac:dyDescent="0.2">
      <c r="A417" s="1"/>
      <c r="D417" s="6"/>
      <c r="E417" s="1"/>
      <c r="F417" s="7"/>
    </row>
    <row r="418" spans="1:6" s="130" customFormat="1" ht="10.5" customHeight="1" x14ac:dyDescent="0.2">
      <c r="A418" s="139"/>
      <c r="D418" s="6"/>
      <c r="E418" s="139"/>
      <c r="F418" s="7"/>
    </row>
    <row r="419" spans="1:6" s="130" customFormat="1" ht="15.75" customHeight="1" x14ac:dyDescent="0.2">
      <c r="A419" s="139"/>
      <c r="D419" s="6"/>
      <c r="E419" s="139"/>
      <c r="F419" s="7"/>
    </row>
    <row r="420" spans="1:6" s="130" customFormat="1" x14ac:dyDescent="0.2">
      <c r="A420" s="139"/>
      <c r="D420" s="6"/>
      <c r="E420" s="139"/>
      <c r="F420" s="7"/>
    </row>
    <row r="421" spans="1:6" s="130" customFormat="1" x14ac:dyDescent="0.2">
      <c r="A421" s="139"/>
      <c r="D421" s="6"/>
      <c r="E421" s="139"/>
      <c r="F421" s="7"/>
    </row>
    <row r="422" spans="1:6" s="130" customFormat="1" x14ac:dyDescent="0.2">
      <c r="A422" s="139"/>
      <c r="D422" s="6"/>
      <c r="E422" s="139"/>
      <c r="F422" s="7"/>
    </row>
    <row r="423" spans="1:6" s="130" customFormat="1" x14ac:dyDescent="0.2">
      <c r="A423" s="139"/>
      <c r="D423" s="6"/>
      <c r="E423" s="139"/>
      <c r="F423" s="7"/>
    </row>
    <row r="424" spans="1:6" s="130" customFormat="1" x14ac:dyDescent="0.2">
      <c r="A424" s="139"/>
      <c r="D424" s="6"/>
      <c r="E424" s="139"/>
      <c r="F424" s="7"/>
    </row>
    <row r="425" spans="1:6" s="130" customFormat="1" x14ac:dyDescent="0.2">
      <c r="A425" s="139"/>
      <c r="D425" s="6"/>
      <c r="E425" s="139"/>
      <c r="F425" s="7"/>
    </row>
    <row r="426" spans="1:6" s="130" customFormat="1" x14ac:dyDescent="0.2">
      <c r="A426" s="139"/>
      <c r="D426" s="6"/>
      <c r="E426" s="139"/>
      <c r="F426" s="7"/>
    </row>
    <row r="427" spans="1:6" s="130" customFormat="1" x14ac:dyDescent="0.2">
      <c r="A427" s="139"/>
      <c r="D427" s="6"/>
      <c r="E427" s="139"/>
      <c r="F427" s="7"/>
    </row>
    <row r="428" spans="1:6" s="130" customFormat="1" x14ac:dyDescent="0.2">
      <c r="A428" s="139"/>
      <c r="D428" s="6"/>
      <c r="E428" s="139"/>
      <c r="F428" s="7"/>
    </row>
    <row r="429" spans="1:6" s="130" customFormat="1" x14ac:dyDescent="0.2">
      <c r="A429" s="139"/>
      <c r="D429" s="6"/>
      <c r="E429" s="139"/>
      <c r="F429" s="7"/>
    </row>
    <row r="430" spans="1:6" s="130" customFormat="1" x14ac:dyDescent="0.2">
      <c r="A430" s="139"/>
      <c r="D430" s="6"/>
      <c r="E430" s="139"/>
      <c r="F430" s="7"/>
    </row>
    <row r="431" spans="1:6" s="130" customFormat="1" x14ac:dyDescent="0.2">
      <c r="A431" s="139"/>
      <c r="D431" s="6"/>
      <c r="E431" s="139"/>
      <c r="F431" s="7"/>
    </row>
    <row r="432" spans="1:6" s="130" customFormat="1" x14ac:dyDescent="0.2">
      <c r="A432" s="139"/>
      <c r="D432" s="6"/>
      <c r="E432" s="139"/>
      <c r="F432" s="7"/>
    </row>
    <row r="433" spans="1:6" s="130" customFormat="1" x14ac:dyDescent="0.2">
      <c r="A433" s="139"/>
      <c r="D433" s="6"/>
      <c r="E433" s="139"/>
      <c r="F433" s="7"/>
    </row>
    <row r="434" spans="1:6" s="130" customFormat="1" x14ac:dyDescent="0.2">
      <c r="A434" s="139"/>
      <c r="D434" s="6"/>
      <c r="E434" s="139"/>
      <c r="F434" s="7"/>
    </row>
    <row r="435" spans="1:6" s="130" customFormat="1" x14ac:dyDescent="0.2">
      <c r="A435" s="139"/>
      <c r="D435" s="6"/>
      <c r="E435" s="139"/>
      <c r="F435" s="7"/>
    </row>
    <row r="436" spans="1:6" s="130" customFormat="1" x14ac:dyDescent="0.2">
      <c r="A436" s="139"/>
      <c r="D436" s="6"/>
      <c r="E436" s="139"/>
      <c r="F436" s="7"/>
    </row>
    <row r="437" spans="1:6" s="130" customFormat="1" x14ac:dyDescent="0.2">
      <c r="A437" s="139"/>
      <c r="D437" s="6"/>
      <c r="E437" s="139"/>
      <c r="F437" s="7"/>
    </row>
    <row r="438" spans="1:6" s="130" customFormat="1" x14ac:dyDescent="0.2">
      <c r="A438" s="139"/>
      <c r="D438" s="6"/>
      <c r="E438" s="139"/>
      <c r="F438" s="7"/>
    </row>
    <row r="439" spans="1:6" s="130" customFormat="1" x14ac:dyDescent="0.2">
      <c r="A439" s="139"/>
      <c r="D439" s="6"/>
      <c r="E439" s="139"/>
      <c r="F439" s="7"/>
    </row>
    <row r="440" spans="1:6" s="130" customFormat="1" x14ac:dyDescent="0.2">
      <c r="A440" s="139"/>
      <c r="D440" s="6"/>
      <c r="E440" s="139"/>
      <c r="F440" s="7"/>
    </row>
    <row r="441" spans="1:6" s="130" customFormat="1" x14ac:dyDescent="0.2">
      <c r="A441" s="139"/>
      <c r="D441" s="6"/>
      <c r="E441" s="139"/>
      <c r="F441" s="7"/>
    </row>
    <row r="442" spans="1:6" s="130" customFormat="1" x14ac:dyDescent="0.2">
      <c r="A442" s="139"/>
      <c r="D442" s="6"/>
      <c r="E442" s="139"/>
      <c r="F442" s="7"/>
    </row>
    <row r="443" spans="1:6" s="130" customFormat="1" x14ac:dyDescent="0.2">
      <c r="A443" s="139"/>
      <c r="D443" s="6"/>
      <c r="E443" s="139"/>
      <c r="F443" s="7"/>
    </row>
    <row r="444" spans="1:6" s="130" customFormat="1" x14ac:dyDescent="0.2">
      <c r="A444" s="139"/>
      <c r="D444" s="6"/>
      <c r="E444" s="139"/>
      <c r="F444" s="7"/>
    </row>
    <row r="445" spans="1:6" s="130" customFormat="1" x14ac:dyDescent="0.2">
      <c r="A445" s="139"/>
      <c r="D445" s="6"/>
      <c r="E445" s="139"/>
      <c r="F445" s="7"/>
    </row>
    <row r="446" spans="1:6" s="130" customFormat="1" x14ac:dyDescent="0.2">
      <c r="A446" s="139"/>
      <c r="D446" s="6"/>
      <c r="E446" s="139"/>
      <c r="F446" s="7"/>
    </row>
    <row r="447" spans="1:6" s="130" customFormat="1" x14ac:dyDescent="0.2">
      <c r="A447" s="139"/>
      <c r="D447" s="6"/>
      <c r="E447" s="139"/>
      <c r="F447" s="7"/>
    </row>
    <row r="448" spans="1:6" s="130" customFormat="1" x14ac:dyDescent="0.2">
      <c r="A448" s="139"/>
      <c r="D448" s="6"/>
      <c r="E448" s="139"/>
      <c r="F448" s="7"/>
    </row>
    <row r="449" spans="1:6" s="130" customFormat="1" x14ac:dyDescent="0.2">
      <c r="A449" s="139"/>
      <c r="D449" s="6"/>
      <c r="E449" s="139"/>
      <c r="F449" s="7"/>
    </row>
    <row r="450" spans="1:6" s="130" customFormat="1" x14ac:dyDescent="0.2">
      <c r="A450" s="139"/>
      <c r="D450" s="6"/>
      <c r="E450" s="139"/>
      <c r="F450" s="7"/>
    </row>
    <row r="451" spans="1:6" s="130" customFormat="1" x14ac:dyDescent="0.2">
      <c r="A451" s="139"/>
      <c r="D451" s="6"/>
      <c r="E451" s="139"/>
      <c r="F451" s="7"/>
    </row>
    <row r="452" spans="1:6" s="130" customFormat="1" x14ac:dyDescent="0.2">
      <c r="A452" s="139"/>
      <c r="D452" s="6"/>
      <c r="E452" s="139"/>
      <c r="F452" s="7"/>
    </row>
    <row r="453" spans="1:6" s="130" customFormat="1" x14ac:dyDescent="0.2">
      <c r="A453" s="139"/>
      <c r="D453" s="6"/>
      <c r="E453" s="139"/>
      <c r="F453" s="7"/>
    </row>
    <row r="454" spans="1:6" s="130" customFormat="1" x14ac:dyDescent="0.2">
      <c r="A454" s="139"/>
      <c r="D454" s="6"/>
      <c r="E454" s="139"/>
      <c r="F454" s="7"/>
    </row>
    <row r="455" spans="1:6" s="130" customFormat="1" x14ac:dyDescent="0.2">
      <c r="A455" s="139"/>
      <c r="D455" s="6"/>
      <c r="E455" s="139"/>
      <c r="F455" s="7"/>
    </row>
    <row r="456" spans="1:6" s="130" customFormat="1" x14ac:dyDescent="0.2">
      <c r="A456" s="139"/>
      <c r="D456" s="6"/>
      <c r="E456" s="139"/>
      <c r="F456" s="7"/>
    </row>
    <row r="457" spans="1:6" s="130" customFormat="1" x14ac:dyDescent="0.2">
      <c r="A457" s="139"/>
      <c r="D457" s="6"/>
      <c r="E457" s="139"/>
      <c r="F457" s="7"/>
    </row>
    <row r="458" spans="1:6" s="130" customFormat="1" x14ac:dyDescent="0.2">
      <c r="A458" s="139"/>
      <c r="D458" s="6"/>
      <c r="E458" s="139"/>
      <c r="F458" s="7"/>
    </row>
    <row r="459" spans="1:6" s="130" customFormat="1" x14ac:dyDescent="0.2">
      <c r="A459" s="139"/>
      <c r="D459" s="6"/>
      <c r="E459" s="139"/>
      <c r="F459" s="7"/>
    </row>
    <row r="460" spans="1:6" s="130" customFormat="1" x14ac:dyDescent="0.2">
      <c r="A460" s="139"/>
      <c r="D460" s="6"/>
      <c r="E460" s="139"/>
      <c r="F460" s="7"/>
    </row>
    <row r="461" spans="1:6" s="130" customFormat="1" x14ac:dyDescent="0.2">
      <c r="A461" s="139"/>
      <c r="D461" s="6"/>
      <c r="E461" s="139"/>
      <c r="F461" s="7"/>
    </row>
    <row r="462" spans="1:6" s="130" customFormat="1" x14ac:dyDescent="0.2">
      <c r="A462" s="139"/>
      <c r="D462" s="6"/>
      <c r="E462" s="139"/>
      <c r="F462" s="7"/>
    </row>
    <row r="463" spans="1:6" s="130" customFormat="1" x14ac:dyDescent="0.2">
      <c r="A463" s="139"/>
      <c r="D463" s="6"/>
      <c r="E463" s="139"/>
      <c r="F463" s="7"/>
    </row>
  </sheetData>
  <protectedRanges>
    <protectedRange sqref="A1:IV13 A272:IV274 A318:IV320 C282:E288 G277:IV297 D329:E413 G329:IV413 C277:E281 A277:A281 A298:IV300 A324:IV326 A323 C323:E323 G323:IV323 A329:B413 A15:IV15 A414:IV65506 P14:IV14 H26:H36 H90:H112 H114:H151 G303:IV317 D303:E317 C293:E297 A293:A297 A291:A292 C291:E292 C289:E290 A289:A290 A282:A288 H153:H271 N90:IV271 J90:K271 D90:D271 D19:D25 J19:K25 N19:IV25 H19:H25 D26:D89 J26:K89 N26:IV89 H38:H89" name="Rango1"/>
    <protectedRange sqref="D18 G18:H18 H152 J18:K18 N18:IV18 H37 H113 G153:G271 G19:G151 L18:M271 I18:I271" name="Rango1_2"/>
    <protectedRange sqref="F90:F94 F26:F39 F235:F271 F107:F234 F96:F106 F18:F25 F41:F89" name="Rango1_2_1"/>
    <protectedRange sqref="F40" name="Rango1_2_1_1"/>
    <protectedRange sqref="C41:C89 A26:A39 C26:C39 A265:A271 C265:C271 C251:C264 A251:A264 A247:A250 C247:C250 C235:C246 A235:A246 A107:A234 C107:C234 C90:C106 A91:A106 C18:C25 A18:A25 A41:A89" name="Rango1_2_11"/>
    <protectedRange sqref="A40 C40" name="Rango1_2_1_5"/>
    <protectedRange sqref="B19:B271" name="Rango1_1"/>
    <protectedRange sqref="B18" name="Rango1_2_2"/>
    <protectedRange sqref="E18:E39 E41:E271" name="Rango1_2_9_1"/>
    <protectedRange sqref="E40" name="Rango1_2_1_3_1"/>
    <protectedRange sqref="B277:B297" name="Rango1_3"/>
    <protectedRange sqref="F293:F297 F291:F292 F289:F290 F282:F288 F277:F281" name="Rango1_4"/>
    <protectedRange sqref="B303:B317" name="Rango1_5"/>
    <protectedRange sqref="B323" name="Rango1_6"/>
    <protectedRange sqref="F323" name="Rango1_7"/>
    <protectedRange sqref="F329:F394" name="Rango1_8"/>
    <protectedRange sqref="C329:C394" name="Rango1_9"/>
    <protectedRange sqref="F395:F413" name="Rango1_10"/>
    <protectedRange sqref="A14:O14" name="Rango1_5_1_1"/>
    <protectedRange sqref="P16:IV17 P275:IV276 P301:IV302 P321:IV322 P327:IV328" name="Rango1_1_2_2"/>
    <protectedRange sqref="D16:D17 D275:D276 D301:D302 D321:D322 D327:D328" name="Rango1_1_2_1_2"/>
    <protectedRange sqref="A16:B17 A275:B276 A301:B302 A321:B322 A327:B328" name="Rango1_7_1_1"/>
    <protectedRange sqref="C16:C17 C275:C276 C301:C302 C321:C322 C327:C328" name="Rango1_8_1_1"/>
    <protectedRange sqref="C395:C413" name="Rango1_11"/>
    <protectedRange sqref="E16:E17 E275:E276 E301:E302 E321:E322 E327:E328" name="Rango1_7_1"/>
  </protectedRanges>
  <autoFilter ref="A17:Y271"/>
  <mergeCells count="242">
    <mergeCell ref="A1:F1"/>
    <mergeCell ref="F305:F306"/>
    <mergeCell ref="F309:F311"/>
    <mergeCell ref="F312:F315"/>
    <mergeCell ref="A14:O14"/>
    <mergeCell ref="G301:H301"/>
    <mergeCell ref="A15:O15"/>
    <mergeCell ref="A263:A264"/>
    <mergeCell ref="F187:F192"/>
    <mergeCell ref="F194:F197"/>
    <mergeCell ref="F214:F216"/>
    <mergeCell ref="A291:A292"/>
    <mergeCell ref="C289:C290"/>
    <mergeCell ref="C291:C292"/>
    <mergeCell ref="A312:A315"/>
    <mergeCell ref="F127:F131"/>
    <mergeCell ref="F133:F134"/>
    <mergeCell ref="F147:F149"/>
    <mergeCell ref="I301:J301"/>
    <mergeCell ref="K301:N301"/>
    <mergeCell ref="O301:O302"/>
    <mergeCell ref="C305:C306"/>
    <mergeCell ref="C309:C311"/>
    <mergeCell ref="C312:C315"/>
    <mergeCell ref="F321:F322"/>
    <mergeCell ref="G321:H321"/>
    <mergeCell ref="I321:J321"/>
    <mergeCell ref="K321:N321"/>
    <mergeCell ref="O321:O322"/>
    <mergeCell ref="A327:A328"/>
    <mergeCell ref="B327:B328"/>
    <mergeCell ref="C327:C328"/>
    <mergeCell ref="D327:D328"/>
    <mergeCell ref="E327:E328"/>
    <mergeCell ref="F327:F328"/>
    <mergeCell ref="G327:H327"/>
    <mergeCell ref="I327:J327"/>
    <mergeCell ref="K327:N327"/>
    <mergeCell ref="O327:O328"/>
    <mergeCell ref="C321:C322"/>
    <mergeCell ref="D321:D322"/>
    <mergeCell ref="E321:E322"/>
    <mergeCell ref="A309:A311"/>
    <mergeCell ref="A410:A413"/>
    <mergeCell ref="A400:A402"/>
    <mergeCell ref="A403:A404"/>
    <mergeCell ref="A405:A406"/>
    <mergeCell ref="A329:A393"/>
    <mergeCell ref="A398:A399"/>
    <mergeCell ref="C400:C402"/>
    <mergeCell ref="C403:C404"/>
    <mergeCell ref="C405:C406"/>
    <mergeCell ref="C408:C409"/>
    <mergeCell ref="C410:C413"/>
    <mergeCell ref="A408:A409"/>
    <mergeCell ref="F152:F156"/>
    <mergeCell ref="F157:F159"/>
    <mergeCell ref="F165:F168"/>
    <mergeCell ref="F176:F177"/>
    <mergeCell ref="F183:F185"/>
    <mergeCell ref="A275:A276"/>
    <mergeCell ref="B275:B276"/>
    <mergeCell ref="C275:C276"/>
    <mergeCell ref="D275:D276"/>
    <mergeCell ref="E275:E276"/>
    <mergeCell ref="A223:A225"/>
    <mergeCell ref="A228:A229"/>
    <mergeCell ref="A236:A238"/>
    <mergeCell ref="A260:A262"/>
    <mergeCell ref="A242:A243"/>
    <mergeCell ref="A249:A250"/>
    <mergeCell ref="A252:A253"/>
    <mergeCell ref="A256:A257"/>
    <mergeCell ref="A274:O274"/>
    <mergeCell ref="A165:A168"/>
    <mergeCell ref="A170:A175"/>
    <mergeCell ref="A198:A200"/>
    <mergeCell ref="A187:A193"/>
    <mergeCell ref="A194:A197"/>
    <mergeCell ref="A70:A71"/>
    <mergeCell ref="A50:A51"/>
    <mergeCell ref="A56:A57"/>
    <mergeCell ref="A66:A67"/>
    <mergeCell ref="F102:F103"/>
    <mergeCell ref="F104:F105"/>
    <mergeCell ref="F109:F111"/>
    <mergeCell ref="F118:F119"/>
    <mergeCell ref="F123:F126"/>
    <mergeCell ref="A102:A103"/>
    <mergeCell ref="A104:A105"/>
    <mergeCell ref="A109:A111"/>
    <mergeCell ref="A118:A119"/>
    <mergeCell ref="A115:A116"/>
    <mergeCell ref="A123:A126"/>
    <mergeCell ref="A74:A76"/>
    <mergeCell ref="A78:A81"/>
    <mergeCell ref="A83:A84"/>
    <mergeCell ref="A90:A93"/>
    <mergeCell ref="A94:A95"/>
    <mergeCell ref="A96:A98"/>
    <mergeCell ref="C66:C67"/>
    <mergeCell ref="C70:C71"/>
    <mergeCell ref="C74:C76"/>
    <mergeCell ref="A19:A20"/>
    <mergeCell ref="A22:A23"/>
    <mergeCell ref="A28:A29"/>
    <mergeCell ref="A32:A35"/>
    <mergeCell ref="A36:A40"/>
    <mergeCell ref="A47:A49"/>
    <mergeCell ref="A52:A54"/>
    <mergeCell ref="F50:F51"/>
    <mergeCell ref="F52:F54"/>
    <mergeCell ref="A160:A164"/>
    <mergeCell ref="A183:A185"/>
    <mergeCell ref="A176:A177"/>
    <mergeCell ref="A179:A182"/>
    <mergeCell ref="A127:A131"/>
    <mergeCell ref="A133:A134"/>
    <mergeCell ref="A136:A139"/>
    <mergeCell ref="A140:A144"/>
    <mergeCell ref="A147:A150"/>
    <mergeCell ref="A152:A156"/>
    <mergeCell ref="F90:F93"/>
    <mergeCell ref="E16:E17"/>
    <mergeCell ref="F16:F17"/>
    <mergeCell ref="G16:H16"/>
    <mergeCell ref="I16:J16"/>
    <mergeCell ref="K16:N16"/>
    <mergeCell ref="O16:O17"/>
    <mergeCell ref="A277:A278"/>
    <mergeCell ref="A16:A17"/>
    <mergeCell ref="B16:B17"/>
    <mergeCell ref="C16:C17"/>
    <mergeCell ref="D16:D17"/>
    <mergeCell ref="C19:C20"/>
    <mergeCell ref="C22:C23"/>
    <mergeCell ref="C50:C51"/>
    <mergeCell ref="C52:C54"/>
    <mergeCell ref="C56:C57"/>
    <mergeCell ref="A204:A205"/>
    <mergeCell ref="A207:A208"/>
    <mergeCell ref="A209:A211"/>
    <mergeCell ref="A212:A213"/>
    <mergeCell ref="A214:A216"/>
    <mergeCell ref="A239:A241"/>
    <mergeCell ref="A157:A159"/>
    <mergeCell ref="C96:C98"/>
    <mergeCell ref="C102:C103"/>
    <mergeCell ref="C104:C105"/>
    <mergeCell ref="C109:C111"/>
    <mergeCell ref="C115:C116"/>
    <mergeCell ref="C78:C81"/>
    <mergeCell ref="C83:C84"/>
    <mergeCell ref="C90:C93"/>
    <mergeCell ref="F19:F20"/>
    <mergeCell ref="F22:F23"/>
    <mergeCell ref="C28:C29"/>
    <mergeCell ref="C32:C35"/>
    <mergeCell ref="C36:C40"/>
    <mergeCell ref="C47:C49"/>
    <mergeCell ref="F28:F29"/>
    <mergeCell ref="F32:F35"/>
    <mergeCell ref="F36:F39"/>
    <mergeCell ref="F47:F49"/>
    <mergeCell ref="F56:F57"/>
    <mergeCell ref="F66:F67"/>
    <mergeCell ref="F70:F71"/>
    <mergeCell ref="F74:F76"/>
    <mergeCell ref="F78:F80"/>
    <mergeCell ref="F83:F84"/>
    <mergeCell ref="C242:C243"/>
    <mergeCell ref="C249:C250"/>
    <mergeCell ref="F398:F399"/>
    <mergeCell ref="C252:C253"/>
    <mergeCell ref="C256:C257"/>
    <mergeCell ref="C260:C262"/>
    <mergeCell ref="C263:C264"/>
    <mergeCell ref="C204:C205"/>
    <mergeCell ref="C207:C208"/>
    <mergeCell ref="C209:C211"/>
    <mergeCell ref="C212:C213"/>
    <mergeCell ref="C214:C216"/>
    <mergeCell ref="C223:C225"/>
    <mergeCell ref="C277:C278"/>
    <mergeCell ref="C283:C285"/>
    <mergeCell ref="F277:F278"/>
    <mergeCell ref="F283:F285"/>
    <mergeCell ref="F301:F302"/>
    <mergeCell ref="A326:O326"/>
    <mergeCell ref="C398:C399"/>
    <mergeCell ref="C287:C288"/>
    <mergeCell ref="F287:F288"/>
    <mergeCell ref="F275:F276"/>
    <mergeCell ref="G275:H275"/>
    <mergeCell ref="F94:F95"/>
    <mergeCell ref="F96:F98"/>
    <mergeCell ref="C228:C229"/>
    <mergeCell ref="C236:C238"/>
    <mergeCell ref="C239:C241"/>
    <mergeCell ref="C176:C177"/>
    <mergeCell ref="C179:C182"/>
    <mergeCell ref="C183:C185"/>
    <mergeCell ref="C187:C193"/>
    <mergeCell ref="C194:C197"/>
    <mergeCell ref="C198:C200"/>
    <mergeCell ref="C147:C150"/>
    <mergeCell ref="C152:C156"/>
    <mergeCell ref="C157:C159"/>
    <mergeCell ref="C160:C164"/>
    <mergeCell ref="C165:C168"/>
    <mergeCell ref="C170:C175"/>
    <mergeCell ref="C118:C119"/>
    <mergeCell ref="C123:C126"/>
    <mergeCell ref="C127:C131"/>
    <mergeCell ref="C133:C134"/>
    <mergeCell ref="C136:C139"/>
    <mergeCell ref="C140:C144"/>
    <mergeCell ref="C94:C95"/>
    <mergeCell ref="I275:J275"/>
    <mergeCell ref="K275:N275"/>
    <mergeCell ref="O275:O276"/>
    <mergeCell ref="F405:F406"/>
    <mergeCell ref="F408:F409"/>
    <mergeCell ref="F410:F413"/>
    <mergeCell ref="A320:O320"/>
    <mergeCell ref="A300:O300"/>
    <mergeCell ref="F400:F402"/>
    <mergeCell ref="F289:F290"/>
    <mergeCell ref="F291:F292"/>
    <mergeCell ref="A283:A285"/>
    <mergeCell ref="A321:A322"/>
    <mergeCell ref="A287:A288"/>
    <mergeCell ref="A289:A290"/>
    <mergeCell ref="A301:A302"/>
    <mergeCell ref="F329:F393"/>
    <mergeCell ref="C329:C393"/>
    <mergeCell ref="A305:A306"/>
    <mergeCell ref="B301:B302"/>
    <mergeCell ref="C301:C302"/>
    <mergeCell ref="D301:D302"/>
    <mergeCell ref="E301:E302"/>
    <mergeCell ref="B321:B322"/>
  </mergeCells>
  <conditionalFormatting sqref="C395:C397">
    <cfRule type="cellIs" dxfId="939" priority="8" stopIfTrue="1" operator="lessThanOrEqual">
      <formula>0</formula>
    </cfRule>
  </conditionalFormatting>
  <conditionalFormatting sqref="C410:C413">
    <cfRule type="cellIs" dxfId="938" priority="6" stopIfTrue="1" operator="lessThanOrEqual">
      <formula>0</formula>
    </cfRule>
  </conditionalFormatting>
  <conditionalFormatting sqref="C398:C409">
    <cfRule type="cellIs" dxfId="937" priority="7" stopIfTrue="1" operator="lessThanOrEqual">
      <formula>0</formula>
    </cfRule>
  </conditionalFormatting>
  <conditionalFormatting sqref="B329:B394">
    <cfRule type="cellIs" dxfId="936" priority="4" stopIfTrue="1" operator="lessThanOrEqual">
      <formula>0</formula>
    </cfRule>
  </conditionalFormatting>
  <conditionalFormatting sqref="B395:B397">
    <cfRule type="cellIs" dxfId="935" priority="3" stopIfTrue="1" operator="lessThanOrEqual">
      <formula>0</formula>
    </cfRule>
  </conditionalFormatting>
  <conditionalFormatting sqref="B410:B413">
    <cfRule type="cellIs" dxfId="934" priority="1" stopIfTrue="1" operator="lessThanOrEqual">
      <formula>0</formula>
    </cfRule>
  </conditionalFormatting>
  <conditionalFormatting sqref="B398:B409">
    <cfRule type="cellIs" dxfId="933" priority="2" stopIfTrue="1" operator="lessThanOrEqual">
      <formula>0</formula>
    </cfRule>
  </conditionalFormatting>
  <printOptions horizontalCentered="1"/>
  <pageMargins left="0" right="0" top="0.35433070866141736" bottom="0" header="0" footer="0"/>
  <pageSetup scale="33" orientation="landscape" r:id="rId1"/>
  <headerFooter alignWithMargins="0"/>
  <rowBreaks count="4" manualBreakCount="4">
    <brk id="271" max="14" man="1"/>
    <brk id="294" max="14" man="1"/>
    <brk id="317" max="14" man="1"/>
    <brk id="383"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S241"/>
  <sheetViews>
    <sheetView topLeftCell="A7" zoomScale="75" zoomScaleNormal="75" zoomScaleSheetLayoutView="66" workbookViewId="0">
      <pane ySplit="2" topLeftCell="A214" activePane="bottomLeft" state="frozen"/>
      <selection activeCell="A7" sqref="A7"/>
      <selection pane="bottomLeft" activeCell="S192" sqref="S192"/>
    </sheetView>
  </sheetViews>
  <sheetFormatPr baseColWidth="10" defaultColWidth="11.7109375" defaultRowHeight="12" x14ac:dyDescent="0.2"/>
  <cols>
    <col min="1" max="1" width="5" style="613" customWidth="1"/>
    <col min="2" max="2" width="13" style="614" bestFit="1" customWidth="1"/>
    <col min="3" max="3" width="32.5703125" style="620" customWidth="1"/>
    <col min="4" max="4" width="38.5703125" style="621" customWidth="1"/>
    <col min="5" max="5" width="33.28515625" style="620" customWidth="1"/>
    <col min="6" max="6" width="20.28515625" style="622" customWidth="1"/>
    <col min="7" max="7" width="18.85546875" style="623" customWidth="1"/>
    <col min="8" max="8" width="18.7109375" style="624" customWidth="1"/>
    <col min="9" max="9" width="27" style="621" customWidth="1"/>
    <col min="10" max="10" width="18" style="625" customWidth="1"/>
    <col min="11" max="12" width="8" style="610" customWidth="1"/>
    <col min="13" max="14" width="6.7109375" style="610" bestFit="1" customWidth="1"/>
    <col min="15" max="18" width="6.7109375" style="617" bestFit="1" customWidth="1"/>
    <col min="19" max="19" width="21.5703125" style="618" customWidth="1"/>
    <col min="20" max="30" width="11.7109375" style="610" customWidth="1"/>
    <col min="31" max="236" width="11.7109375" style="610"/>
    <col min="237" max="237" width="5" style="610" customWidth="1"/>
    <col min="238" max="238" width="13" style="610" bestFit="1" customWidth="1"/>
    <col min="239" max="239" width="32.5703125" style="610" customWidth="1"/>
    <col min="240" max="240" width="38.5703125" style="610" customWidth="1"/>
    <col min="241" max="245" width="0" style="610" hidden="1" customWidth="1"/>
    <col min="246" max="247" width="18" style="610" customWidth="1"/>
    <col min="248" max="248" width="22" style="610" customWidth="1"/>
    <col min="249" max="249" width="19.5703125" style="610" customWidth="1"/>
    <col min="250" max="250" width="15.28515625" style="610" customWidth="1"/>
    <col min="251" max="251" width="14.140625" style="610" customWidth="1"/>
    <col min="252" max="252" width="17.85546875" style="610" customWidth="1"/>
    <col min="253" max="253" width="14.85546875" style="610" customWidth="1"/>
    <col min="254" max="254" width="15.42578125" style="610" customWidth="1"/>
    <col min="255" max="255" width="7" style="610" customWidth="1"/>
    <col min="256" max="256" width="6.5703125" style="610" customWidth="1"/>
    <col min="257" max="257" width="10.28515625" style="610" customWidth="1"/>
    <col min="258" max="258" width="9.5703125" style="610" customWidth="1"/>
    <col min="259" max="259" width="10.140625" style="610" customWidth="1"/>
    <col min="260" max="260" width="12.28515625" style="610" customWidth="1"/>
    <col min="261" max="261" width="10.28515625" style="610" customWidth="1"/>
    <col min="262" max="262" width="14.85546875" style="610" customWidth="1"/>
    <col min="263" max="263" width="6.140625" style="610" customWidth="1"/>
    <col min="264" max="264" width="17.28515625" style="610" customWidth="1"/>
    <col min="265" max="265" width="14.140625" style="610" customWidth="1"/>
    <col min="266" max="266" width="24.5703125" style="610" customWidth="1"/>
    <col min="267" max="268" width="8" style="610" customWidth="1"/>
    <col min="269" max="274" width="6.7109375" style="610" bestFit="1" customWidth="1"/>
    <col min="275" max="275" width="21.5703125" style="610" customWidth="1"/>
    <col min="276" max="286" width="11.7109375" style="610" customWidth="1"/>
    <col min="287" max="492" width="11.7109375" style="610"/>
    <col min="493" max="493" width="5" style="610" customWidth="1"/>
    <col min="494" max="494" width="13" style="610" bestFit="1" customWidth="1"/>
    <col min="495" max="495" width="32.5703125" style="610" customWidth="1"/>
    <col min="496" max="496" width="38.5703125" style="610" customWidth="1"/>
    <col min="497" max="501" width="0" style="610" hidden="1" customWidth="1"/>
    <col min="502" max="503" width="18" style="610" customWidth="1"/>
    <col min="504" max="504" width="22" style="610" customWidth="1"/>
    <col min="505" max="505" width="19.5703125" style="610" customWidth="1"/>
    <col min="506" max="506" width="15.28515625" style="610" customWidth="1"/>
    <col min="507" max="507" width="14.140625" style="610" customWidth="1"/>
    <col min="508" max="508" width="17.85546875" style="610" customWidth="1"/>
    <col min="509" max="509" width="14.85546875" style="610" customWidth="1"/>
    <col min="510" max="510" width="15.42578125" style="610" customWidth="1"/>
    <col min="511" max="511" width="7" style="610" customWidth="1"/>
    <col min="512" max="512" width="6.5703125" style="610" customWidth="1"/>
    <col min="513" max="513" width="10.28515625" style="610" customWidth="1"/>
    <col min="514" max="514" width="9.5703125" style="610" customWidth="1"/>
    <col min="515" max="515" width="10.140625" style="610" customWidth="1"/>
    <col min="516" max="516" width="12.28515625" style="610" customWidth="1"/>
    <col min="517" max="517" width="10.28515625" style="610" customWidth="1"/>
    <col min="518" max="518" width="14.85546875" style="610" customWidth="1"/>
    <col min="519" max="519" width="6.140625" style="610" customWidth="1"/>
    <col min="520" max="520" width="17.28515625" style="610" customWidth="1"/>
    <col min="521" max="521" width="14.140625" style="610" customWidth="1"/>
    <col min="522" max="522" width="24.5703125" style="610" customWidth="1"/>
    <col min="523" max="524" width="8" style="610" customWidth="1"/>
    <col min="525" max="530" width="6.7109375" style="610" bestFit="1" customWidth="1"/>
    <col min="531" max="531" width="21.5703125" style="610" customWidth="1"/>
    <col min="532" max="542" width="11.7109375" style="610" customWidth="1"/>
    <col min="543" max="748" width="11.7109375" style="610"/>
    <col min="749" max="749" width="5" style="610" customWidth="1"/>
    <col min="750" max="750" width="13" style="610" bestFit="1" customWidth="1"/>
    <col min="751" max="751" width="32.5703125" style="610" customWidth="1"/>
    <col min="752" max="752" width="38.5703125" style="610" customWidth="1"/>
    <col min="753" max="757" width="0" style="610" hidden="1" customWidth="1"/>
    <col min="758" max="759" width="18" style="610" customWidth="1"/>
    <col min="760" max="760" width="22" style="610" customWidth="1"/>
    <col min="761" max="761" width="19.5703125" style="610" customWidth="1"/>
    <col min="762" max="762" width="15.28515625" style="610" customWidth="1"/>
    <col min="763" max="763" width="14.140625" style="610" customWidth="1"/>
    <col min="764" max="764" width="17.85546875" style="610" customWidth="1"/>
    <col min="765" max="765" width="14.85546875" style="610" customWidth="1"/>
    <col min="766" max="766" width="15.42578125" style="610" customWidth="1"/>
    <col min="767" max="767" width="7" style="610" customWidth="1"/>
    <col min="768" max="768" width="6.5703125" style="610" customWidth="1"/>
    <col min="769" max="769" width="10.28515625" style="610" customWidth="1"/>
    <col min="770" max="770" width="9.5703125" style="610" customWidth="1"/>
    <col min="771" max="771" width="10.140625" style="610" customWidth="1"/>
    <col min="772" max="772" width="12.28515625" style="610" customWidth="1"/>
    <col min="773" max="773" width="10.28515625" style="610" customWidth="1"/>
    <col min="774" max="774" width="14.85546875" style="610" customWidth="1"/>
    <col min="775" max="775" width="6.140625" style="610" customWidth="1"/>
    <col min="776" max="776" width="17.28515625" style="610" customWidth="1"/>
    <col min="777" max="777" width="14.140625" style="610" customWidth="1"/>
    <col min="778" max="778" width="24.5703125" style="610" customWidth="1"/>
    <col min="779" max="780" width="8" style="610" customWidth="1"/>
    <col min="781" max="786" width="6.7109375" style="610" bestFit="1" customWidth="1"/>
    <col min="787" max="787" width="21.5703125" style="610" customWidth="1"/>
    <col min="788" max="798" width="11.7109375" style="610" customWidth="1"/>
    <col min="799" max="1004" width="11.7109375" style="610"/>
    <col min="1005" max="1005" width="5" style="610" customWidth="1"/>
    <col min="1006" max="1006" width="13" style="610" bestFit="1" customWidth="1"/>
    <col min="1007" max="1007" width="32.5703125" style="610" customWidth="1"/>
    <col min="1008" max="1008" width="38.5703125" style="610" customWidth="1"/>
    <col min="1009" max="1013" width="0" style="610" hidden="1" customWidth="1"/>
    <col min="1014" max="1015" width="18" style="610" customWidth="1"/>
    <col min="1016" max="1016" width="22" style="610" customWidth="1"/>
    <col min="1017" max="1017" width="19.5703125" style="610" customWidth="1"/>
    <col min="1018" max="1018" width="15.28515625" style="610" customWidth="1"/>
    <col min="1019" max="1019" width="14.140625" style="610" customWidth="1"/>
    <col min="1020" max="1020" width="17.85546875" style="610" customWidth="1"/>
    <col min="1021" max="1021" width="14.85546875" style="610" customWidth="1"/>
    <col min="1022" max="1022" width="15.42578125" style="610" customWidth="1"/>
    <col min="1023" max="1023" width="7" style="610" customWidth="1"/>
    <col min="1024" max="1024" width="6.5703125" style="610" customWidth="1"/>
    <col min="1025" max="1025" width="10.28515625" style="610" customWidth="1"/>
    <col min="1026" max="1026" width="9.5703125" style="610" customWidth="1"/>
    <col min="1027" max="1027" width="10.140625" style="610" customWidth="1"/>
    <col min="1028" max="1028" width="12.28515625" style="610" customWidth="1"/>
    <col min="1029" max="1029" width="10.28515625" style="610" customWidth="1"/>
    <col min="1030" max="1030" width="14.85546875" style="610" customWidth="1"/>
    <col min="1031" max="1031" width="6.140625" style="610" customWidth="1"/>
    <col min="1032" max="1032" width="17.28515625" style="610" customWidth="1"/>
    <col min="1033" max="1033" width="14.140625" style="610" customWidth="1"/>
    <col min="1034" max="1034" width="24.5703125" style="610" customWidth="1"/>
    <col min="1035" max="1036" width="8" style="610" customWidth="1"/>
    <col min="1037" max="1042" width="6.7109375" style="610" bestFit="1" customWidth="1"/>
    <col min="1043" max="1043" width="21.5703125" style="610" customWidth="1"/>
    <col min="1044" max="1054" width="11.7109375" style="610" customWidth="1"/>
    <col min="1055" max="1260" width="11.7109375" style="610"/>
    <col min="1261" max="1261" width="5" style="610" customWidth="1"/>
    <col min="1262" max="1262" width="13" style="610" bestFit="1" customWidth="1"/>
    <col min="1263" max="1263" width="32.5703125" style="610" customWidth="1"/>
    <col min="1264" max="1264" width="38.5703125" style="610" customWidth="1"/>
    <col min="1265" max="1269" width="0" style="610" hidden="1" customWidth="1"/>
    <col min="1270" max="1271" width="18" style="610" customWidth="1"/>
    <col min="1272" max="1272" width="22" style="610" customWidth="1"/>
    <col min="1273" max="1273" width="19.5703125" style="610" customWidth="1"/>
    <col min="1274" max="1274" width="15.28515625" style="610" customWidth="1"/>
    <col min="1275" max="1275" width="14.140625" style="610" customWidth="1"/>
    <col min="1276" max="1276" width="17.85546875" style="610" customWidth="1"/>
    <col min="1277" max="1277" width="14.85546875" style="610" customWidth="1"/>
    <col min="1278" max="1278" width="15.42578125" style="610" customWidth="1"/>
    <col min="1279" max="1279" width="7" style="610" customWidth="1"/>
    <col min="1280" max="1280" width="6.5703125" style="610" customWidth="1"/>
    <col min="1281" max="1281" width="10.28515625" style="610" customWidth="1"/>
    <col min="1282" max="1282" width="9.5703125" style="610" customWidth="1"/>
    <col min="1283" max="1283" width="10.140625" style="610" customWidth="1"/>
    <col min="1284" max="1284" width="12.28515625" style="610" customWidth="1"/>
    <col min="1285" max="1285" width="10.28515625" style="610" customWidth="1"/>
    <col min="1286" max="1286" width="14.85546875" style="610" customWidth="1"/>
    <col min="1287" max="1287" width="6.140625" style="610" customWidth="1"/>
    <col min="1288" max="1288" width="17.28515625" style="610" customWidth="1"/>
    <col min="1289" max="1289" width="14.140625" style="610" customWidth="1"/>
    <col min="1290" max="1290" width="24.5703125" style="610" customWidth="1"/>
    <col min="1291" max="1292" width="8" style="610" customWidth="1"/>
    <col min="1293" max="1298" width="6.7109375" style="610" bestFit="1" customWidth="1"/>
    <col min="1299" max="1299" width="21.5703125" style="610" customWidth="1"/>
    <col min="1300" max="1310" width="11.7109375" style="610" customWidth="1"/>
    <col min="1311" max="1516" width="11.7109375" style="610"/>
    <col min="1517" max="1517" width="5" style="610" customWidth="1"/>
    <col min="1518" max="1518" width="13" style="610" bestFit="1" customWidth="1"/>
    <col min="1519" max="1519" width="32.5703125" style="610" customWidth="1"/>
    <col min="1520" max="1520" width="38.5703125" style="610" customWidth="1"/>
    <col min="1521" max="1525" width="0" style="610" hidden="1" customWidth="1"/>
    <col min="1526" max="1527" width="18" style="610" customWidth="1"/>
    <col min="1528" max="1528" width="22" style="610" customWidth="1"/>
    <col min="1529" max="1529" width="19.5703125" style="610" customWidth="1"/>
    <col min="1530" max="1530" width="15.28515625" style="610" customWidth="1"/>
    <col min="1531" max="1531" width="14.140625" style="610" customWidth="1"/>
    <col min="1532" max="1532" width="17.85546875" style="610" customWidth="1"/>
    <col min="1533" max="1533" width="14.85546875" style="610" customWidth="1"/>
    <col min="1534" max="1534" width="15.42578125" style="610" customWidth="1"/>
    <col min="1535" max="1535" width="7" style="610" customWidth="1"/>
    <col min="1536" max="1536" width="6.5703125" style="610" customWidth="1"/>
    <col min="1537" max="1537" width="10.28515625" style="610" customWidth="1"/>
    <col min="1538" max="1538" width="9.5703125" style="610" customWidth="1"/>
    <col min="1539" max="1539" width="10.140625" style="610" customWidth="1"/>
    <col min="1540" max="1540" width="12.28515625" style="610" customWidth="1"/>
    <col min="1541" max="1541" width="10.28515625" style="610" customWidth="1"/>
    <col min="1542" max="1542" width="14.85546875" style="610" customWidth="1"/>
    <col min="1543" max="1543" width="6.140625" style="610" customWidth="1"/>
    <col min="1544" max="1544" width="17.28515625" style="610" customWidth="1"/>
    <col min="1545" max="1545" width="14.140625" style="610" customWidth="1"/>
    <col min="1546" max="1546" width="24.5703125" style="610" customWidth="1"/>
    <col min="1547" max="1548" width="8" style="610" customWidth="1"/>
    <col min="1549" max="1554" width="6.7109375" style="610" bestFit="1" customWidth="1"/>
    <col min="1555" max="1555" width="21.5703125" style="610" customWidth="1"/>
    <col min="1556" max="1566" width="11.7109375" style="610" customWidth="1"/>
    <col min="1567" max="1772" width="11.7109375" style="610"/>
    <col min="1773" max="1773" width="5" style="610" customWidth="1"/>
    <col min="1774" max="1774" width="13" style="610" bestFit="1" customWidth="1"/>
    <col min="1775" max="1775" width="32.5703125" style="610" customWidth="1"/>
    <col min="1776" max="1776" width="38.5703125" style="610" customWidth="1"/>
    <col min="1777" max="1781" width="0" style="610" hidden="1" customWidth="1"/>
    <col min="1782" max="1783" width="18" style="610" customWidth="1"/>
    <col min="1784" max="1784" width="22" style="610" customWidth="1"/>
    <col min="1785" max="1785" width="19.5703125" style="610" customWidth="1"/>
    <col min="1786" max="1786" width="15.28515625" style="610" customWidth="1"/>
    <col min="1787" max="1787" width="14.140625" style="610" customWidth="1"/>
    <col min="1788" max="1788" width="17.85546875" style="610" customWidth="1"/>
    <col min="1789" max="1789" width="14.85546875" style="610" customWidth="1"/>
    <col min="1790" max="1790" width="15.42578125" style="610" customWidth="1"/>
    <col min="1791" max="1791" width="7" style="610" customWidth="1"/>
    <col min="1792" max="1792" width="6.5703125" style="610" customWidth="1"/>
    <col min="1793" max="1793" width="10.28515625" style="610" customWidth="1"/>
    <col min="1794" max="1794" width="9.5703125" style="610" customWidth="1"/>
    <col min="1795" max="1795" width="10.140625" style="610" customWidth="1"/>
    <col min="1796" max="1796" width="12.28515625" style="610" customWidth="1"/>
    <col min="1797" max="1797" width="10.28515625" style="610" customWidth="1"/>
    <col min="1798" max="1798" width="14.85546875" style="610" customWidth="1"/>
    <col min="1799" max="1799" width="6.140625" style="610" customWidth="1"/>
    <col min="1800" max="1800" width="17.28515625" style="610" customWidth="1"/>
    <col min="1801" max="1801" width="14.140625" style="610" customWidth="1"/>
    <col min="1802" max="1802" width="24.5703125" style="610" customWidth="1"/>
    <col min="1803" max="1804" width="8" style="610" customWidth="1"/>
    <col min="1805" max="1810" width="6.7109375" style="610" bestFit="1" customWidth="1"/>
    <col min="1811" max="1811" width="21.5703125" style="610" customWidth="1"/>
    <col min="1812" max="1822" width="11.7109375" style="610" customWidth="1"/>
    <col min="1823" max="2028" width="11.7109375" style="610"/>
    <col min="2029" max="2029" width="5" style="610" customWidth="1"/>
    <col min="2030" max="2030" width="13" style="610" bestFit="1" customWidth="1"/>
    <col min="2031" max="2031" width="32.5703125" style="610" customWidth="1"/>
    <col min="2032" max="2032" width="38.5703125" style="610" customWidth="1"/>
    <col min="2033" max="2037" width="0" style="610" hidden="1" customWidth="1"/>
    <col min="2038" max="2039" width="18" style="610" customWidth="1"/>
    <col min="2040" max="2040" width="22" style="610" customWidth="1"/>
    <col min="2041" max="2041" width="19.5703125" style="610" customWidth="1"/>
    <col min="2042" max="2042" width="15.28515625" style="610" customWidth="1"/>
    <col min="2043" max="2043" width="14.140625" style="610" customWidth="1"/>
    <col min="2044" max="2044" width="17.85546875" style="610" customWidth="1"/>
    <col min="2045" max="2045" width="14.85546875" style="610" customWidth="1"/>
    <col min="2046" max="2046" width="15.42578125" style="610" customWidth="1"/>
    <col min="2047" max="2047" width="7" style="610" customWidth="1"/>
    <col min="2048" max="2048" width="6.5703125" style="610" customWidth="1"/>
    <col min="2049" max="2049" width="10.28515625" style="610" customWidth="1"/>
    <col min="2050" max="2050" width="9.5703125" style="610" customWidth="1"/>
    <col min="2051" max="2051" width="10.140625" style="610" customWidth="1"/>
    <col min="2052" max="2052" width="12.28515625" style="610" customWidth="1"/>
    <col min="2053" max="2053" width="10.28515625" style="610" customWidth="1"/>
    <col min="2054" max="2054" width="14.85546875" style="610" customWidth="1"/>
    <col min="2055" max="2055" width="6.140625" style="610" customWidth="1"/>
    <col min="2056" max="2056" width="17.28515625" style="610" customWidth="1"/>
    <col min="2057" max="2057" width="14.140625" style="610" customWidth="1"/>
    <col min="2058" max="2058" width="24.5703125" style="610" customWidth="1"/>
    <col min="2059" max="2060" width="8" style="610" customWidth="1"/>
    <col min="2061" max="2066" width="6.7109375" style="610" bestFit="1" customWidth="1"/>
    <col min="2067" max="2067" width="21.5703125" style="610" customWidth="1"/>
    <col min="2068" max="2078" width="11.7109375" style="610" customWidth="1"/>
    <col min="2079" max="2284" width="11.7109375" style="610"/>
    <col min="2285" max="2285" width="5" style="610" customWidth="1"/>
    <col min="2286" max="2286" width="13" style="610" bestFit="1" customWidth="1"/>
    <col min="2287" max="2287" width="32.5703125" style="610" customWidth="1"/>
    <col min="2288" max="2288" width="38.5703125" style="610" customWidth="1"/>
    <col min="2289" max="2293" width="0" style="610" hidden="1" customWidth="1"/>
    <col min="2294" max="2295" width="18" style="610" customWidth="1"/>
    <col min="2296" max="2296" width="22" style="610" customWidth="1"/>
    <col min="2297" max="2297" width="19.5703125" style="610" customWidth="1"/>
    <col min="2298" max="2298" width="15.28515625" style="610" customWidth="1"/>
    <col min="2299" max="2299" width="14.140625" style="610" customWidth="1"/>
    <col min="2300" max="2300" width="17.85546875" style="610" customWidth="1"/>
    <col min="2301" max="2301" width="14.85546875" style="610" customWidth="1"/>
    <col min="2302" max="2302" width="15.42578125" style="610" customWidth="1"/>
    <col min="2303" max="2303" width="7" style="610" customWidth="1"/>
    <col min="2304" max="2304" width="6.5703125" style="610" customWidth="1"/>
    <col min="2305" max="2305" width="10.28515625" style="610" customWidth="1"/>
    <col min="2306" max="2306" width="9.5703125" style="610" customWidth="1"/>
    <col min="2307" max="2307" width="10.140625" style="610" customWidth="1"/>
    <col min="2308" max="2308" width="12.28515625" style="610" customWidth="1"/>
    <col min="2309" max="2309" width="10.28515625" style="610" customWidth="1"/>
    <col min="2310" max="2310" width="14.85546875" style="610" customWidth="1"/>
    <col min="2311" max="2311" width="6.140625" style="610" customWidth="1"/>
    <col min="2312" max="2312" width="17.28515625" style="610" customWidth="1"/>
    <col min="2313" max="2313" width="14.140625" style="610" customWidth="1"/>
    <col min="2314" max="2314" width="24.5703125" style="610" customWidth="1"/>
    <col min="2315" max="2316" width="8" style="610" customWidth="1"/>
    <col min="2317" max="2322" width="6.7109375" style="610" bestFit="1" customWidth="1"/>
    <col min="2323" max="2323" width="21.5703125" style="610" customWidth="1"/>
    <col min="2324" max="2334" width="11.7109375" style="610" customWidth="1"/>
    <col min="2335" max="2540" width="11.7109375" style="610"/>
    <col min="2541" max="2541" width="5" style="610" customWidth="1"/>
    <col min="2542" max="2542" width="13" style="610" bestFit="1" customWidth="1"/>
    <col min="2543" max="2543" width="32.5703125" style="610" customWidth="1"/>
    <col min="2544" max="2544" width="38.5703125" style="610" customWidth="1"/>
    <col min="2545" max="2549" width="0" style="610" hidden="1" customWidth="1"/>
    <col min="2550" max="2551" width="18" style="610" customWidth="1"/>
    <col min="2552" max="2552" width="22" style="610" customWidth="1"/>
    <col min="2553" max="2553" width="19.5703125" style="610" customWidth="1"/>
    <col min="2554" max="2554" width="15.28515625" style="610" customWidth="1"/>
    <col min="2555" max="2555" width="14.140625" style="610" customWidth="1"/>
    <col min="2556" max="2556" width="17.85546875" style="610" customWidth="1"/>
    <col min="2557" max="2557" width="14.85546875" style="610" customWidth="1"/>
    <col min="2558" max="2558" width="15.42578125" style="610" customWidth="1"/>
    <col min="2559" max="2559" width="7" style="610" customWidth="1"/>
    <col min="2560" max="2560" width="6.5703125" style="610" customWidth="1"/>
    <col min="2561" max="2561" width="10.28515625" style="610" customWidth="1"/>
    <col min="2562" max="2562" width="9.5703125" style="610" customWidth="1"/>
    <col min="2563" max="2563" width="10.140625" style="610" customWidth="1"/>
    <col min="2564" max="2564" width="12.28515625" style="610" customWidth="1"/>
    <col min="2565" max="2565" width="10.28515625" style="610" customWidth="1"/>
    <col min="2566" max="2566" width="14.85546875" style="610" customWidth="1"/>
    <col min="2567" max="2567" width="6.140625" style="610" customWidth="1"/>
    <col min="2568" max="2568" width="17.28515625" style="610" customWidth="1"/>
    <col min="2569" max="2569" width="14.140625" style="610" customWidth="1"/>
    <col min="2570" max="2570" width="24.5703125" style="610" customWidth="1"/>
    <col min="2571" max="2572" width="8" style="610" customWidth="1"/>
    <col min="2573" max="2578" width="6.7109375" style="610" bestFit="1" customWidth="1"/>
    <col min="2579" max="2579" width="21.5703125" style="610" customWidth="1"/>
    <col min="2580" max="2590" width="11.7109375" style="610" customWidth="1"/>
    <col min="2591" max="2796" width="11.7109375" style="610"/>
    <col min="2797" max="2797" width="5" style="610" customWidth="1"/>
    <col min="2798" max="2798" width="13" style="610" bestFit="1" customWidth="1"/>
    <col min="2799" max="2799" width="32.5703125" style="610" customWidth="1"/>
    <col min="2800" max="2800" width="38.5703125" style="610" customWidth="1"/>
    <col min="2801" max="2805" width="0" style="610" hidden="1" customWidth="1"/>
    <col min="2806" max="2807" width="18" style="610" customWidth="1"/>
    <col min="2808" max="2808" width="22" style="610" customWidth="1"/>
    <col min="2809" max="2809" width="19.5703125" style="610" customWidth="1"/>
    <col min="2810" max="2810" width="15.28515625" style="610" customWidth="1"/>
    <col min="2811" max="2811" width="14.140625" style="610" customWidth="1"/>
    <col min="2812" max="2812" width="17.85546875" style="610" customWidth="1"/>
    <col min="2813" max="2813" width="14.85546875" style="610" customWidth="1"/>
    <col min="2814" max="2814" width="15.42578125" style="610" customWidth="1"/>
    <col min="2815" max="2815" width="7" style="610" customWidth="1"/>
    <col min="2816" max="2816" width="6.5703125" style="610" customWidth="1"/>
    <col min="2817" max="2817" width="10.28515625" style="610" customWidth="1"/>
    <col min="2818" max="2818" width="9.5703125" style="610" customWidth="1"/>
    <col min="2819" max="2819" width="10.140625" style="610" customWidth="1"/>
    <col min="2820" max="2820" width="12.28515625" style="610" customWidth="1"/>
    <col min="2821" max="2821" width="10.28515625" style="610" customWidth="1"/>
    <col min="2822" max="2822" width="14.85546875" style="610" customWidth="1"/>
    <col min="2823" max="2823" width="6.140625" style="610" customWidth="1"/>
    <col min="2824" max="2824" width="17.28515625" style="610" customWidth="1"/>
    <col min="2825" max="2825" width="14.140625" style="610" customWidth="1"/>
    <col min="2826" max="2826" width="24.5703125" style="610" customWidth="1"/>
    <col min="2827" max="2828" width="8" style="610" customWidth="1"/>
    <col min="2829" max="2834" width="6.7109375" style="610" bestFit="1" customWidth="1"/>
    <col min="2835" max="2835" width="21.5703125" style="610" customWidth="1"/>
    <col min="2836" max="2846" width="11.7109375" style="610" customWidth="1"/>
    <col min="2847" max="3052" width="11.7109375" style="610"/>
    <col min="3053" max="3053" width="5" style="610" customWidth="1"/>
    <col min="3054" max="3054" width="13" style="610" bestFit="1" customWidth="1"/>
    <col min="3055" max="3055" width="32.5703125" style="610" customWidth="1"/>
    <col min="3056" max="3056" width="38.5703125" style="610" customWidth="1"/>
    <col min="3057" max="3061" width="0" style="610" hidden="1" customWidth="1"/>
    <col min="3062" max="3063" width="18" style="610" customWidth="1"/>
    <col min="3064" max="3064" width="22" style="610" customWidth="1"/>
    <col min="3065" max="3065" width="19.5703125" style="610" customWidth="1"/>
    <col min="3066" max="3066" width="15.28515625" style="610" customWidth="1"/>
    <col min="3067" max="3067" width="14.140625" style="610" customWidth="1"/>
    <col min="3068" max="3068" width="17.85546875" style="610" customWidth="1"/>
    <col min="3069" max="3069" width="14.85546875" style="610" customWidth="1"/>
    <col min="3070" max="3070" width="15.42578125" style="610" customWidth="1"/>
    <col min="3071" max="3071" width="7" style="610" customWidth="1"/>
    <col min="3072" max="3072" width="6.5703125" style="610" customWidth="1"/>
    <col min="3073" max="3073" width="10.28515625" style="610" customWidth="1"/>
    <col min="3074" max="3074" width="9.5703125" style="610" customWidth="1"/>
    <col min="3075" max="3075" width="10.140625" style="610" customWidth="1"/>
    <col min="3076" max="3076" width="12.28515625" style="610" customWidth="1"/>
    <col min="3077" max="3077" width="10.28515625" style="610" customWidth="1"/>
    <col min="3078" max="3078" width="14.85546875" style="610" customWidth="1"/>
    <col min="3079" max="3079" width="6.140625" style="610" customWidth="1"/>
    <col min="3080" max="3080" width="17.28515625" style="610" customWidth="1"/>
    <col min="3081" max="3081" width="14.140625" style="610" customWidth="1"/>
    <col min="3082" max="3082" width="24.5703125" style="610" customWidth="1"/>
    <col min="3083" max="3084" width="8" style="610" customWidth="1"/>
    <col min="3085" max="3090" width="6.7109375" style="610" bestFit="1" customWidth="1"/>
    <col min="3091" max="3091" width="21.5703125" style="610" customWidth="1"/>
    <col min="3092" max="3102" width="11.7109375" style="610" customWidth="1"/>
    <col min="3103" max="3308" width="11.7109375" style="610"/>
    <col min="3309" max="3309" width="5" style="610" customWidth="1"/>
    <col min="3310" max="3310" width="13" style="610" bestFit="1" customWidth="1"/>
    <col min="3311" max="3311" width="32.5703125" style="610" customWidth="1"/>
    <col min="3312" max="3312" width="38.5703125" style="610" customWidth="1"/>
    <col min="3313" max="3317" width="0" style="610" hidden="1" customWidth="1"/>
    <col min="3318" max="3319" width="18" style="610" customWidth="1"/>
    <col min="3320" max="3320" width="22" style="610" customWidth="1"/>
    <col min="3321" max="3321" width="19.5703125" style="610" customWidth="1"/>
    <col min="3322" max="3322" width="15.28515625" style="610" customWidth="1"/>
    <col min="3323" max="3323" width="14.140625" style="610" customWidth="1"/>
    <col min="3324" max="3324" width="17.85546875" style="610" customWidth="1"/>
    <col min="3325" max="3325" width="14.85546875" style="610" customWidth="1"/>
    <col min="3326" max="3326" width="15.42578125" style="610" customWidth="1"/>
    <col min="3327" max="3327" width="7" style="610" customWidth="1"/>
    <col min="3328" max="3328" width="6.5703125" style="610" customWidth="1"/>
    <col min="3329" max="3329" width="10.28515625" style="610" customWidth="1"/>
    <col min="3330" max="3330" width="9.5703125" style="610" customWidth="1"/>
    <col min="3331" max="3331" width="10.140625" style="610" customWidth="1"/>
    <col min="3332" max="3332" width="12.28515625" style="610" customWidth="1"/>
    <col min="3333" max="3333" width="10.28515625" style="610" customWidth="1"/>
    <col min="3334" max="3334" width="14.85546875" style="610" customWidth="1"/>
    <col min="3335" max="3335" width="6.140625" style="610" customWidth="1"/>
    <col min="3336" max="3336" width="17.28515625" style="610" customWidth="1"/>
    <col min="3337" max="3337" width="14.140625" style="610" customWidth="1"/>
    <col min="3338" max="3338" width="24.5703125" style="610" customWidth="1"/>
    <col min="3339" max="3340" width="8" style="610" customWidth="1"/>
    <col min="3341" max="3346" width="6.7109375" style="610" bestFit="1" customWidth="1"/>
    <col min="3347" max="3347" width="21.5703125" style="610" customWidth="1"/>
    <col min="3348" max="3358" width="11.7109375" style="610" customWidth="1"/>
    <col min="3359" max="3564" width="11.7109375" style="610"/>
    <col min="3565" max="3565" width="5" style="610" customWidth="1"/>
    <col min="3566" max="3566" width="13" style="610" bestFit="1" customWidth="1"/>
    <col min="3567" max="3567" width="32.5703125" style="610" customWidth="1"/>
    <col min="3568" max="3568" width="38.5703125" style="610" customWidth="1"/>
    <col min="3569" max="3573" width="0" style="610" hidden="1" customWidth="1"/>
    <col min="3574" max="3575" width="18" style="610" customWidth="1"/>
    <col min="3576" max="3576" width="22" style="610" customWidth="1"/>
    <col min="3577" max="3577" width="19.5703125" style="610" customWidth="1"/>
    <col min="3578" max="3578" width="15.28515625" style="610" customWidth="1"/>
    <col min="3579" max="3579" width="14.140625" style="610" customWidth="1"/>
    <col min="3580" max="3580" width="17.85546875" style="610" customWidth="1"/>
    <col min="3581" max="3581" width="14.85546875" style="610" customWidth="1"/>
    <col min="3582" max="3582" width="15.42578125" style="610" customWidth="1"/>
    <col min="3583" max="3583" width="7" style="610" customWidth="1"/>
    <col min="3584" max="3584" width="6.5703125" style="610" customWidth="1"/>
    <col min="3585" max="3585" width="10.28515625" style="610" customWidth="1"/>
    <col min="3586" max="3586" width="9.5703125" style="610" customWidth="1"/>
    <col min="3587" max="3587" width="10.140625" style="610" customWidth="1"/>
    <col min="3588" max="3588" width="12.28515625" style="610" customWidth="1"/>
    <col min="3589" max="3589" width="10.28515625" style="610" customWidth="1"/>
    <col min="3590" max="3590" width="14.85546875" style="610" customWidth="1"/>
    <col min="3591" max="3591" width="6.140625" style="610" customWidth="1"/>
    <col min="3592" max="3592" width="17.28515625" style="610" customWidth="1"/>
    <col min="3593" max="3593" width="14.140625" style="610" customWidth="1"/>
    <col min="3594" max="3594" width="24.5703125" style="610" customWidth="1"/>
    <col min="3595" max="3596" width="8" style="610" customWidth="1"/>
    <col min="3597" max="3602" width="6.7109375" style="610" bestFit="1" customWidth="1"/>
    <col min="3603" max="3603" width="21.5703125" style="610" customWidth="1"/>
    <col min="3604" max="3614" width="11.7109375" style="610" customWidth="1"/>
    <col min="3615" max="3820" width="11.7109375" style="610"/>
    <col min="3821" max="3821" width="5" style="610" customWidth="1"/>
    <col min="3822" max="3822" width="13" style="610" bestFit="1" customWidth="1"/>
    <col min="3823" max="3823" width="32.5703125" style="610" customWidth="1"/>
    <col min="3824" max="3824" width="38.5703125" style="610" customWidth="1"/>
    <col min="3825" max="3829" width="0" style="610" hidden="1" customWidth="1"/>
    <col min="3830" max="3831" width="18" style="610" customWidth="1"/>
    <col min="3832" max="3832" width="22" style="610" customWidth="1"/>
    <col min="3833" max="3833" width="19.5703125" style="610" customWidth="1"/>
    <col min="3834" max="3834" width="15.28515625" style="610" customWidth="1"/>
    <col min="3835" max="3835" width="14.140625" style="610" customWidth="1"/>
    <col min="3836" max="3836" width="17.85546875" style="610" customWidth="1"/>
    <col min="3837" max="3837" width="14.85546875" style="610" customWidth="1"/>
    <col min="3838" max="3838" width="15.42578125" style="610" customWidth="1"/>
    <col min="3839" max="3839" width="7" style="610" customWidth="1"/>
    <col min="3840" max="3840" width="6.5703125" style="610" customWidth="1"/>
    <col min="3841" max="3841" width="10.28515625" style="610" customWidth="1"/>
    <col min="3842" max="3842" width="9.5703125" style="610" customWidth="1"/>
    <col min="3843" max="3843" width="10.140625" style="610" customWidth="1"/>
    <col min="3844" max="3844" width="12.28515625" style="610" customWidth="1"/>
    <col min="3845" max="3845" width="10.28515625" style="610" customWidth="1"/>
    <col min="3846" max="3846" width="14.85546875" style="610" customWidth="1"/>
    <col min="3847" max="3847" width="6.140625" style="610" customWidth="1"/>
    <col min="3848" max="3848" width="17.28515625" style="610" customWidth="1"/>
    <col min="3849" max="3849" width="14.140625" style="610" customWidth="1"/>
    <col min="3850" max="3850" width="24.5703125" style="610" customWidth="1"/>
    <col min="3851" max="3852" width="8" style="610" customWidth="1"/>
    <col min="3853" max="3858" width="6.7109375" style="610" bestFit="1" customWidth="1"/>
    <col min="3859" max="3859" width="21.5703125" style="610" customWidth="1"/>
    <col min="3860" max="3870" width="11.7109375" style="610" customWidth="1"/>
    <col min="3871" max="4076" width="11.7109375" style="610"/>
    <col min="4077" max="4077" width="5" style="610" customWidth="1"/>
    <col min="4078" max="4078" width="13" style="610" bestFit="1" customWidth="1"/>
    <col min="4079" max="4079" width="32.5703125" style="610" customWidth="1"/>
    <col min="4080" max="4080" width="38.5703125" style="610" customWidth="1"/>
    <col min="4081" max="4085" width="0" style="610" hidden="1" customWidth="1"/>
    <col min="4086" max="4087" width="18" style="610" customWidth="1"/>
    <col min="4088" max="4088" width="22" style="610" customWidth="1"/>
    <col min="4089" max="4089" width="19.5703125" style="610" customWidth="1"/>
    <col min="4090" max="4090" width="15.28515625" style="610" customWidth="1"/>
    <col min="4091" max="4091" width="14.140625" style="610" customWidth="1"/>
    <col min="4092" max="4092" width="17.85546875" style="610" customWidth="1"/>
    <col min="4093" max="4093" width="14.85546875" style="610" customWidth="1"/>
    <col min="4094" max="4094" width="15.42578125" style="610" customWidth="1"/>
    <col min="4095" max="4095" width="7" style="610" customWidth="1"/>
    <col min="4096" max="4096" width="6.5703125" style="610" customWidth="1"/>
    <col min="4097" max="4097" width="10.28515625" style="610" customWidth="1"/>
    <col min="4098" max="4098" width="9.5703125" style="610" customWidth="1"/>
    <col min="4099" max="4099" width="10.140625" style="610" customWidth="1"/>
    <col min="4100" max="4100" width="12.28515625" style="610" customWidth="1"/>
    <col min="4101" max="4101" width="10.28515625" style="610" customWidth="1"/>
    <col min="4102" max="4102" width="14.85546875" style="610" customWidth="1"/>
    <col min="4103" max="4103" width="6.140625" style="610" customWidth="1"/>
    <col min="4104" max="4104" width="17.28515625" style="610" customWidth="1"/>
    <col min="4105" max="4105" width="14.140625" style="610" customWidth="1"/>
    <col min="4106" max="4106" width="24.5703125" style="610" customWidth="1"/>
    <col min="4107" max="4108" width="8" style="610" customWidth="1"/>
    <col min="4109" max="4114" width="6.7109375" style="610" bestFit="1" customWidth="1"/>
    <col min="4115" max="4115" width="21.5703125" style="610" customWidth="1"/>
    <col min="4116" max="4126" width="11.7109375" style="610" customWidth="1"/>
    <col min="4127" max="4332" width="11.7109375" style="610"/>
    <col min="4333" max="4333" width="5" style="610" customWidth="1"/>
    <col min="4334" max="4334" width="13" style="610" bestFit="1" customWidth="1"/>
    <col min="4335" max="4335" width="32.5703125" style="610" customWidth="1"/>
    <col min="4336" max="4336" width="38.5703125" style="610" customWidth="1"/>
    <col min="4337" max="4341" width="0" style="610" hidden="1" customWidth="1"/>
    <col min="4342" max="4343" width="18" style="610" customWidth="1"/>
    <col min="4344" max="4344" width="22" style="610" customWidth="1"/>
    <col min="4345" max="4345" width="19.5703125" style="610" customWidth="1"/>
    <col min="4346" max="4346" width="15.28515625" style="610" customWidth="1"/>
    <col min="4347" max="4347" width="14.140625" style="610" customWidth="1"/>
    <col min="4348" max="4348" width="17.85546875" style="610" customWidth="1"/>
    <col min="4349" max="4349" width="14.85546875" style="610" customWidth="1"/>
    <col min="4350" max="4350" width="15.42578125" style="610" customWidth="1"/>
    <col min="4351" max="4351" width="7" style="610" customWidth="1"/>
    <col min="4352" max="4352" width="6.5703125" style="610" customWidth="1"/>
    <col min="4353" max="4353" width="10.28515625" style="610" customWidth="1"/>
    <col min="4354" max="4354" width="9.5703125" style="610" customWidth="1"/>
    <col min="4355" max="4355" width="10.140625" style="610" customWidth="1"/>
    <col min="4356" max="4356" width="12.28515625" style="610" customWidth="1"/>
    <col min="4357" max="4357" width="10.28515625" style="610" customWidth="1"/>
    <col min="4358" max="4358" width="14.85546875" style="610" customWidth="1"/>
    <col min="4359" max="4359" width="6.140625" style="610" customWidth="1"/>
    <col min="4360" max="4360" width="17.28515625" style="610" customWidth="1"/>
    <col min="4361" max="4361" width="14.140625" style="610" customWidth="1"/>
    <col min="4362" max="4362" width="24.5703125" style="610" customWidth="1"/>
    <col min="4363" max="4364" width="8" style="610" customWidth="1"/>
    <col min="4365" max="4370" width="6.7109375" style="610" bestFit="1" customWidth="1"/>
    <col min="4371" max="4371" width="21.5703125" style="610" customWidth="1"/>
    <col min="4372" max="4382" width="11.7109375" style="610" customWidth="1"/>
    <col min="4383" max="4588" width="11.7109375" style="610"/>
    <col min="4589" max="4589" width="5" style="610" customWidth="1"/>
    <col min="4590" max="4590" width="13" style="610" bestFit="1" customWidth="1"/>
    <col min="4591" max="4591" width="32.5703125" style="610" customWidth="1"/>
    <col min="4592" max="4592" width="38.5703125" style="610" customWidth="1"/>
    <col min="4593" max="4597" width="0" style="610" hidden="1" customWidth="1"/>
    <col min="4598" max="4599" width="18" style="610" customWidth="1"/>
    <col min="4600" max="4600" width="22" style="610" customWidth="1"/>
    <col min="4601" max="4601" width="19.5703125" style="610" customWidth="1"/>
    <col min="4602" max="4602" width="15.28515625" style="610" customWidth="1"/>
    <col min="4603" max="4603" width="14.140625" style="610" customWidth="1"/>
    <col min="4604" max="4604" width="17.85546875" style="610" customWidth="1"/>
    <col min="4605" max="4605" width="14.85546875" style="610" customWidth="1"/>
    <col min="4606" max="4606" width="15.42578125" style="610" customWidth="1"/>
    <col min="4607" max="4607" width="7" style="610" customWidth="1"/>
    <col min="4608" max="4608" width="6.5703125" style="610" customWidth="1"/>
    <col min="4609" max="4609" width="10.28515625" style="610" customWidth="1"/>
    <col min="4610" max="4610" width="9.5703125" style="610" customWidth="1"/>
    <col min="4611" max="4611" width="10.140625" style="610" customWidth="1"/>
    <col min="4612" max="4612" width="12.28515625" style="610" customWidth="1"/>
    <col min="4613" max="4613" width="10.28515625" style="610" customWidth="1"/>
    <col min="4614" max="4614" width="14.85546875" style="610" customWidth="1"/>
    <col min="4615" max="4615" width="6.140625" style="610" customWidth="1"/>
    <col min="4616" max="4616" width="17.28515625" style="610" customWidth="1"/>
    <col min="4617" max="4617" width="14.140625" style="610" customWidth="1"/>
    <col min="4618" max="4618" width="24.5703125" style="610" customWidth="1"/>
    <col min="4619" max="4620" width="8" style="610" customWidth="1"/>
    <col min="4621" max="4626" width="6.7109375" style="610" bestFit="1" customWidth="1"/>
    <col min="4627" max="4627" width="21.5703125" style="610" customWidth="1"/>
    <col min="4628" max="4638" width="11.7109375" style="610" customWidth="1"/>
    <col min="4639" max="4844" width="11.7109375" style="610"/>
    <col min="4845" max="4845" width="5" style="610" customWidth="1"/>
    <col min="4846" max="4846" width="13" style="610" bestFit="1" customWidth="1"/>
    <col min="4847" max="4847" width="32.5703125" style="610" customWidth="1"/>
    <col min="4848" max="4848" width="38.5703125" style="610" customWidth="1"/>
    <col min="4849" max="4853" width="0" style="610" hidden="1" customWidth="1"/>
    <col min="4854" max="4855" width="18" style="610" customWidth="1"/>
    <col min="4856" max="4856" width="22" style="610" customWidth="1"/>
    <col min="4857" max="4857" width="19.5703125" style="610" customWidth="1"/>
    <col min="4858" max="4858" width="15.28515625" style="610" customWidth="1"/>
    <col min="4859" max="4859" width="14.140625" style="610" customWidth="1"/>
    <col min="4860" max="4860" width="17.85546875" style="610" customWidth="1"/>
    <col min="4861" max="4861" width="14.85546875" style="610" customWidth="1"/>
    <col min="4862" max="4862" width="15.42578125" style="610" customWidth="1"/>
    <col min="4863" max="4863" width="7" style="610" customWidth="1"/>
    <col min="4864" max="4864" width="6.5703125" style="610" customWidth="1"/>
    <col min="4865" max="4865" width="10.28515625" style="610" customWidth="1"/>
    <col min="4866" max="4866" width="9.5703125" style="610" customWidth="1"/>
    <col min="4867" max="4867" width="10.140625" style="610" customWidth="1"/>
    <col min="4868" max="4868" width="12.28515625" style="610" customWidth="1"/>
    <col min="4869" max="4869" width="10.28515625" style="610" customWidth="1"/>
    <col min="4870" max="4870" width="14.85546875" style="610" customWidth="1"/>
    <col min="4871" max="4871" width="6.140625" style="610" customWidth="1"/>
    <col min="4872" max="4872" width="17.28515625" style="610" customWidth="1"/>
    <col min="4873" max="4873" width="14.140625" style="610" customWidth="1"/>
    <col min="4874" max="4874" width="24.5703125" style="610" customWidth="1"/>
    <col min="4875" max="4876" width="8" style="610" customWidth="1"/>
    <col min="4877" max="4882" width="6.7109375" style="610" bestFit="1" customWidth="1"/>
    <col min="4883" max="4883" width="21.5703125" style="610" customWidth="1"/>
    <col min="4884" max="4894" width="11.7109375" style="610" customWidth="1"/>
    <col min="4895" max="5100" width="11.7109375" style="610"/>
    <col min="5101" max="5101" width="5" style="610" customWidth="1"/>
    <col min="5102" max="5102" width="13" style="610" bestFit="1" customWidth="1"/>
    <col min="5103" max="5103" width="32.5703125" style="610" customWidth="1"/>
    <col min="5104" max="5104" width="38.5703125" style="610" customWidth="1"/>
    <col min="5105" max="5109" width="0" style="610" hidden="1" customWidth="1"/>
    <col min="5110" max="5111" width="18" style="610" customWidth="1"/>
    <col min="5112" max="5112" width="22" style="610" customWidth="1"/>
    <col min="5113" max="5113" width="19.5703125" style="610" customWidth="1"/>
    <col min="5114" max="5114" width="15.28515625" style="610" customWidth="1"/>
    <col min="5115" max="5115" width="14.140625" style="610" customWidth="1"/>
    <col min="5116" max="5116" width="17.85546875" style="610" customWidth="1"/>
    <col min="5117" max="5117" width="14.85546875" style="610" customWidth="1"/>
    <col min="5118" max="5118" width="15.42578125" style="610" customWidth="1"/>
    <col min="5119" max="5119" width="7" style="610" customWidth="1"/>
    <col min="5120" max="5120" width="6.5703125" style="610" customWidth="1"/>
    <col min="5121" max="5121" width="10.28515625" style="610" customWidth="1"/>
    <col min="5122" max="5122" width="9.5703125" style="610" customWidth="1"/>
    <col min="5123" max="5123" width="10.140625" style="610" customWidth="1"/>
    <col min="5124" max="5124" width="12.28515625" style="610" customWidth="1"/>
    <col min="5125" max="5125" width="10.28515625" style="610" customWidth="1"/>
    <col min="5126" max="5126" width="14.85546875" style="610" customWidth="1"/>
    <col min="5127" max="5127" width="6.140625" style="610" customWidth="1"/>
    <col min="5128" max="5128" width="17.28515625" style="610" customWidth="1"/>
    <col min="5129" max="5129" width="14.140625" style="610" customWidth="1"/>
    <col min="5130" max="5130" width="24.5703125" style="610" customWidth="1"/>
    <col min="5131" max="5132" width="8" style="610" customWidth="1"/>
    <col min="5133" max="5138" width="6.7109375" style="610" bestFit="1" customWidth="1"/>
    <col min="5139" max="5139" width="21.5703125" style="610" customWidth="1"/>
    <col min="5140" max="5150" width="11.7109375" style="610" customWidth="1"/>
    <col min="5151" max="5356" width="11.7109375" style="610"/>
    <col min="5357" max="5357" width="5" style="610" customWidth="1"/>
    <col min="5358" max="5358" width="13" style="610" bestFit="1" customWidth="1"/>
    <col min="5359" max="5359" width="32.5703125" style="610" customWidth="1"/>
    <col min="5360" max="5360" width="38.5703125" style="610" customWidth="1"/>
    <col min="5361" max="5365" width="0" style="610" hidden="1" customWidth="1"/>
    <col min="5366" max="5367" width="18" style="610" customWidth="1"/>
    <col min="5368" max="5368" width="22" style="610" customWidth="1"/>
    <col min="5369" max="5369" width="19.5703125" style="610" customWidth="1"/>
    <col min="5370" max="5370" width="15.28515625" style="610" customWidth="1"/>
    <col min="5371" max="5371" width="14.140625" style="610" customWidth="1"/>
    <col min="5372" max="5372" width="17.85546875" style="610" customWidth="1"/>
    <col min="5373" max="5373" width="14.85546875" style="610" customWidth="1"/>
    <col min="5374" max="5374" width="15.42578125" style="610" customWidth="1"/>
    <col min="5375" max="5375" width="7" style="610" customWidth="1"/>
    <col min="5376" max="5376" width="6.5703125" style="610" customWidth="1"/>
    <col min="5377" max="5377" width="10.28515625" style="610" customWidth="1"/>
    <col min="5378" max="5378" width="9.5703125" style="610" customWidth="1"/>
    <col min="5379" max="5379" width="10.140625" style="610" customWidth="1"/>
    <col min="5380" max="5380" width="12.28515625" style="610" customWidth="1"/>
    <col min="5381" max="5381" width="10.28515625" style="610" customWidth="1"/>
    <col min="5382" max="5382" width="14.85546875" style="610" customWidth="1"/>
    <col min="5383" max="5383" width="6.140625" style="610" customWidth="1"/>
    <col min="5384" max="5384" width="17.28515625" style="610" customWidth="1"/>
    <col min="5385" max="5385" width="14.140625" style="610" customWidth="1"/>
    <col min="5386" max="5386" width="24.5703125" style="610" customWidth="1"/>
    <col min="5387" max="5388" width="8" style="610" customWidth="1"/>
    <col min="5389" max="5394" width="6.7109375" style="610" bestFit="1" customWidth="1"/>
    <col min="5395" max="5395" width="21.5703125" style="610" customWidth="1"/>
    <col min="5396" max="5406" width="11.7109375" style="610" customWidth="1"/>
    <col min="5407" max="5612" width="11.7109375" style="610"/>
    <col min="5613" max="5613" width="5" style="610" customWidth="1"/>
    <col min="5614" max="5614" width="13" style="610" bestFit="1" customWidth="1"/>
    <col min="5615" max="5615" width="32.5703125" style="610" customWidth="1"/>
    <col min="5616" max="5616" width="38.5703125" style="610" customWidth="1"/>
    <col min="5617" max="5621" width="0" style="610" hidden="1" customWidth="1"/>
    <col min="5622" max="5623" width="18" style="610" customWidth="1"/>
    <col min="5624" max="5624" width="22" style="610" customWidth="1"/>
    <col min="5625" max="5625" width="19.5703125" style="610" customWidth="1"/>
    <col min="5626" max="5626" width="15.28515625" style="610" customWidth="1"/>
    <col min="5627" max="5627" width="14.140625" style="610" customWidth="1"/>
    <col min="5628" max="5628" width="17.85546875" style="610" customWidth="1"/>
    <col min="5629" max="5629" width="14.85546875" style="610" customWidth="1"/>
    <col min="5630" max="5630" width="15.42578125" style="610" customWidth="1"/>
    <col min="5631" max="5631" width="7" style="610" customWidth="1"/>
    <col min="5632" max="5632" width="6.5703125" style="610" customWidth="1"/>
    <col min="5633" max="5633" width="10.28515625" style="610" customWidth="1"/>
    <col min="5634" max="5634" width="9.5703125" style="610" customWidth="1"/>
    <col min="5635" max="5635" width="10.140625" style="610" customWidth="1"/>
    <col min="5636" max="5636" width="12.28515625" style="610" customWidth="1"/>
    <col min="5637" max="5637" width="10.28515625" style="610" customWidth="1"/>
    <col min="5638" max="5638" width="14.85546875" style="610" customWidth="1"/>
    <col min="5639" max="5639" width="6.140625" style="610" customWidth="1"/>
    <col min="5640" max="5640" width="17.28515625" style="610" customWidth="1"/>
    <col min="5641" max="5641" width="14.140625" style="610" customWidth="1"/>
    <col min="5642" max="5642" width="24.5703125" style="610" customWidth="1"/>
    <col min="5643" max="5644" width="8" style="610" customWidth="1"/>
    <col min="5645" max="5650" width="6.7109375" style="610" bestFit="1" customWidth="1"/>
    <col min="5651" max="5651" width="21.5703125" style="610" customWidth="1"/>
    <col min="5652" max="5662" width="11.7109375" style="610" customWidth="1"/>
    <col min="5663" max="5868" width="11.7109375" style="610"/>
    <col min="5869" max="5869" width="5" style="610" customWidth="1"/>
    <col min="5870" max="5870" width="13" style="610" bestFit="1" customWidth="1"/>
    <col min="5871" max="5871" width="32.5703125" style="610" customWidth="1"/>
    <col min="5872" max="5872" width="38.5703125" style="610" customWidth="1"/>
    <col min="5873" max="5877" width="0" style="610" hidden="1" customWidth="1"/>
    <col min="5878" max="5879" width="18" style="610" customWidth="1"/>
    <col min="5880" max="5880" width="22" style="610" customWidth="1"/>
    <col min="5881" max="5881" width="19.5703125" style="610" customWidth="1"/>
    <col min="5882" max="5882" width="15.28515625" style="610" customWidth="1"/>
    <col min="5883" max="5883" width="14.140625" style="610" customWidth="1"/>
    <col min="5884" max="5884" width="17.85546875" style="610" customWidth="1"/>
    <col min="5885" max="5885" width="14.85546875" style="610" customWidth="1"/>
    <col min="5886" max="5886" width="15.42578125" style="610" customWidth="1"/>
    <col min="5887" max="5887" width="7" style="610" customWidth="1"/>
    <col min="5888" max="5888" width="6.5703125" style="610" customWidth="1"/>
    <col min="5889" max="5889" width="10.28515625" style="610" customWidth="1"/>
    <col min="5890" max="5890" width="9.5703125" style="610" customWidth="1"/>
    <col min="5891" max="5891" width="10.140625" style="610" customWidth="1"/>
    <col min="5892" max="5892" width="12.28515625" style="610" customWidth="1"/>
    <col min="5893" max="5893" width="10.28515625" style="610" customWidth="1"/>
    <col min="5894" max="5894" width="14.85546875" style="610" customWidth="1"/>
    <col min="5895" max="5895" width="6.140625" style="610" customWidth="1"/>
    <col min="5896" max="5896" width="17.28515625" style="610" customWidth="1"/>
    <col min="5897" max="5897" width="14.140625" style="610" customWidth="1"/>
    <col min="5898" max="5898" width="24.5703125" style="610" customWidth="1"/>
    <col min="5899" max="5900" width="8" style="610" customWidth="1"/>
    <col min="5901" max="5906" width="6.7109375" style="610" bestFit="1" customWidth="1"/>
    <col min="5907" max="5907" width="21.5703125" style="610" customWidth="1"/>
    <col min="5908" max="5918" width="11.7109375" style="610" customWidth="1"/>
    <col min="5919" max="6124" width="11.7109375" style="610"/>
    <col min="6125" max="6125" width="5" style="610" customWidth="1"/>
    <col min="6126" max="6126" width="13" style="610" bestFit="1" customWidth="1"/>
    <col min="6127" max="6127" width="32.5703125" style="610" customWidth="1"/>
    <col min="6128" max="6128" width="38.5703125" style="610" customWidth="1"/>
    <col min="6129" max="6133" width="0" style="610" hidden="1" customWidth="1"/>
    <col min="6134" max="6135" width="18" style="610" customWidth="1"/>
    <col min="6136" max="6136" width="22" style="610" customWidth="1"/>
    <col min="6137" max="6137" width="19.5703125" style="610" customWidth="1"/>
    <col min="6138" max="6138" width="15.28515625" style="610" customWidth="1"/>
    <col min="6139" max="6139" width="14.140625" style="610" customWidth="1"/>
    <col min="6140" max="6140" width="17.85546875" style="610" customWidth="1"/>
    <col min="6141" max="6141" width="14.85546875" style="610" customWidth="1"/>
    <col min="6142" max="6142" width="15.42578125" style="610" customWidth="1"/>
    <col min="6143" max="6143" width="7" style="610" customWidth="1"/>
    <col min="6144" max="6144" width="6.5703125" style="610" customWidth="1"/>
    <col min="6145" max="6145" width="10.28515625" style="610" customWidth="1"/>
    <col min="6146" max="6146" width="9.5703125" style="610" customWidth="1"/>
    <col min="6147" max="6147" width="10.140625" style="610" customWidth="1"/>
    <col min="6148" max="6148" width="12.28515625" style="610" customWidth="1"/>
    <col min="6149" max="6149" width="10.28515625" style="610" customWidth="1"/>
    <col min="6150" max="6150" width="14.85546875" style="610" customWidth="1"/>
    <col min="6151" max="6151" width="6.140625" style="610" customWidth="1"/>
    <col min="6152" max="6152" width="17.28515625" style="610" customWidth="1"/>
    <col min="6153" max="6153" width="14.140625" style="610" customWidth="1"/>
    <col min="6154" max="6154" width="24.5703125" style="610" customWidth="1"/>
    <col min="6155" max="6156" width="8" style="610" customWidth="1"/>
    <col min="6157" max="6162" width="6.7109375" style="610" bestFit="1" customWidth="1"/>
    <col min="6163" max="6163" width="21.5703125" style="610" customWidth="1"/>
    <col min="6164" max="6174" width="11.7109375" style="610" customWidth="1"/>
    <col min="6175" max="6380" width="11.7109375" style="610"/>
    <col min="6381" max="6381" width="5" style="610" customWidth="1"/>
    <col min="6382" max="6382" width="13" style="610" bestFit="1" customWidth="1"/>
    <col min="6383" max="6383" width="32.5703125" style="610" customWidth="1"/>
    <col min="6384" max="6384" width="38.5703125" style="610" customWidth="1"/>
    <col min="6385" max="6389" width="0" style="610" hidden="1" customWidth="1"/>
    <col min="6390" max="6391" width="18" style="610" customWidth="1"/>
    <col min="6392" max="6392" width="22" style="610" customWidth="1"/>
    <col min="6393" max="6393" width="19.5703125" style="610" customWidth="1"/>
    <col min="6394" max="6394" width="15.28515625" style="610" customWidth="1"/>
    <col min="6395" max="6395" width="14.140625" style="610" customWidth="1"/>
    <col min="6396" max="6396" width="17.85546875" style="610" customWidth="1"/>
    <col min="6397" max="6397" width="14.85546875" style="610" customWidth="1"/>
    <col min="6398" max="6398" width="15.42578125" style="610" customWidth="1"/>
    <col min="6399" max="6399" width="7" style="610" customWidth="1"/>
    <col min="6400" max="6400" width="6.5703125" style="610" customWidth="1"/>
    <col min="6401" max="6401" width="10.28515625" style="610" customWidth="1"/>
    <col min="6402" max="6402" width="9.5703125" style="610" customWidth="1"/>
    <col min="6403" max="6403" width="10.140625" style="610" customWidth="1"/>
    <col min="6404" max="6404" width="12.28515625" style="610" customWidth="1"/>
    <col min="6405" max="6405" width="10.28515625" style="610" customWidth="1"/>
    <col min="6406" max="6406" width="14.85546875" style="610" customWidth="1"/>
    <col min="6407" max="6407" width="6.140625" style="610" customWidth="1"/>
    <col min="6408" max="6408" width="17.28515625" style="610" customWidth="1"/>
    <col min="6409" max="6409" width="14.140625" style="610" customWidth="1"/>
    <col min="6410" max="6410" width="24.5703125" style="610" customWidth="1"/>
    <col min="6411" max="6412" width="8" style="610" customWidth="1"/>
    <col min="6413" max="6418" width="6.7109375" style="610" bestFit="1" customWidth="1"/>
    <col min="6419" max="6419" width="21.5703125" style="610" customWidth="1"/>
    <col min="6420" max="6430" width="11.7109375" style="610" customWidth="1"/>
    <col min="6431" max="6636" width="11.7109375" style="610"/>
    <col min="6637" max="6637" width="5" style="610" customWidth="1"/>
    <col min="6638" max="6638" width="13" style="610" bestFit="1" customWidth="1"/>
    <col min="6639" max="6639" width="32.5703125" style="610" customWidth="1"/>
    <col min="6640" max="6640" width="38.5703125" style="610" customWidth="1"/>
    <col min="6641" max="6645" width="0" style="610" hidden="1" customWidth="1"/>
    <col min="6646" max="6647" width="18" style="610" customWidth="1"/>
    <col min="6648" max="6648" width="22" style="610" customWidth="1"/>
    <col min="6649" max="6649" width="19.5703125" style="610" customWidth="1"/>
    <col min="6650" max="6650" width="15.28515625" style="610" customWidth="1"/>
    <col min="6651" max="6651" width="14.140625" style="610" customWidth="1"/>
    <col min="6652" max="6652" width="17.85546875" style="610" customWidth="1"/>
    <col min="6653" max="6653" width="14.85546875" style="610" customWidth="1"/>
    <col min="6654" max="6654" width="15.42578125" style="610" customWidth="1"/>
    <col min="6655" max="6655" width="7" style="610" customWidth="1"/>
    <col min="6656" max="6656" width="6.5703125" style="610" customWidth="1"/>
    <col min="6657" max="6657" width="10.28515625" style="610" customWidth="1"/>
    <col min="6658" max="6658" width="9.5703125" style="610" customWidth="1"/>
    <col min="6659" max="6659" width="10.140625" style="610" customWidth="1"/>
    <col min="6660" max="6660" width="12.28515625" style="610" customWidth="1"/>
    <col min="6661" max="6661" width="10.28515625" style="610" customWidth="1"/>
    <col min="6662" max="6662" width="14.85546875" style="610" customWidth="1"/>
    <col min="6663" max="6663" width="6.140625" style="610" customWidth="1"/>
    <col min="6664" max="6664" width="17.28515625" style="610" customWidth="1"/>
    <col min="6665" max="6665" width="14.140625" style="610" customWidth="1"/>
    <col min="6666" max="6666" width="24.5703125" style="610" customWidth="1"/>
    <col min="6667" max="6668" width="8" style="610" customWidth="1"/>
    <col min="6669" max="6674" width="6.7109375" style="610" bestFit="1" customWidth="1"/>
    <col min="6675" max="6675" width="21.5703125" style="610" customWidth="1"/>
    <col min="6676" max="6686" width="11.7109375" style="610" customWidth="1"/>
    <col min="6687" max="6892" width="11.7109375" style="610"/>
    <col min="6893" max="6893" width="5" style="610" customWidth="1"/>
    <col min="6894" max="6894" width="13" style="610" bestFit="1" customWidth="1"/>
    <col min="6895" max="6895" width="32.5703125" style="610" customWidth="1"/>
    <col min="6896" max="6896" width="38.5703125" style="610" customWidth="1"/>
    <col min="6897" max="6901" width="0" style="610" hidden="1" customWidth="1"/>
    <col min="6902" max="6903" width="18" style="610" customWidth="1"/>
    <col min="6904" max="6904" width="22" style="610" customWidth="1"/>
    <col min="6905" max="6905" width="19.5703125" style="610" customWidth="1"/>
    <col min="6906" max="6906" width="15.28515625" style="610" customWidth="1"/>
    <col min="6907" max="6907" width="14.140625" style="610" customWidth="1"/>
    <col min="6908" max="6908" width="17.85546875" style="610" customWidth="1"/>
    <col min="6909" max="6909" width="14.85546875" style="610" customWidth="1"/>
    <col min="6910" max="6910" width="15.42578125" style="610" customWidth="1"/>
    <col min="6911" max="6911" width="7" style="610" customWidth="1"/>
    <col min="6912" max="6912" width="6.5703125" style="610" customWidth="1"/>
    <col min="6913" max="6913" width="10.28515625" style="610" customWidth="1"/>
    <col min="6914" max="6914" width="9.5703125" style="610" customWidth="1"/>
    <col min="6915" max="6915" width="10.140625" style="610" customWidth="1"/>
    <col min="6916" max="6916" width="12.28515625" style="610" customWidth="1"/>
    <col min="6917" max="6917" width="10.28515625" style="610" customWidth="1"/>
    <col min="6918" max="6918" width="14.85546875" style="610" customWidth="1"/>
    <col min="6919" max="6919" width="6.140625" style="610" customWidth="1"/>
    <col min="6920" max="6920" width="17.28515625" style="610" customWidth="1"/>
    <col min="6921" max="6921" width="14.140625" style="610" customWidth="1"/>
    <col min="6922" max="6922" width="24.5703125" style="610" customWidth="1"/>
    <col min="6923" max="6924" width="8" style="610" customWidth="1"/>
    <col min="6925" max="6930" width="6.7109375" style="610" bestFit="1" customWidth="1"/>
    <col min="6931" max="6931" width="21.5703125" style="610" customWidth="1"/>
    <col min="6932" max="6942" width="11.7109375" style="610" customWidth="1"/>
    <col min="6943" max="7148" width="11.7109375" style="610"/>
    <col min="7149" max="7149" width="5" style="610" customWidth="1"/>
    <col min="7150" max="7150" width="13" style="610" bestFit="1" customWidth="1"/>
    <col min="7151" max="7151" width="32.5703125" style="610" customWidth="1"/>
    <col min="7152" max="7152" width="38.5703125" style="610" customWidth="1"/>
    <col min="7153" max="7157" width="0" style="610" hidden="1" customWidth="1"/>
    <col min="7158" max="7159" width="18" style="610" customWidth="1"/>
    <col min="7160" max="7160" width="22" style="610" customWidth="1"/>
    <col min="7161" max="7161" width="19.5703125" style="610" customWidth="1"/>
    <col min="7162" max="7162" width="15.28515625" style="610" customWidth="1"/>
    <col min="7163" max="7163" width="14.140625" style="610" customWidth="1"/>
    <col min="7164" max="7164" width="17.85546875" style="610" customWidth="1"/>
    <col min="7165" max="7165" width="14.85546875" style="610" customWidth="1"/>
    <col min="7166" max="7166" width="15.42578125" style="610" customWidth="1"/>
    <col min="7167" max="7167" width="7" style="610" customWidth="1"/>
    <col min="7168" max="7168" width="6.5703125" style="610" customWidth="1"/>
    <col min="7169" max="7169" width="10.28515625" style="610" customWidth="1"/>
    <col min="7170" max="7170" width="9.5703125" style="610" customWidth="1"/>
    <col min="7171" max="7171" width="10.140625" style="610" customWidth="1"/>
    <col min="7172" max="7172" width="12.28515625" style="610" customWidth="1"/>
    <col min="7173" max="7173" width="10.28515625" style="610" customWidth="1"/>
    <col min="7174" max="7174" width="14.85546875" style="610" customWidth="1"/>
    <col min="7175" max="7175" width="6.140625" style="610" customWidth="1"/>
    <col min="7176" max="7176" width="17.28515625" style="610" customWidth="1"/>
    <col min="7177" max="7177" width="14.140625" style="610" customWidth="1"/>
    <col min="7178" max="7178" width="24.5703125" style="610" customWidth="1"/>
    <col min="7179" max="7180" width="8" style="610" customWidth="1"/>
    <col min="7181" max="7186" width="6.7109375" style="610" bestFit="1" customWidth="1"/>
    <col min="7187" max="7187" width="21.5703125" style="610" customWidth="1"/>
    <col min="7188" max="7198" width="11.7109375" style="610" customWidth="1"/>
    <col min="7199" max="7404" width="11.7109375" style="610"/>
    <col min="7405" max="7405" width="5" style="610" customWidth="1"/>
    <col min="7406" max="7406" width="13" style="610" bestFit="1" customWidth="1"/>
    <col min="7407" max="7407" width="32.5703125" style="610" customWidth="1"/>
    <col min="7408" max="7408" width="38.5703125" style="610" customWidth="1"/>
    <col min="7409" max="7413" width="0" style="610" hidden="1" customWidth="1"/>
    <col min="7414" max="7415" width="18" style="610" customWidth="1"/>
    <col min="7416" max="7416" width="22" style="610" customWidth="1"/>
    <col min="7417" max="7417" width="19.5703125" style="610" customWidth="1"/>
    <col min="7418" max="7418" width="15.28515625" style="610" customWidth="1"/>
    <col min="7419" max="7419" width="14.140625" style="610" customWidth="1"/>
    <col min="7420" max="7420" width="17.85546875" style="610" customWidth="1"/>
    <col min="7421" max="7421" width="14.85546875" style="610" customWidth="1"/>
    <col min="7422" max="7422" width="15.42578125" style="610" customWidth="1"/>
    <col min="7423" max="7423" width="7" style="610" customWidth="1"/>
    <col min="7424" max="7424" width="6.5703125" style="610" customWidth="1"/>
    <col min="7425" max="7425" width="10.28515625" style="610" customWidth="1"/>
    <col min="7426" max="7426" width="9.5703125" style="610" customWidth="1"/>
    <col min="7427" max="7427" width="10.140625" style="610" customWidth="1"/>
    <col min="7428" max="7428" width="12.28515625" style="610" customWidth="1"/>
    <col min="7429" max="7429" width="10.28515625" style="610" customWidth="1"/>
    <col min="7430" max="7430" width="14.85546875" style="610" customWidth="1"/>
    <col min="7431" max="7431" width="6.140625" style="610" customWidth="1"/>
    <col min="7432" max="7432" width="17.28515625" style="610" customWidth="1"/>
    <col min="7433" max="7433" width="14.140625" style="610" customWidth="1"/>
    <col min="7434" max="7434" width="24.5703125" style="610" customWidth="1"/>
    <col min="7435" max="7436" width="8" style="610" customWidth="1"/>
    <col min="7437" max="7442" width="6.7109375" style="610" bestFit="1" customWidth="1"/>
    <col min="7443" max="7443" width="21.5703125" style="610" customWidth="1"/>
    <col min="7444" max="7454" width="11.7109375" style="610" customWidth="1"/>
    <col min="7455" max="7660" width="11.7109375" style="610"/>
    <col min="7661" max="7661" width="5" style="610" customWidth="1"/>
    <col min="7662" max="7662" width="13" style="610" bestFit="1" customWidth="1"/>
    <col min="7663" max="7663" width="32.5703125" style="610" customWidth="1"/>
    <col min="7664" max="7664" width="38.5703125" style="610" customWidth="1"/>
    <col min="7665" max="7669" width="0" style="610" hidden="1" customWidth="1"/>
    <col min="7670" max="7671" width="18" style="610" customWidth="1"/>
    <col min="7672" max="7672" width="22" style="610" customWidth="1"/>
    <col min="7673" max="7673" width="19.5703125" style="610" customWidth="1"/>
    <col min="7674" max="7674" width="15.28515625" style="610" customWidth="1"/>
    <col min="7675" max="7675" width="14.140625" style="610" customWidth="1"/>
    <col min="7676" max="7676" width="17.85546875" style="610" customWidth="1"/>
    <col min="7677" max="7677" width="14.85546875" style="610" customWidth="1"/>
    <col min="7678" max="7678" width="15.42578125" style="610" customWidth="1"/>
    <col min="7679" max="7679" width="7" style="610" customWidth="1"/>
    <col min="7680" max="7680" width="6.5703125" style="610" customWidth="1"/>
    <col min="7681" max="7681" width="10.28515625" style="610" customWidth="1"/>
    <col min="7682" max="7682" width="9.5703125" style="610" customWidth="1"/>
    <col min="7683" max="7683" width="10.140625" style="610" customWidth="1"/>
    <col min="7684" max="7684" width="12.28515625" style="610" customWidth="1"/>
    <col min="7685" max="7685" width="10.28515625" style="610" customWidth="1"/>
    <col min="7686" max="7686" width="14.85546875" style="610" customWidth="1"/>
    <col min="7687" max="7687" width="6.140625" style="610" customWidth="1"/>
    <col min="7688" max="7688" width="17.28515625" style="610" customWidth="1"/>
    <col min="7689" max="7689" width="14.140625" style="610" customWidth="1"/>
    <col min="7690" max="7690" width="24.5703125" style="610" customWidth="1"/>
    <col min="7691" max="7692" width="8" style="610" customWidth="1"/>
    <col min="7693" max="7698" width="6.7109375" style="610" bestFit="1" customWidth="1"/>
    <col min="7699" max="7699" width="21.5703125" style="610" customWidth="1"/>
    <col min="7700" max="7710" width="11.7109375" style="610" customWidth="1"/>
    <col min="7711" max="7916" width="11.7109375" style="610"/>
    <col min="7917" max="7917" width="5" style="610" customWidth="1"/>
    <col min="7918" max="7918" width="13" style="610" bestFit="1" customWidth="1"/>
    <col min="7919" max="7919" width="32.5703125" style="610" customWidth="1"/>
    <col min="7920" max="7920" width="38.5703125" style="610" customWidth="1"/>
    <col min="7921" max="7925" width="0" style="610" hidden="1" customWidth="1"/>
    <col min="7926" max="7927" width="18" style="610" customWidth="1"/>
    <col min="7928" max="7928" width="22" style="610" customWidth="1"/>
    <col min="7929" max="7929" width="19.5703125" style="610" customWidth="1"/>
    <col min="7930" max="7930" width="15.28515625" style="610" customWidth="1"/>
    <col min="7931" max="7931" width="14.140625" style="610" customWidth="1"/>
    <col min="7932" max="7932" width="17.85546875" style="610" customWidth="1"/>
    <col min="7933" max="7933" width="14.85546875" style="610" customWidth="1"/>
    <col min="7934" max="7934" width="15.42578125" style="610" customWidth="1"/>
    <col min="7935" max="7935" width="7" style="610" customWidth="1"/>
    <col min="7936" max="7936" width="6.5703125" style="610" customWidth="1"/>
    <col min="7937" max="7937" width="10.28515625" style="610" customWidth="1"/>
    <col min="7938" max="7938" width="9.5703125" style="610" customWidth="1"/>
    <col min="7939" max="7939" width="10.140625" style="610" customWidth="1"/>
    <col min="7940" max="7940" width="12.28515625" style="610" customWidth="1"/>
    <col min="7941" max="7941" width="10.28515625" style="610" customWidth="1"/>
    <col min="7942" max="7942" width="14.85546875" style="610" customWidth="1"/>
    <col min="7943" max="7943" width="6.140625" style="610" customWidth="1"/>
    <col min="7944" max="7944" width="17.28515625" style="610" customWidth="1"/>
    <col min="7945" max="7945" width="14.140625" style="610" customWidth="1"/>
    <col min="7946" max="7946" width="24.5703125" style="610" customWidth="1"/>
    <col min="7947" max="7948" width="8" style="610" customWidth="1"/>
    <col min="7949" max="7954" width="6.7109375" style="610" bestFit="1" customWidth="1"/>
    <col min="7955" max="7955" width="21.5703125" style="610" customWidth="1"/>
    <col min="7956" max="7966" width="11.7109375" style="610" customWidth="1"/>
    <col min="7967" max="8172" width="11.7109375" style="610"/>
    <col min="8173" max="8173" width="5" style="610" customWidth="1"/>
    <col min="8174" max="8174" width="13" style="610" bestFit="1" customWidth="1"/>
    <col min="8175" max="8175" width="32.5703125" style="610" customWidth="1"/>
    <col min="8176" max="8176" width="38.5703125" style="610" customWidth="1"/>
    <col min="8177" max="8181" width="0" style="610" hidden="1" customWidth="1"/>
    <col min="8182" max="8183" width="18" style="610" customWidth="1"/>
    <col min="8184" max="8184" width="22" style="610" customWidth="1"/>
    <col min="8185" max="8185" width="19.5703125" style="610" customWidth="1"/>
    <col min="8186" max="8186" width="15.28515625" style="610" customWidth="1"/>
    <col min="8187" max="8187" width="14.140625" style="610" customWidth="1"/>
    <col min="8188" max="8188" width="17.85546875" style="610" customWidth="1"/>
    <col min="8189" max="8189" width="14.85546875" style="610" customWidth="1"/>
    <col min="8190" max="8190" width="15.42578125" style="610" customWidth="1"/>
    <col min="8191" max="8191" width="7" style="610" customWidth="1"/>
    <col min="8192" max="8192" width="6.5703125" style="610" customWidth="1"/>
    <col min="8193" max="8193" width="10.28515625" style="610" customWidth="1"/>
    <col min="8194" max="8194" width="9.5703125" style="610" customWidth="1"/>
    <col min="8195" max="8195" width="10.140625" style="610" customWidth="1"/>
    <col min="8196" max="8196" width="12.28515625" style="610" customWidth="1"/>
    <col min="8197" max="8197" width="10.28515625" style="610" customWidth="1"/>
    <col min="8198" max="8198" width="14.85546875" style="610" customWidth="1"/>
    <col min="8199" max="8199" width="6.140625" style="610" customWidth="1"/>
    <col min="8200" max="8200" width="17.28515625" style="610" customWidth="1"/>
    <col min="8201" max="8201" width="14.140625" style="610" customWidth="1"/>
    <col min="8202" max="8202" width="24.5703125" style="610" customWidth="1"/>
    <col min="8203" max="8204" width="8" style="610" customWidth="1"/>
    <col min="8205" max="8210" width="6.7109375" style="610" bestFit="1" customWidth="1"/>
    <col min="8211" max="8211" width="21.5703125" style="610" customWidth="1"/>
    <col min="8212" max="8222" width="11.7109375" style="610" customWidth="1"/>
    <col min="8223" max="8428" width="11.7109375" style="610"/>
    <col min="8429" max="8429" width="5" style="610" customWidth="1"/>
    <col min="8430" max="8430" width="13" style="610" bestFit="1" customWidth="1"/>
    <col min="8431" max="8431" width="32.5703125" style="610" customWidth="1"/>
    <col min="8432" max="8432" width="38.5703125" style="610" customWidth="1"/>
    <col min="8433" max="8437" width="0" style="610" hidden="1" customWidth="1"/>
    <col min="8438" max="8439" width="18" style="610" customWidth="1"/>
    <col min="8440" max="8440" width="22" style="610" customWidth="1"/>
    <col min="8441" max="8441" width="19.5703125" style="610" customWidth="1"/>
    <col min="8442" max="8442" width="15.28515625" style="610" customWidth="1"/>
    <col min="8443" max="8443" width="14.140625" style="610" customWidth="1"/>
    <col min="8444" max="8444" width="17.85546875" style="610" customWidth="1"/>
    <col min="8445" max="8445" width="14.85546875" style="610" customWidth="1"/>
    <col min="8446" max="8446" width="15.42578125" style="610" customWidth="1"/>
    <col min="8447" max="8447" width="7" style="610" customWidth="1"/>
    <col min="8448" max="8448" width="6.5703125" style="610" customWidth="1"/>
    <col min="8449" max="8449" width="10.28515625" style="610" customWidth="1"/>
    <col min="8450" max="8450" width="9.5703125" style="610" customWidth="1"/>
    <col min="8451" max="8451" width="10.140625" style="610" customWidth="1"/>
    <col min="8452" max="8452" width="12.28515625" style="610" customWidth="1"/>
    <col min="8453" max="8453" width="10.28515625" style="610" customWidth="1"/>
    <col min="8454" max="8454" width="14.85546875" style="610" customWidth="1"/>
    <col min="8455" max="8455" width="6.140625" style="610" customWidth="1"/>
    <col min="8456" max="8456" width="17.28515625" style="610" customWidth="1"/>
    <col min="8457" max="8457" width="14.140625" style="610" customWidth="1"/>
    <col min="8458" max="8458" width="24.5703125" style="610" customWidth="1"/>
    <col min="8459" max="8460" width="8" style="610" customWidth="1"/>
    <col min="8461" max="8466" width="6.7109375" style="610" bestFit="1" customWidth="1"/>
    <col min="8467" max="8467" width="21.5703125" style="610" customWidth="1"/>
    <col min="8468" max="8478" width="11.7109375" style="610" customWidth="1"/>
    <col min="8479" max="8684" width="11.7109375" style="610"/>
    <col min="8685" max="8685" width="5" style="610" customWidth="1"/>
    <col min="8686" max="8686" width="13" style="610" bestFit="1" customWidth="1"/>
    <col min="8687" max="8687" width="32.5703125" style="610" customWidth="1"/>
    <col min="8688" max="8688" width="38.5703125" style="610" customWidth="1"/>
    <col min="8689" max="8693" width="0" style="610" hidden="1" customWidth="1"/>
    <col min="8694" max="8695" width="18" style="610" customWidth="1"/>
    <col min="8696" max="8696" width="22" style="610" customWidth="1"/>
    <col min="8697" max="8697" width="19.5703125" style="610" customWidth="1"/>
    <col min="8698" max="8698" width="15.28515625" style="610" customWidth="1"/>
    <col min="8699" max="8699" width="14.140625" style="610" customWidth="1"/>
    <col min="8700" max="8700" width="17.85546875" style="610" customWidth="1"/>
    <col min="8701" max="8701" width="14.85546875" style="610" customWidth="1"/>
    <col min="8702" max="8702" width="15.42578125" style="610" customWidth="1"/>
    <col min="8703" max="8703" width="7" style="610" customWidth="1"/>
    <col min="8704" max="8704" width="6.5703125" style="610" customWidth="1"/>
    <col min="8705" max="8705" width="10.28515625" style="610" customWidth="1"/>
    <col min="8706" max="8706" width="9.5703125" style="610" customWidth="1"/>
    <col min="8707" max="8707" width="10.140625" style="610" customWidth="1"/>
    <col min="8708" max="8708" width="12.28515625" style="610" customWidth="1"/>
    <col min="8709" max="8709" width="10.28515625" style="610" customWidth="1"/>
    <col min="8710" max="8710" width="14.85546875" style="610" customWidth="1"/>
    <col min="8711" max="8711" width="6.140625" style="610" customWidth="1"/>
    <col min="8712" max="8712" width="17.28515625" style="610" customWidth="1"/>
    <col min="8713" max="8713" width="14.140625" style="610" customWidth="1"/>
    <col min="8714" max="8714" width="24.5703125" style="610" customWidth="1"/>
    <col min="8715" max="8716" width="8" style="610" customWidth="1"/>
    <col min="8717" max="8722" width="6.7109375" style="610" bestFit="1" customWidth="1"/>
    <col min="8723" max="8723" width="21.5703125" style="610" customWidth="1"/>
    <col min="8724" max="8734" width="11.7109375" style="610" customWidth="1"/>
    <col min="8735" max="8940" width="11.7109375" style="610"/>
    <col min="8941" max="8941" width="5" style="610" customWidth="1"/>
    <col min="8942" max="8942" width="13" style="610" bestFit="1" customWidth="1"/>
    <col min="8943" max="8943" width="32.5703125" style="610" customWidth="1"/>
    <col min="8944" max="8944" width="38.5703125" style="610" customWidth="1"/>
    <col min="8945" max="8949" width="0" style="610" hidden="1" customWidth="1"/>
    <col min="8950" max="8951" width="18" style="610" customWidth="1"/>
    <col min="8952" max="8952" width="22" style="610" customWidth="1"/>
    <col min="8953" max="8953" width="19.5703125" style="610" customWidth="1"/>
    <col min="8954" max="8954" width="15.28515625" style="610" customWidth="1"/>
    <col min="8955" max="8955" width="14.140625" style="610" customWidth="1"/>
    <col min="8956" max="8956" width="17.85546875" style="610" customWidth="1"/>
    <col min="8957" max="8957" width="14.85546875" style="610" customWidth="1"/>
    <col min="8958" max="8958" width="15.42578125" style="610" customWidth="1"/>
    <col min="8959" max="8959" width="7" style="610" customWidth="1"/>
    <col min="8960" max="8960" width="6.5703125" style="610" customWidth="1"/>
    <col min="8961" max="8961" width="10.28515625" style="610" customWidth="1"/>
    <col min="8962" max="8962" width="9.5703125" style="610" customWidth="1"/>
    <col min="8963" max="8963" width="10.140625" style="610" customWidth="1"/>
    <col min="8964" max="8964" width="12.28515625" style="610" customWidth="1"/>
    <col min="8965" max="8965" width="10.28515625" style="610" customWidth="1"/>
    <col min="8966" max="8966" width="14.85546875" style="610" customWidth="1"/>
    <col min="8967" max="8967" width="6.140625" style="610" customWidth="1"/>
    <col min="8968" max="8968" width="17.28515625" style="610" customWidth="1"/>
    <col min="8969" max="8969" width="14.140625" style="610" customWidth="1"/>
    <col min="8970" max="8970" width="24.5703125" style="610" customWidth="1"/>
    <col min="8971" max="8972" width="8" style="610" customWidth="1"/>
    <col min="8973" max="8978" width="6.7109375" style="610" bestFit="1" customWidth="1"/>
    <col min="8979" max="8979" width="21.5703125" style="610" customWidth="1"/>
    <col min="8980" max="8990" width="11.7109375" style="610" customWidth="1"/>
    <col min="8991" max="9196" width="11.7109375" style="610"/>
    <col min="9197" max="9197" width="5" style="610" customWidth="1"/>
    <col min="9198" max="9198" width="13" style="610" bestFit="1" customWidth="1"/>
    <col min="9199" max="9199" width="32.5703125" style="610" customWidth="1"/>
    <col min="9200" max="9200" width="38.5703125" style="610" customWidth="1"/>
    <col min="9201" max="9205" width="0" style="610" hidden="1" customWidth="1"/>
    <col min="9206" max="9207" width="18" style="610" customWidth="1"/>
    <col min="9208" max="9208" width="22" style="610" customWidth="1"/>
    <col min="9209" max="9209" width="19.5703125" style="610" customWidth="1"/>
    <col min="9210" max="9210" width="15.28515625" style="610" customWidth="1"/>
    <col min="9211" max="9211" width="14.140625" style="610" customWidth="1"/>
    <col min="9212" max="9212" width="17.85546875" style="610" customWidth="1"/>
    <col min="9213" max="9213" width="14.85546875" style="610" customWidth="1"/>
    <col min="9214" max="9214" width="15.42578125" style="610" customWidth="1"/>
    <col min="9215" max="9215" width="7" style="610" customWidth="1"/>
    <col min="9216" max="9216" width="6.5703125" style="610" customWidth="1"/>
    <col min="9217" max="9217" width="10.28515625" style="610" customWidth="1"/>
    <col min="9218" max="9218" width="9.5703125" style="610" customWidth="1"/>
    <col min="9219" max="9219" width="10.140625" style="610" customWidth="1"/>
    <col min="9220" max="9220" width="12.28515625" style="610" customWidth="1"/>
    <col min="9221" max="9221" width="10.28515625" style="610" customWidth="1"/>
    <col min="9222" max="9222" width="14.85546875" style="610" customWidth="1"/>
    <col min="9223" max="9223" width="6.140625" style="610" customWidth="1"/>
    <col min="9224" max="9224" width="17.28515625" style="610" customWidth="1"/>
    <col min="9225" max="9225" width="14.140625" style="610" customWidth="1"/>
    <col min="9226" max="9226" width="24.5703125" style="610" customWidth="1"/>
    <col min="9227" max="9228" width="8" style="610" customWidth="1"/>
    <col min="9229" max="9234" width="6.7109375" style="610" bestFit="1" customWidth="1"/>
    <col min="9235" max="9235" width="21.5703125" style="610" customWidth="1"/>
    <col min="9236" max="9246" width="11.7109375" style="610" customWidth="1"/>
    <col min="9247" max="9452" width="11.7109375" style="610"/>
    <col min="9453" max="9453" width="5" style="610" customWidth="1"/>
    <col min="9454" max="9454" width="13" style="610" bestFit="1" customWidth="1"/>
    <col min="9455" max="9455" width="32.5703125" style="610" customWidth="1"/>
    <col min="9456" max="9456" width="38.5703125" style="610" customWidth="1"/>
    <col min="9457" max="9461" width="0" style="610" hidden="1" customWidth="1"/>
    <col min="9462" max="9463" width="18" style="610" customWidth="1"/>
    <col min="9464" max="9464" width="22" style="610" customWidth="1"/>
    <col min="9465" max="9465" width="19.5703125" style="610" customWidth="1"/>
    <col min="9466" max="9466" width="15.28515625" style="610" customWidth="1"/>
    <col min="9467" max="9467" width="14.140625" style="610" customWidth="1"/>
    <col min="9468" max="9468" width="17.85546875" style="610" customWidth="1"/>
    <col min="9469" max="9469" width="14.85546875" style="610" customWidth="1"/>
    <col min="9470" max="9470" width="15.42578125" style="610" customWidth="1"/>
    <col min="9471" max="9471" width="7" style="610" customWidth="1"/>
    <col min="9472" max="9472" width="6.5703125" style="610" customWidth="1"/>
    <col min="9473" max="9473" width="10.28515625" style="610" customWidth="1"/>
    <col min="9474" max="9474" width="9.5703125" style="610" customWidth="1"/>
    <col min="9475" max="9475" width="10.140625" style="610" customWidth="1"/>
    <col min="9476" max="9476" width="12.28515625" style="610" customWidth="1"/>
    <col min="9477" max="9477" width="10.28515625" style="610" customWidth="1"/>
    <col min="9478" max="9478" width="14.85546875" style="610" customWidth="1"/>
    <col min="9479" max="9479" width="6.140625" style="610" customWidth="1"/>
    <col min="9480" max="9480" width="17.28515625" style="610" customWidth="1"/>
    <col min="9481" max="9481" width="14.140625" style="610" customWidth="1"/>
    <col min="9482" max="9482" width="24.5703125" style="610" customWidth="1"/>
    <col min="9483" max="9484" width="8" style="610" customWidth="1"/>
    <col min="9485" max="9490" width="6.7109375" style="610" bestFit="1" customWidth="1"/>
    <col min="9491" max="9491" width="21.5703125" style="610" customWidth="1"/>
    <col min="9492" max="9502" width="11.7109375" style="610" customWidth="1"/>
    <col min="9503" max="9708" width="11.7109375" style="610"/>
    <col min="9709" max="9709" width="5" style="610" customWidth="1"/>
    <col min="9710" max="9710" width="13" style="610" bestFit="1" customWidth="1"/>
    <col min="9711" max="9711" width="32.5703125" style="610" customWidth="1"/>
    <col min="9712" max="9712" width="38.5703125" style="610" customWidth="1"/>
    <col min="9713" max="9717" width="0" style="610" hidden="1" customWidth="1"/>
    <col min="9718" max="9719" width="18" style="610" customWidth="1"/>
    <col min="9720" max="9720" width="22" style="610" customWidth="1"/>
    <col min="9721" max="9721" width="19.5703125" style="610" customWidth="1"/>
    <col min="9722" max="9722" width="15.28515625" style="610" customWidth="1"/>
    <col min="9723" max="9723" width="14.140625" style="610" customWidth="1"/>
    <col min="9724" max="9724" width="17.85546875" style="610" customWidth="1"/>
    <col min="9725" max="9725" width="14.85546875" style="610" customWidth="1"/>
    <col min="9726" max="9726" width="15.42578125" style="610" customWidth="1"/>
    <col min="9727" max="9727" width="7" style="610" customWidth="1"/>
    <col min="9728" max="9728" width="6.5703125" style="610" customWidth="1"/>
    <col min="9729" max="9729" width="10.28515625" style="610" customWidth="1"/>
    <col min="9730" max="9730" width="9.5703125" style="610" customWidth="1"/>
    <col min="9731" max="9731" width="10.140625" style="610" customWidth="1"/>
    <col min="9732" max="9732" width="12.28515625" style="610" customWidth="1"/>
    <col min="9733" max="9733" width="10.28515625" style="610" customWidth="1"/>
    <col min="9734" max="9734" width="14.85546875" style="610" customWidth="1"/>
    <col min="9735" max="9735" width="6.140625" style="610" customWidth="1"/>
    <col min="9736" max="9736" width="17.28515625" style="610" customWidth="1"/>
    <col min="9737" max="9737" width="14.140625" style="610" customWidth="1"/>
    <col min="9738" max="9738" width="24.5703125" style="610" customWidth="1"/>
    <col min="9739" max="9740" width="8" style="610" customWidth="1"/>
    <col min="9741" max="9746" width="6.7109375" style="610" bestFit="1" customWidth="1"/>
    <col min="9747" max="9747" width="21.5703125" style="610" customWidth="1"/>
    <col min="9748" max="9758" width="11.7109375" style="610" customWidth="1"/>
    <col min="9759" max="9964" width="11.7109375" style="610"/>
    <col min="9965" max="9965" width="5" style="610" customWidth="1"/>
    <col min="9966" max="9966" width="13" style="610" bestFit="1" customWidth="1"/>
    <col min="9967" max="9967" width="32.5703125" style="610" customWidth="1"/>
    <col min="9968" max="9968" width="38.5703125" style="610" customWidth="1"/>
    <col min="9969" max="9973" width="0" style="610" hidden="1" customWidth="1"/>
    <col min="9974" max="9975" width="18" style="610" customWidth="1"/>
    <col min="9976" max="9976" width="22" style="610" customWidth="1"/>
    <col min="9977" max="9977" width="19.5703125" style="610" customWidth="1"/>
    <col min="9978" max="9978" width="15.28515625" style="610" customWidth="1"/>
    <col min="9979" max="9979" width="14.140625" style="610" customWidth="1"/>
    <col min="9980" max="9980" width="17.85546875" style="610" customWidth="1"/>
    <col min="9981" max="9981" width="14.85546875" style="610" customWidth="1"/>
    <col min="9982" max="9982" width="15.42578125" style="610" customWidth="1"/>
    <col min="9983" max="9983" width="7" style="610" customWidth="1"/>
    <col min="9984" max="9984" width="6.5703125" style="610" customWidth="1"/>
    <col min="9985" max="9985" width="10.28515625" style="610" customWidth="1"/>
    <col min="9986" max="9986" width="9.5703125" style="610" customWidth="1"/>
    <col min="9987" max="9987" width="10.140625" style="610" customWidth="1"/>
    <col min="9988" max="9988" width="12.28515625" style="610" customWidth="1"/>
    <col min="9989" max="9989" width="10.28515625" style="610" customWidth="1"/>
    <col min="9990" max="9990" width="14.85546875" style="610" customWidth="1"/>
    <col min="9991" max="9991" width="6.140625" style="610" customWidth="1"/>
    <col min="9992" max="9992" width="17.28515625" style="610" customWidth="1"/>
    <col min="9993" max="9993" width="14.140625" style="610" customWidth="1"/>
    <col min="9994" max="9994" width="24.5703125" style="610" customWidth="1"/>
    <col min="9995" max="9996" width="8" style="610" customWidth="1"/>
    <col min="9997" max="10002" width="6.7109375" style="610" bestFit="1" customWidth="1"/>
    <col min="10003" max="10003" width="21.5703125" style="610" customWidth="1"/>
    <col min="10004" max="10014" width="11.7109375" style="610" customWidth="1"/>
    <col min="10015" max="10220" width="11.7109375" style="610"/>
    <col min="10221" max="10221" width="5" style="610" customWidth="1"/>
    <col min="10222" max="10222" width="13" style="610" bestFit="1" customWidth="1"/>
    <col min="10223" max="10223" width="32.5703125" style="610" customWidth="1"/>
    <col min="10224" max="10224" width="38.5703125" style="610" customWidth="1"/>
    <col min="10225" max="10229" width="0" style="610" hidden="1" customWidth="1"/>
    <col min="10230" max="10231" width="18" style="610" customWidth="1"/>
    <col min="10232" max="10232" width="22" style="610" customWidth="1"/>
    <col min="10233" max="10233" width="19.5703125" style="610" customWidth="1"/>
    <col min="10234" max="10234" width="15.28515625" style="610" customWidth="1"/>
    <col min="10235" max="10235" width="14.140625" style="610" customWidth="1"/>
    <col min="10236" max="10236" width="17.85546875" style="610" customWidth="1"/>
    <col min="10237" max="10237" width="14.85546875" style="610" customWidth="1"/>
    <col min="10238" max="10238" width="15.42578125" style="610" customWidth="1"/>
    <col min="10239" max="10239" width="7" style="610" customWidth="1"/>
    <col min="10240" max="10240" width="6.5703125" style="610" customWidth="1"/>
    <col min="10241" max="10241" width="10.28515625" style="610" customWidth="1"/>
    <col min="10242" max="10242" width="9.5703125" style="610" customWidth="1"/>
    <col min="10243" max="10243" width="10.140625" style="610" customWidth="1"/>
    <col min="10244" max="10244" width="12.28515625" style="610" customWidth="1"/>
    <col min="10245" max="10245" width="10.28515625" style="610" customWidth="1"/>
    <col min="10246" max="10246" width="14.85546875" style="610" customWidth="1"/>
    <col min="10247" max="10247" width="6.140625" style="610" customWidth="1"/>
    <col min="10248" max="10248" width="17.28515625" style="610" customWidth="1"/>
    <col min="10249" max="10249" width="14.140625" style="610" customWidth="1"/>
    <col min="10250" max="10250" width="24.5703125" style="610" customWidth="1"/>
    <col min="10251" max="10252" width="8" style="610" customWidth="1"/>
    <col min="10253" max="10258" width="6.7109375" style="610" bestFit="1" customWidth="1"/>
    <col min="10259" max="10259" width="21.5703125" style="610" customWidth="1"/>
    <col min="10260" max="10270" width="11.7109375" style="610" customWidth="1"/>
    <col min="10271" max="10476" width="11.7109375" style="610"/>
    <col min="10477" max="10477" width="5" style="610" customWidth="1"/>
    <col min="10478" max="10478" width="13" style="610" bestFit="1" customWidth="1"/>
    <col min="10479" max="10479" width="32.5703125" style="610" customWidth="1"/>
    <col min="10480" max="10480" width="38.5703125" style="610" customWidth="1"/>
    <col min="10481" max="10485" width="0" style="610" hidden="1" customWidth="1"/>
    <col min="10486" max="10487" width="18" style="610" customWidth="1"/>
    <col min="10488" max="10488" width="22" style="610" customWidth="1"/>
    <col min="10489" max="10489" width="19.5703125" style="610" customWidth="1"/>
    <col min="10490" max="10490" width="15.28515625" style="610" customWidth="1"/>
    <col min="10491" max="10491" width="14.140625" style="610" customWidth="1"/>
    <col min="10492" max="10492" width="17.85546875" style="610" customWidth="1"/>
    <col min="10493" max="10493" width="14.85546875" style="610" customWidth="1"/>
    <col min="10494" max="10494" width="15.42578125" style="610" customWidth="1"/>
    <col min="10495" max="10495" width="7" style="610" customWidth="1"/>
    <col min="10496" max="10496" width="6.5703125" style="610" customWidth="1"/>
    <col min="10497" max="10497" width="10.28515625" style="610" customWidth="1"/>
    <col min="10498" max="10498" width="9.5703125" style="610" customWidth="1"/>
    <col min="10499" max="10499" width="10.140625" style="610" customWidth="1"/>
    <col min="10500" max="10500" width="12.28515625" style="610" customWidth="1"/>
    <col min="10501" max="10501" width="10.28515625" style="610" customWidth="1"/>
    <col min="10502" max="10502" width="14.85546875" style="610" customWidth="1"/>
    <col min="10503" max="10503" width="6.140625" style="610" customWidth="1"/>
    <col min="10504" max="10504" width="17.28515625" style="610" customWidth="1"/>
    <col min="10505" max="10505" width="14.140625" style="610" customWidth="1"/>
    <col min="10506" max="10506" width="24.5703125" style="610" customWidth="1"/>
    <col min="10507" max="10508" width="8" style="610" customWidth="1"/>
    <col min="10509" max="10514" width="6.7109375" style="610" bestFit="1" customWidth="1"/>
    <col min="10515" max="10515" width="21.5703125" style="610" customWidth="1"/>
    <col min="10516" max="10526" width="11.7109375" style="610" customWidth="1"/>
    <col min="10527" max="10732" width="11.7109375" style="610"/>
    <col min="10733" max="10733" width="5" style="610" customWidth="1"/>
    <col min="10734" max="10734" width="13" style="610" bestFit="1" customWidth="1"/>
    <col min="10735" max="10735" width="32.5703125" style="610" customWidth="1"/>
    <col min="10736" max="10736" width="38.5703125" style="610" customWidth="1"/>
    <col min="10737" max="10741" width="0" style="610" hidden="1" customWidth="1"/>
    <col min="10742" max="10743" width="18" style="610" customWidth="1"/>
    <col min="10744" max="10744" width="22" style="610" customWidth="1"/>
    <col min="10745" max="10745" width="19.5703125" style="610" customWidth="1"/>
    <col min="10746" max="10746" width="15.28515625" style="610" customWidth="1"/>
    <col min="10747" max="10747" width="14.140625" style="610" customWidth="1"/>
    <col min="10748" max="10748" width="17.85546875" style="610" customWidth="1"/>
    <col min="10749" max="10749" width="14.85546875" style="610" customWidth="1"/>
    <col min="10750" max="10750" width="15.42578125" style="610" customWidth="1"/>
    <col min="10751" max="10751" width="7" style="610" customWidth="1"/>
    <col min="10752" max="10752" width="6.5703125" style="610" customWidth="1"/>
    <col min="10753" max="10753" width="10.28515625" style="610" customWidth="1"/>
    <col min="10754" max="10754" width="9.5703125" style="610" customWidth="1"/>
    <col min="10755" max="10755" width="10.140625" style="610" customWidth="1"/>
    <col min="10756" max="10756" width="12.28515625" style="610" customWidth="1"/>
    <col min="10757" max="10757" width="10.28515625" style="610" customWidth="1"/>
    <col min="10758" max="10758" width="14.85546875" style="610" customWidth="1"/>
    <col min="10759" max="10759" width="6.140625" style="610" customWidth="1"/>
    <col min="10760" max="10760" width="17.28515625" style="610" customWidth="1"/>
    <col min="10761" max="10761" width="14.140625" style="610" customWidth="1"/>
    <col min="10762" max="10762" width="24.5703125" style="610" customWidth="1"/>
    <col min="10763" max="10764" width="8" style="610" customWidth="1"/>
    <col min="10765" max="10770" width="6.7109375" style="610" bestFit="1" customWidth="1"/>
    <col min="10771" max="10771" width="21.5703125" style="610" customWidth="1"/>
    <col min="10772" max="10782" width="11.7109375" style="610" customWidth="1"/>
    <col min="10783" max="10988" width="11.7109375" style="610"/>
    <col min="10989" max="10989" width="5" style="610" customWidth="1"/>
    <col min="10990" max="10990" width="13" style="610" bestFit="1" customWidth="1"/>
    <col min="10991" max="10991" width="32.5703125" style="610" customWidth="1"/>
    <col min="10992" max="10992" width="38.5703125" style="610" customWidth="1"/>
    <col min="10993" max="10997" width="0" style="610" hidden="1" customWidth="1"/>
    <col min="10998" max="10999" width="18" style="610" customWidth="1"/>
    <col min="11000" max="11000" width="22" style="610" customWidth="1"/>
    <col min="11001" max="11001" width="19.5703125" style="610" customWidth="1"/>
    <col min="11002" max="11002" width="15.28515625" style="610" customWidth="1"/>
    <col min="11003" max="11003" width="14.140625" style="610" customWidth="1"/>
    <col min="11004" max="11004" width="17.85546875" style="610" customWidth="1"/>
    <col min="11005" max="11005" width="14.85546875" style="610" customWidth="1"/>
    <col min="11006" max="11006" width="15.42578125" style="610" customWidth="1"/>
    <col min="11007" max="11007" width="7" style="610" customWidth="1"/>
    <col min="11008" max="11008" width="6.5703125" style="610" customWidth="1"/>
    <col min="11009" max="11009" width="10.28515625" style="610" customWidth="1"/>
    <col min="11010" max="11010" width="9.5703125" style="610" customWidth="1"/>
    <col min="11011" max="11011" width="10.140625" style="610" customWidth="1"/>
    <col min="11012" max="11012" width="12.28515625" style="610" customWidth="1"/>
    <col min="11013" max="11013" width="10.28515625" style="610" customWidth="1"/>
    <col min="11014" max="11014" width="14.85546875" style="610" customWidth="1"/>
    <col min="11015" max="11015" width="6.140625" style="610" customWidth="1"/>
    <col min="11016" max="11016" width="17.28515625" style="610" customWidth="1"/>
    <col min="11017" max="11017" width="14.140625" style="610" customWidth="1"/>
    <col min="11018" max="11018" width="24.5703125" style="610" customWidth="1"/>
    <col min="11019" max="11020" width="8" style="610" customWidth="1"/>
    <col min="11021" max="11026" width="6.7109375" style="610" bestFit="1" customWidth="1"/>
    <col min="11027" max="11027" width="21.5703125" style="610" customWidth="1"/>
    <col min="11028" max="11038" width="11.7109375" style="610" customWidth="1"/>
    <col min="11039" max="11244" width="11.7109375" style="610"/>
    <col min="11245" max="11245" width="5" style="610" customWidth="1"/>
    <col min="11246" max="11246" width="13" style="610" bestFit="1" customWidth="1"/>
    <col min="11247" max="11247" width="32.5703125" style="610" customWidth="1"/>
    <col min="11248" max="11248" width="38.5703125" style="610" customWidth="1"/>
    <col min="11249" max="11253" width="0" style="610" hidden="1" customWidth="1"/>
    <col min="11254" max="11255" width="18" style="610" customWidth="1"/>
    <col min="11256" max="11256" width="22" style="610" customWidth="1"/>
    <col min="11257" max="11257" width="19.5703125" style="610" customWidth="1"/>
    <col min="11258" max="11258" width="15.28515625" style="610" customWidth="1"/>
    <col min="11259" max="11259" width="14.140625" style="610" customWidth="1"/>
    <col min="11260" max="11260" width="17.85546875" style="610" customWidth="1"/>
    <col min="11261" max="11261" width="14.85546875" style="610" customWidth="1"/>
    <col min="11262" max="11262" width="15.42578125" style="610" customWidth="1"/>
    <col min="11263" max="11263" width="7" style="610" customWidth="1"/>
    <col min="11264" max="11264" width="6.5703125" style="610" customWidth="1"/>
    <col min="11265" max="11265" width="10.28515625" style="610" customWidth="1"/>
    <col min="11266" max="11266" width="9.5703125" style="610" customWidth="1"/>
    <col min="11267" max="11267" width="10.140625" style="610" customWidth="1"/>
    <col min="11268" max="11268" width="12.28515625" style="610" customWidth="1"/>
    <col min="11269" max="11269" width="10.28515625" style="610" customWidth="1"/>
    <col min="11270" max="11270" width="14.85546875" style="610" customWidth="1"/>
    <col min="11271" max="11271" width="6.140625" style="610" customWidth="1"/>
    <col min="11272" max="11272" width="17.28515625" style="610" customWidth="1"/>
    <col min="11273" max="11273" width="14.140625" style="610" customWidth="1"/>
    <col min="11274" max="11274" width="24.5703125" style="610" customWidth="1"/>
    <col min="11275" max="11276" width="8" style="610" customWidth="1"/>
    <col min="11277" max="11282" width="6.7109375" style="610" bestFit="1" customWidth="1"/>
    <col min="11283" max="11283" width="21.5703125" style="610" customWidth="1"/>
    <col min="11284" max="11294" width="11.7109375" style="610" customWidth="1"/>
    <col min="11295" max="11500" width="11.7109375" style="610"/>
    <col min="11501" max="11501" width="5" style="610" customWidth="1"/>
    <col min="11502" max="11502" width="13" style="610" bestFit="1" customWidth="1"/>
    <col min="11503" max="11503" width="32.5703125" style="610" customWidth="1"/>
    <col min="11504" max="11504" width="38.5703125" style="610" customWidth="1"/>
    <col min="11505" max="11509" width="0" style="610" hidden="1" customWidth="1"/>
    <col min="11510" max="11511" width="18" style="610" customWidth="1"/>
    <col min="11512" max="11512" width="22" style="610" customWidth="1"/>
    <col min="11513" max="11513" width="19.5703125" style="610" customWidth="1"/>
    <col min="11514" max="11514" width="15.28515625" style="610" customWidth="1"/>
    <col min="11515" max="11515" width="14.140625" style="610" customWidth="1"/>
    <col min="11516" max="11516" width="17.85546875" style="610" customWidth="1"/>
    <col min="11517" max="11517" width="14.85546875" style="610" customWidth="1"/>
    <col min="11518" max="11518" width="15.42578125" style="610" customWidth="1"/>
    <col min="11519" max="11519" width="7" style="610" customWidth="1"/>
    <col min="11520" max="11520" width="6.5703125" style="610" customWidth="1"/>
    <col min="11521" max="11521" width="10.28515625" style="610" customWidth="1"/>
    <col min="11522" max="11522" width="9.5703125" style="610" customWidth="1"/>
    <col min="11523" max="11523" width="10.140625" style="610" customWidth="1"/>
    <col min="11524" max="11524" width="12.28515625" style="610" customWidth="1"/>
    <col min="11525" max="11525" width="10.28515625" style="610" customWidth="1"/>
    <col min="11526" max="11526" width="14.85546875" style="610" customWidth="1"/>
    <col min="11527" max="11527" width="6.140625" style="610" customWidth="1"/>
    <col min="11528" max="11528" width="17.28515625" style="610" customWidth="1"/>
    <col min="11529" max="11529" width="14.140625" style="610" customWidth="1"/>
    <col min="11530" max="11530" width="24.5703125" style="610" customWidth="1"/>
    <col min="11531" max="11532" width="8" style="610" customWidth="1"/>
    <col min="11533" max="11538" width="6.7109375" style="610" bestFit="1" customWidth="1"/>
    <col min="11539" max="11539" width="21.5703125" style="610" customWidth="1"/>
    <col min="11540" max="11550" width="11.7109375" style="610" customWidth="1"/>
    <col min="11551" max="11756" width="11.7109375" style="610"/>
    <col min="11757" max="11757" width="5" style="610" customWidth="1"/>
    <col min="11758" max="11758" width="13" style="610" bestFit="1" customWidth="1"/>
    <col min="11759" max="11759" width="32.5703125" style="610" customWidth="1"/>
    <col min="11760" max="11760" width="38.5703125" style="610" customWidth="1"/>
    <col min="11761" max="11765" width="0" style="610" hidden="1" customWidth="1"/>
    <col min="11766" max="11767" width="18" style="610" customWidth="1"/>
    <col min="11768" max="11768" width="22" style="610" customWidth="1"/>
    <col min="11769" max="11769" width="19.5703125" style="610" customWidth="1"/>
    <col min="11770" max="11770" width="15.28515625" style="610" customWidth="1"/>
    <col min="11771" max="11771" width="14.140625" style="610" customWidth="1"/>
    <col min="11772" max="11772" width="17.85546875" style="610" customWidth="1"/>
    <col min="11773" max="11773" width="14.85546875" style="610" customWidth="1"/>
    <col min="11774" max="11774" width="15.42578125" style="610" customWidth="1"/>
    <col min="11775" max="11775" width="7" style="610" customWidth="1"/>
    <col min="11776" max="11776" width="6.5703125" style="610" customWidth="1"/>
    <col min="11777" max="11777" width="10.28515625" style="610" customWidth="1"/>
    <col min="11778" max="11778" width="9.5703125" style="610" customWidth="1"/>
    <col min="11779" max="11779" width="10.140625" style="610" customWidth="1"/>
    <col min="11780" max="11780" width="12.28515625" style="610" customWidth="1"/>
    <col min="11781" max="11781" width="10.28515625" style="610" customWidth="1"/>
    <col min="11782" max="11782" width="14.85546875" style="610" customWidth="1"/>
    <col min="11783" max="11783" width="6.140625" style="610" customWidth="1"/>
    <col min="11784" max="11784" width="17.28515625" style="610" customWidth="1"/>
    <col min="11785" max="11785" width="14.140625" style="610" customWidth="1"/>
    <col min="11786" max="11786" width="24.5703125" style="610" customWidth="1"/>
    <col min="11787" max="11788" width="8" style="610" customWidth="1"/>
    <col min="11789" max="11794" width="6.7109375" style="610" bestFit="1" customWidth="1"/>
    <col min="11795" max="11795" width="21.5703125" style="610" customWidth="1"/>
    <col min="11796" max="11806" width="11.7109375" style="610" customWidth="1"/>
    <col min="11807" max="12012" width="11.7109375" style="610"/>
    <col min="12013" max="12013" width="5" style="610" customWidth="1"/>
    <col min="12014" max="12014" width="13" style="610" bestFit="1" customWidth="1"/>
    <col min="12015" max="12015" width="32.5703125" style="610" customWidth="1"/>
    <col min="12016" max="12016" width="38.5703125" style="610" customWidth="1"/>
    <col min="12017" max="12021" width="0" style="610" hidden="1" customWidth="1"/>
    <col min="12022" max="12023" width="18" style="610" customWidth="1"/>
    <col min="12024" max="12024" width="22" style="610" customWidth="1"/>
    <col min="12025" max="12025" width="19.5703125" style="610" customWidth="1"/>
    <col min="12026" max="12026" width="15.28515625" style="610" customWidth="1"/>
    <col min="12027" max="12027" width="14.140625" style="610" customWidth="1"/>
    <col min="12028" max="12028" width="17.85546875" style="610" customWidth="1"/>
    <col min="12029" max="12029" width="14.85546875" style="610" customWidth="1"/>
    <col min="12030" max="12030" width="15.42578125" style="610" customWidth="1"/>
    <col min="12031" max="12031" width="7" style="610" customWidth="1"/>
    <col min="12032" max="12032" width="6.5703125" style="610" customWidth="1"/>
    <col min="12033" max="12033" width="10.28515625" style="610" customWidth="1"/>
    <col min="12034" max="12034" width="9.5703125" style="610" customWidth="1"/>
    <col min="12035" max="12035" width="10.140625" style="610" customWidth="1"/>
    <col min="12036" max="12036" width="12.28515625" style="610" customWidth="1"/>
    <col min="12037" max="12037" width="10.28515625" style="610" customWidth="1"/>
    <col min="12038" max="12038" width="14.85546875" style="610" customWidth="1"/>
    <col min="12039" max="12039" width="6.140625" style="610" customWidth="1"/>
    <col min="12040" max="12040" width="17.28515625" style="610" customWidth="1"/>
    <col min="12041" max="12041" width="14.140625" style="610" customWidth="1"/>
    <col min="12042" max="12042" width="24.5703125" style="610" customWidth="1"/>
    <col min="12043" max="12044" width="8" style="610" customWidth="1"/>
    <col min="12045" max="12050" width="6.7109375" style="610" bestFit="1" customWidth="1"/>
    <col min="12051" max="12051" width="21.5703125" style="610" customWidth="1"/>
    <col min="12052" max="12062" width="11.7109375" style="610" customWidth="1"/>
    <col min="12063" max="12268" width="11.7109375" style="610"/>
    <col min="12269" max="12269" width="5" style="610" customWidth="1"/>
    <col min="12270" max="12270" width="13" style="610" bestFit="1" customWidth="1"/>
    <col min="12271" max="12271" width="32.5703125" style="610" customWidth="1"/>
    <col min="12272" max="12272" width="38.5703125" style="610" customWidth="1"/>
    <col min="12273" max="12277" width="0" style="610" hidden="1" customWidth="1"/>
    <col min="12278" max="12279" width="18" style="610" customWidth="1"/>
    <col min="12280" max="12280" width="22" style="610" customWidth="1"/>
    <col min="12281" max="12281" width="19.5703125" style="610" customWidth="1"/>
    <col min="12282" max="12282" width="15.28515625" style="610" customWidth="1"/>
    <col min="12283" max="12283" width="14.140625" style="610" customWidth="1"/>
    <col min="12284" max="12284" width="17.85546875" style="610" customWidth="1"/>
    <col min="12285" max="12285" width="14.85546875" style="610" customWidth="1"/>
    <col min="12286" max="12286" width="15.42578125" style="610" customWidth="1"/>
    <col min="12287" max="12287" width="7" style="610" customWidth="1"/>
    <col min="12288" max="12288" width="6.5703125" style="610" customWidth="1"/>
    <col min="12289" max="12289" width="10.28515625" style="610" customWidth="1"/>
    <col min="12290" max="12290" width="9.5703125" style="610" customWidth="1"/>
    <col min="12291" max="12291" width="10.140625" style="610" customWidth="1"/>
    <col min="12292" max="12292" width="12.28515625" style="610" customWidth="1"/>
    <col min="12293" max="12293" width="10.28515625" style="610" customWidth="1"/>
    <col min="12294" max="12294" width="14.85546875" style="610" customWidth="1"/>
    <col min="12295" max="12295" width="6.140625" style="610" customWidth="1"/>
    <col min="12296" max="12296" width="17.28515625" style="610" customWidth="1"/>
    <col min="12297" max="12297" width="14.140625" style="610" customWidth="1"/>
    <col min="12298" max="12298" width="24.5703125" style="610" customWidth="1"/>
    <col min="12299" max="12300" width="8" style="610" customWidth="1"/>
    <col min="12301" max="12306" width="6.7109375" style="610" bestFit="1" customWidth="1"/>
    <col min="12307" max="12307" width="21.5703125" style="610" customWidth="1"/>
    <col min="12308" max="12318" width="11.7109375" style="610" customWidth="1"/>
    <col min="12319" max="12524" width="11.7109375" style="610"/>
    <col min="12525" max="12525" width="5" style="610" customWidth="1"/>
    <col min="12526" max="12526" width="13" style="610" bestFit="1" customWidth="1"/>
    <col min="12527" max="12527" width="32.5703125" style="610" customWidth="1"/>
    <col min="12528" max="12528" width="38.5703125" style="610" customWidth="1"/>
    <col min="12529" max="12533" width="0" style="610" hidden="1" customWidth="1"/>
    <col min="12534" max="12535" width="18" style="610" customWidth="1"/>
    <col min="12536" max="12536" width="22" style="610" customWidth="1"/>
    <col min="12537" max="12537" width="19.5703125" style="610" customWidth="1"/>
    <col min="12538" max="12538" width="15.28515625" style="610" customWidth="1"/>
    <col min="12539" max="12539" width="14.140625" style="610" customWidth="1"/>
    <col min="12540" max="12540" width="17.85546875" style="610" customWidth="1"/>
    <col min="12541" max="12541" width="14.85546875" style="610" customWidth="1"/>
    <col min="12542" max="12542" width="15.42578125" style="610" customWidth="1"/>
    <col min="12543" max="12543" width="7" style="610" customWidth="1"/>
    <col min="12544" max="12544" width="6.5703125" style="610" customWidth="1"/>
    <col min="12545" max="12545" width="10.28515625" style="610" customWidth="1"/>
    <col min="12546" max="12546" width="9.5703125" style="610" customWidth="1"/>
    <col min="12547" max="12547" width="10.140625" style="610" customWidth="1"/>
    <col min="12548" max="12548" width="12.28515625" style="610" customWidth="1"/>
    <col min="12549" max="12549" width="10.28515625" style="610" customWidth="1"/>
    <col min="12550" max="12550" width="14.85546875" style="610" customWidth="1"/>
    <col min="12551" max="12551" width="6.140625" style="610" customWidth="1"/>
    <col min="12552" max="12552" width="17.28515625" style="610" customWidth="1"/>
    <col min="12553" max="12553" width="14.140625" style="610" customWidth="1"/>
    <col min="12554" max="12554" width="24.5703125" style="610" customWidth="1"/>
    <col min="12555" max="12556" width="8" style="610" customWidth="1"/>
    <col min="12557" max="12562" width="6.7109375" style="610" bestFit="1" customWidth="1"/>
    <col min="12563" max="12563" width="21.5703125" style="610" customWidth="1"/>
    <col min="12564" max="12574" width="11.7109375" style="610" customWidth="1"/>
    <col min="12575" max="12780" width="11.7109375" style="610"/>
    <col min="12781" max="12781" width="5" style="610" customWidth="1"/>
    <col min="12782" max="12782" width="13" style="610" bestFit="1" customWidth="1"/>
    <col min="12783" max="12783" width="32.5703125" style="610" customWidth="1"/>
    <col min="12784" max="12784" width="38.5703125" style="610" customWidth="1"/>
    <col min="12785" max="12789" width="0" style="610" hidden="1" customWidth="1"/>
    <col min="12790" max="12791" width="18" style="610" customWidth="1"/>
    <col min="12792" max="12792" width="22" style="610" customWidth="1"/>
    <col min="12793" max="12793" width="19.5703125" style="610" customWidth="1"/>
    <col min="12794" max="12794" width="15.28515625" style="610" customWidth="1"/>
    <col min="12795" max="12795" width="14.140625" style="610" customWidth="1"/>
    <col min="12796" max="12796" width="17.85546875" style="610" customWidth="1"/>
    <col min="12797" max="12797" width="14.85546875" style="610" customWidth="1"/>
    <col min="12798" max="12798" width="15.42578125" style="610" customWidth="1"/>
    <col min="12799" max="12799" width="7" style="610" customWidth="1"/>
    <col min="12800" max="12800" width="6.5703125" style="610" customWidth="1"/>
    <col min="12801" max="12801" width="10.28515625" style="610" customWidth="1"/>
    <col min="12802" max="12802" width="9.5703125" style="610" customWidth="1"/>
    <col min="12803" max="12803" width="10.140625" style="610" customWidth="1"/>
    <col min="12804" max="12804" width="12.28515625" style="610" customWidth="1"/>
    <col min="12805" max="12805" width="10.28515625" style="610" customWidth="1"/>
    <col min="12806" max="12806" width="14.85546875" style="610" customWidth="1"/>
    <col min="12807" max="12807" width="6.140625" style="610" customWidth="1"/>
    <col min="12808" max="12808" width="17.28515625" style="610" customWidth="1"/>
    <col min="12809" max="12809" width="14.140625" style="610" customWidth="1"/>
    <col min="12810" max="12810" width="24.5703125" style="610" customWidth="1"/>
    <col min="12811" max="12812" width="8" style="610" customWidth="1"/>
    <col min="12813" max="12818" width="6.7109375" style="610" bestFit="1" customWidth="1"/>
    <col min="12819" max="12819" width="21.5703125" style="610" customWidth="1"/>
    <col min="12820" max="12830" width="11.7109375" style="610" customWidth="1"/>
    <col min="12831" max="13036" width="11.7109375" style="610"/>
    <col min="13037" max="13037" width="5" style="610" customWidth="1"/>
    <col min="13038" max="13038" width="13" style="610" bestFit="1" customWidth="1"/>
    <col min="13039" max="13039" width="32.5703125" style="610" customWidth="1"/>
    <col min="13040" max="13040" width="38.5703125" style="610" customWidth="1"/>
    <col min="13041" max="13045" width="0" style="610" hidden="1" customWidth="1"/>
    <col min="13046" max="13047" width="18" style="610" customWidth="1"/>
    <col min="13048" max="13048" width="22" style="610" customWidth="1"/>
    <col min="13049" max="13049" width="19.5703125" style="610" customWidth="1"/>
    <col min="13050" max="13050" width="15.28515625" style="610" customWidth="1"/>
    <col min="13051" max="13051" width="14.140625" style="610" customWidth="1"/>
    <col min="13052" max="13052" width="17.85546875" style="610" customWidth="1"/>
    <col min="13053" max="13053" width="14.85546875" style="610" customWidth="1"/>
    <col min="13054" max="13054" width="15.42578125" style="610" customWidth="1"/>
    <col min="13055" max="13055" width="7" style="610" customWidth="1"/>
    <col min="13056" max="13056" width="6.5703125" style="610" customWidth="1"/>
    <col min="13057" max="13057" width="10.28515625" style="610" customWidth="1"/>
    <col min="13058" max="13058" width="9.5703125" style="610" customWidth="1"/>
    <col min="13059" max="13059" width="10.140625" style="610" customWidth="1"/>
    <col min="13060" max="13060" width="12.28515625" style="610" customWidth="1"/>
    <col min="13061" max="13061" width="10.28515625" style="610" customWidth="1"/>
    <col min="13062" max="13062" width="14.85546875" style="610" customWidth="1"/>
    <col min="13063" max="13063" width="6.140625" style="610" customWidth="1"/>
    <col min="13064" max="13064" width="17.28515625" style="610" customWidth="1"/>
    <col min="13065" max="13065" width="14.140625" style="610" customWidth="1"/>
    <col min="13066" max="13066" width="24.5703125" style="610" customWidth="1"/>
    <col min="13067" max="13068" width="8" style="610" customWidth="1"/>
    <col min="13069" max="13074" width="6.7109375" style="610" bestFit="1" customWidth="1"/>
    <col min="13075" max="13075" width="21.5703125" style="610" customWidth="1"/>
    <col min="13076" max="13086" width="11.7109375" style="610" customWidth="1"/>
    <col min="13087" max="13292" width="11.7109375" style="610"/>
    <col min="13293" max="13293" width="5" style="610" customWidth="1"/>
    <col min="13294" max="13294" width="13" style="610" bestFit="1" customWidth="1"/>
    <col min="13295" max="13295" width="32.5703125" style="610" customWidth="1"/>
    <col min="13296" max="13296" width="38.5703125" style="610" customWidth="1"/>
    <col min="13297" max="13301" width="0" style="610" hidden="1" customWidth="1"/>
    <col min="13302" max="13303" width="18" style="610" customWidth="1"/>
    <col min="13304" max="13304" width="22" style="610" customWidth="1"/>
    <col min="13305" max="13305" width="19.5703125" style="610" customWidth="1"/>
    <col min="13306" max="13306" width="15.28515625" style="610" customWidth="1"/>
    <col min="13307" max="13307" width="14.140625" style="610" customWidth="1"/>
    <col min="13308" max="13308" width="17.85546875" style="610" customWidth="1"/>
    <col min="13309" max="13309" width="14.85546875" style="610" customWidth="1"/>
    <col min="13310" max="13310" width="15.42578125" style="610" customWidth="1"/>
    <col min="13311" max="13311" width="7" style="610" customWidth="1"/>
    <col min="13312" max="13312" width="6.5703125" style="610" customWidth="1"/>
    <col min="13313" max="13313" width="10.28515625" style="610" customWidth="1"/>
    <col min="13314" max="13314" width="9.5703125" style="610" customWidth="1"/>
    <col min="13315" max="13315" width="10.140625" style="610" customWidth="1"/>
    <col min="13316" max="13316" width="12.28515625" style="610" customWidth="1"/>
    <col min="13317" max="13317" width="10.28515625" style="610" customWidth="1"/>
    <col min="13318" max="13318" width="14.85546875" style="610" customWidth="1"/>
    <col min="13319" max="13319" width="6.140625" style="610" customWidth="1"/>
    <col min="13320" max="13320" width="17.28515625" style="610" customWidth="1"/>
    <col min="13321" max="13321" width="14.140625" style="610" customWidth="1"/>
    <col min="13322" max="13322" width="24.5703125" style="610" customWidth="1"/>
    <col min="13323" max="13324" width="8" style="610" customWidth="1"/>
    <col min="13325" max="13330" width="6.7109375" style="610" bestFit="1" customWidth="1"/>
    <col min="13331" max="13331" width="21.5703125" style="610" customWidth="1"/>
    <col min="13332" max="13342" width="11.7109375" style="610" customWidth="1"/>
    <col min="13343" max="13548" width="11.7109375" style="610"/>
    <col min="13549" max="13549" width="5" style="610" customWidth="1"/>
    <col min="13550" max="13550" width="13" style="610" bestFit="1" customWidth="1"/>
    <col min="13551" max="13551" width="32.5703125" style="610" customWidth="1"/>
    <col min="13552" max="13552" width="38.5703125" style="610" customWidth="1"/>
    <col min="13553" max="13557" width="0" style="610" hidden="1" customWidth="1"/>
    <col min="13558" max="13559" width="18" style="610" customWidth="1"/>
    <col min="13560" max="13560" width="22" style="610" customWidth="1"/>
    <col min="13561" max="13561" width="19.5703125" style="610" customWidth="1"/>
    <col min="13562" max="13562" width="15.28515625" style="610" customWidth="1"/>
    <col min="13563" max="13563" width="14.140625" style="610" customWidth="1"/>
    <col min="13564" max="13564" width="17.85546875" style="610" customWidth="1"/>
    <col min="13565" max="13565" width="14.85546875" style="610" customWidth="1"/>
    <col min="13566" max="13566" width="15.42578125" style="610" customWidth="1"/>
    <col min="13567" max="13567" width="7" style="610" customWidth="1"/>
    <col min="13568" max="13568" width="6.5703125" style="610" customWidth="1"/>
    <col min="13569" max="13569" width="10.28515625" style="610" customWidth="1"/>
    <col min="13570" max="13570" width="9.5703125" style="610" customWidth="1"/>
    <col min="13571" max="13571" width="10.140625" style="610" customWidth="1"/>
    <col min="13572" max="13572" width="12.28515625" style="610" customWidth="1"/>
    <col min="13573" max="13573" width="10.28515625" style="610" customWidth="1"/>
    <col min="13574" max="13574" width="14.85546875" style="610" customWidth="1"/>
    <col min="13575" max="13575" width="6.140625" style="610" customWidth="1"/>
    <col min="13576" max="13576" width="17.28515625" style="610" customWidth="1"/>
    <col min="13577" max="13577" width="14.140625" style="610" customWidth="1"/>
    <col min="13578" max="13578" width="24.5703125" style="610" customWidth="1"/>
    <col min="13579" max="13580" width="8" style="610" customWidth="1"/>
    <col min="13581" max="13586" width="6.7109375" style="610" bestFit="1" customWidth="1"/>
    <col min="13587" max="13587" width="21.5703125" style="610" customWidth="1"/>
    <col min="13588" max="13598" width="11.7109375" style="610" customWidth="1"/>
    <col min="13599" max="13804" width="11.7109375" style="610"/>
    <col min="13805" max="13805" width="5" style="610" customWidth="1"/>
    <col min="13806" max="13806" width="13" style="610" bestFit="1" customWidth="1"/>
    <col min="13807" max="13807" width="32.5703125" style="610" customWidth="1"/>
    <col min="13808" max="13808" width="38.5703125" style="610" customWidth="1"/>
    <col min="13809" max="13813" width="0" style="610" hidden="1" customWidth="1"/>
    <col min="13814" max="13815" width="18" style="610" customWidth="1"/>
    <col min="13816" max="13816" width="22" style="610" customWidth="1"/>
    <col min="13817" max="13817" width="19.5703125" style="610" customWidth="1"/>
    <col min="13818" max="13818" width="15.28515625" style="610" customWidth="1"/>
    <col min="13819" max="13819" width="14.140625" style="610" customWidth="1"/>
    <col min="13820" max="13820" width="17.85546875" style="610" customWidth="1"/>
    <col min="13821" max="13821" width="14.85546875" style="610" customWidth="1"/>
    <col min="13822" max="13822" width="15.42578125" style="610" customWidth="1"/>
    <col min="13823" max="13823" width="7" style="610" customWidth="1"/>
    <col min="13824" max="13824" width="6.5703125" style="610" customWidth="1"/>
    <col min="13825" max="13825" width="10.28515625" style="610" customWidth="1"/>
    <col min="13826" max="13826" width="9.5703125" style="610" customWidth="1"/>
    <col min="13827" max="13827" width="10.140625" style="610" customWidth="1"/>
    <col min="13828" max="13828" width="12.28515625" style="610" customWidth="1"/>
    <col min="13829" max="13829" width="10.28515625" style="610" customWidth="1"/>
    <col min="13830" max="13830" width="14.85546875" style="610" customWidth="1"/>
    <col min="13831" max="13831" width="6.140625" style="610" customWidth="1"/>
    <col min="13832" max="13832" width="17.28515625" style="610" customWidth="1"/>
    <col min="13833" max="13833" width="14.140625" style="610" customWidth="1"/>
    <col min="13834" max="13834" width="24.5703125" style="610" customWidth="1"/>
    <col min="13835" max="13836" width="8" style="610" customWidth="1"/>
    <col min="13837" max="13842" width="6.7109375" style="610" bestFit="1" customWidth="1"/>
    <col min="13843" max="13843" width="21.5703125" style="610" customWidth="1"/>
    <col min="13844" max="13854" width="11.7109375" style="610" customWidth="1"/>
    <col min="13855" max="14060" width="11.7109375" style="610"/>
    <col min="14061" max="14061" width="5" style="610" customWidth="1"/>
    <col min="14062" max="14062" width="13" style="610" bestFit="1" customWidth="1"/>
    <col min="14063" max="14063" width="32.5703125" style="610" customWidth="1"/>
    <col min="14064" max="14064" width="38.5703125" style="610" customWidth="1"/>
    <col min="14065" max="14069" width="0" style="610" hidden="1" customWidth="1"/>
    <col min="14070" max="14071" width="18" style="610" customWidth="1"/>
    <col min="14072" max="14072" width="22" style="610" customWidth="1"/>
    <col min="14073" max="14073" width="19.5703125" style="610" customWidth="1"/>
    <col min="14074" max="14074" width="15.28515625" style="610" customWidth="1"/>
    <col min="14075" max="14075" width="14.140625" style="610" customWidth="1"/>
    <col min="14076" max="14076" width="17.85546875" style="610" customWidth="1"/>
    <col min="14077" max="14077" width="14.85546875" style="610" customWidth="1"/>
    <col min="14078" max="14078" width="15.42578125" style="610" customWidth="1"/>
    <col min="14079" max="14079" width="7" style="610" customWidth="1"/>
    <col min="14080" max="14080" width="6.5703125" style="610" customWidth="1"/>
    <col min="14081" max="14081" width="10.28515625" style="610" customWidth="1"/>
    <col min="14082" max="14082" width="9.5703125" style="610" customWidth="1"/>
    <col min="14083" max="14083" width="10.140625" style="610" customWidth="1"/>
    <col min="14084" max="14084" width="12.28515625" style="610" customWidth="1"/>
    <col min="14085" max="14085" width="10.28515625" style="610" customWidth="1"/>
    <col min="14086" max="14086" width="14.85546875" style="610" customWidth="1"/>
    <col min="14087" max="14087" width="6.140625" style="610" customWidth="1"/>
    <col min="14088" max="14088" width="17.28515625" style="610" customWidth="1"/>
    <col min="14089" max="14089" width="14.140625" style="610" customWidth="1"/>
    <col min="14090" max="14090" width="24.5703125" style="610" customWidth="1"/>
    <col min="14091" max="14092" width="8" style="610" customWidth="1"/>
    <col min="14093" max="14098" width="6.7109375" style="610" bestFit="1" customWidth="1"/>
    <col min="14099" max="14099" width="21.5703125" style="610" customWidth="1"/>
    <col min="14100" max="14110" width="11.7109375" style="610" customWidth="1"/>
    <col min="14111" max="14316" width="11.7109375" style="610"/>
    <col min="14317" max="14317" width="5" style="610" customWidth="1"/>
    <col min="14318" max="14318" width="13" style="610" bestFit="1" customWidth="1"/>
    <col min="14319" max="14319" width="32.5703125" style="610" customWidth="1"/>
    <col min="14320" max="14320" width="38.5703125" style="610" customWidth="1"/>
    <col min="14321" max="14325" width="0" style="610" hidden="1" customWidth="1"/>
    <col min="14326" max="14327" width="18" style="610" customWidth="1"/>
    <col min="14328" max="14328" width="22" style="610" customWidth="1"/>
    <col min="14329" max="14329" width="19.5703125" style="610" customWidth="1"/>
    <col min="14330" max="14330" width="15.28515625" style="610" customWidth="1"/>
    <col min="14331" max="14331" width="14.140625" style="610" customWidth="1"/>
    <col min="14332" max="14332" width="17.85546875" style="610" customWidth="1"/>
    <col min="14333" max="14333" width="14.85546875" style="610" customWidth="1"/>
    <col min="14334" max="14334" width="15.42578125" style="610" customWidth="1"/>
    <col min="14335" max="14335" width="7" style="610" customWidth="1"/>
    <col min="14336" max="14336" width="6.5703125" style="610" customWidth="1"/>
    <col min="14337" max="14337" width="10.28515625" style="610" customWidth="1"/>
    <col min="14338" max="14338" width="9.5703125" style="610" customWidth="1"/>
    <col min="14339" max="14339" width="10.140625" style="610" customWidth="1"/>
    <col min="14340" max="14340" width="12.28515625" style="610" customWidth="1"/>
    <col min="14341" max="14341" width="10.28515625" style="610" customWidth="1"/>
    <col min="14342" max="14342" width="14.85546875" style="610" customWidth="1"/>
    <col min="14343" max="14343" width="6.140625" style="610" customWidth="1"/>
    <col min="14344" max="14344" width="17.28515625" style="610" customWidth="1"/>
    <col min="14345" max="14345" width="14.140625" style="610" customWidth="1"/>
    <col min="14346" max="14346" width="24.5703125" style="610" customWidth="1"/>
    <col min="14347" max="14348" width="8" style="610" customWidth="1"/>
    <col min="14349" max="14354" width="6.7109375" style="610" bestFit="1" customWidth="1"/>
    <col min="14355" max="14355" width="21.5703125" style="610" customWidth="1"/>
    <col min="14356" max="14366" width="11.7109375" style="610" customWidth="1"/>
    <col min="14367" max="14572" width="11.7109375" style="610"/>
    <col min="14573" max="14573" width="5" style="610" customWidth="1"/>
    <col min="14574" max="14574" width="13" style="610" bestFit="1" customWidth="1"/>
    <col min="14575" max="14575" width="32.5703125" style="610" customWidth="1"/>
    <col min="14576" max="14576" width="38.5703125" style="610" customWidth="1"/>
    <col min="14577" max="14581" width="0" style="610" hidden="1" customWidth="1"/>
    <col min="14582" max="14583" width="18" style="610" customWidth="1"/>
    <col min="14584" max="14584" width="22" style="610" customWidth="1"/>
    <col min="14585" max="14585" width="19.5703125" style="610" customWidth="1"/>
    <col min="14586" max="14586" width="15.28515625" style="610" customWidth="1"/>
    <col min="14587" max="14587" width="14.140625" style="610" customWidth="1"/>
    <col min="14588" max="14588" width="17.85546875" style="610" customWidth="1"/>
    <col min="14589" max="14589" width="14.85546875" style="610" customWidth="1"/>
    <col min="14590" max="14590" width="15.42578125" style="610" customWidth="1"/>
    <col min="14591" max="14591" width="7" style="610" customWidth="1"/>
    <col min="14592" max="14592" width="6.5703125" style="610" customWidth="1"/>
    <col min="14593" max="14593" width="10.28515625" style="610" customWidth="1"/>
    <col min="14594" max="14594" width="9.5703125" style="610" customWidth="1"/>
    <col min="14595" max="14595" width="10.140625" style="610" customWidth="1"/>
    <col min="14596" max="14596" width="12.28515625" style="610" customWidth="1"/>
    <col min="14597" max="14597" width="10.28515625" style="610" customWidth="1"/>
    <col min="14598" max="14598" width="14.85546875" style="610" customWidth="1"/>
    <col min="14599" max="14599" width="6.140625" style="610" customWidth="1"/>
    <col min="14600" max="14600" width="17.28515625" style="610" customWidth="1"/>
    <col min="14601" max="14601" width="14.140625" style="610" customWidth="1"/>
    <col min="14602" max="14602" width="24.5703125" style="610" customWidth="1"/>
    <col min="14603" max="14604" width="8" style="610" customWidth="1"/>
    <col min="14605" max="14610" width="6.7109375" style="610" bestFit="1" customWidth="1"/>
    <col min="14611" max="14611" width="21.5703125" style="610" customWidth="1"/>
    <col min="14612" max="14622" width="11.7109375" style="610" customWidth="1"/>
    <col min="14623" max="14828" width="11.7109375" style="610"/>
    <col min="14829" max="14829" width="5" style="610" customWidth="1"/>
    <col min="14830" max="14830" width="13" style="610" bestFit="1" customWidth="1"/>
    <col min="14831" max="14831" width="32.5703125" style="610" customWidth="1"/>
    <col min="14832" max="14832" width="38.5703125" style="610" customWidth="1"/>
    <col min="14833" max="14837" width="0" style="610" hidden="1" customWidth="1"/>
    <col min="14838" max="14839" width="18" style="610" customWidth="1"/>
    <col min="14840" max="14840" width="22" style="610" customWidth="1"/>
    <col min="14841" max="14841" width="19.5703125" style="610" customWidth="1"/>
    <col min="14842" max="14842" width="15.28515625" style="610" customWidth="1"/>
    <col min="14843" max="14843" width="14.140625" style="610" customWidth="1"/>
    <col min="14844" max="14844" width="17.85546875" style="610" customWidth="1"/>
    <col min="14845" max="14845" width="14.85546875" style="610" customWidth="1"/>
    <col min="14846" max="14846" width="15.42578125" style="610" customWidth="1"/>
    <col min="14847" max="14847" width="7" style="610" customWidth="1"/>
    <col min="14848" max="14848" width="6.5703125" style="610" customWidth="1"/>
    <col min="14849" max="14849" width="10.28515625" style="610" customWidth="1"/>
    <col min="14850" max="14850" width="9.5703125" style="610" customWidth="1"/>
    <col min="14851" max="14851" width="10.140625" style="610" customWidth="1"/>
    <col min="14852" max="14852" width="12.28515625" style="610" customWidth="1"/>
    <col min="14853" max="14853" width="10.28515625" style="610" customWidth="1"/>
    <col min="14854" max="14854" width="14.85546875" style="610" customWidth="1"/>
    <col min="14855" max="14855" width="6.140625" style="610" customWidth="1"/>
    <col min="14856" max="14856" width="17.28515625" style="610" customWidth="1"/>
    <col min="14857" max="14857" width="14.140625" style="610" customWidth="1"/>
    <col min="14858" max="14858" width="24.5703125" style="610" customWidth="1"/>
    <col min="14859" max="14860" width="8" style="610" customWidth="1"/>
    <col min="14861" max="14866" width="6.7109375" style="610" bestFit="1" customWidth="1"/>
    <col min="14867" max="14867" width="21.5703125" style="610" customWidth="1"/>
    <col min="14868" max="14878" width="11.7109375" style="610" customWidth="1"/>
    <col min="14879" max="15084" width="11.7109375" style="610"/>
    <col min="15085" max="15085" width="5" style="610" customWidth="1"/>
    <col min="15086" max="15086" width="13" style="610" bestFit="1" customWidth="1"/>
    <col min="15087" max="15087" width="32.5703125" style="610" customWidth="1"/>
    <col min="15088" max="15088" width="38.5703125" style="610" customWidth="1"/>
    <col min="15089" max="15093" width="0" style="610" hidden="1" customWidth="1"/>
    <col min="15094" max="15095" width="18" style="610" customWidth="1"/>
    <col min="15096" max="15096" width="22" style="610" customWidth="1"/>
    <col min="15097" max="15097" width="19.5703125" style="610" customWidth="1"/>
    <col min="15098" max="15098" width="15.28515625" style="610" customWidth="1"/>
    <col min="15099" max="15099" width="14.140625" style="610" customWidth="1"/>
    <col min="15100" max="15100" width="17.85546875" style="610" customWidth="1"/>
    <col min="15101" max="15101" width="14.85546875" style="610" customWidth="1"/>
    <col min="15102" max="15102" width="15.42578125" style="610" customWidth="1"/>
    <col min="15103" max="15103" width="7" style="610" customWidth="1"/>
    <col min="15104" max="15104" width="6.5703125" style="610" customWidth="1"/>
    <col min="15105" max="15105" width="10.28515625" style="610" customWidth="1"/>
    <col min="15106" max="15106" width="9.5703125" style="610" customWidth="1"/>
    <col min="15107" max="15107" width="10.140625" style="610" customWidth="1"/>
    <col min="15108" max="15108" width="12.28515625" style="610" customWidth="1"/>
    <col min="15109" max="15109" width="10.28515625" style="610" customWidth="1"/>
    <col min="15110" max="15110" width="14.85546875" style="610" customWidth="1"/>
    <col min="15111" max="15111" width="6.140625" style="610" customWidth="1"/>
    <col min="15112" max="15112" width="17.28515625" style="610" customWidth="1"/>
    <col min="15113" max="15113" width="14.140625" style="610" customWidth="1"/>
    <col min="15114" max="15114" width="24.5703125" style="610" customWidth="1"/>
    <col min="15115" max="15116" width="8" style="610" customWidth="1"/>
    <col min="15117" max="15122" width="6.7109375" style="610" bestFit="1" customWidth="1"/>
    <col min="15123" max="15123" width="21.5703125" style="610" customWidth="1"/>
    <col min="15124" max="15134" width="11.7109375" style="610" customWidth="1"/>
    <col min="15135" max="15340" width="11.7109375" style="610"/>
    <col min="15341" max="15341" width="5" style="610" customWidth="1"/>
    <col min="15342" max="15342" width="13" style="610" bestFit="1" customWidth="1"/>
    <col min="15343" max="15343" width="32.5703125" style="610" customWidth="1"/>
    <col min="15344" max="15344" width="38.5703125" style="610" customWidth="1"/>
    <col min="15345" max="15349" width="0" style="610" hidden="1" customWidth="1"/>
    <col min="15350" max="15351" width="18" style="610" customWidth="1"/>
    <col min="15352" max="15352" width="22" style="610" customWidth="1"/>
    <col min="15353" max="15353" width="19.5703125" style="610" customWidth="1"/>
    <col min="15354" max="15354" width="15.28515625" style="610" customWidth="1"/>
    <col min="15355" max="15355" width="14.140625" style="610" customWidth="1"/>
    <col min="15356" max="15356" width="17.85546875" style="610" customWidth="1"/>
    <col min="15357" max="15357" width="14.85546875" style="610" customWidth="1"/>
    <col min="15358" max="15358" width="15.42578125" style="610" customWidth="1"/>
    <col min="15359" max="15359" width="7" style="610" customWidth="1"/>
    <col min="15360" max="15360" width="6.5703125" style="610" customWidth="1"/>
    <col min="15361" max="15361" width="10.28515625" style="610" customWidth="1"/>
    <col min="15362" max="15362" width="9.5703125" style="610" customWidth="1"/>
    <col min="15363" max="15363" width="10.140625" style="610" customWidth="1"/>
    <col min="15364" max="15364" width="12.28515625" style="610" customWidth="1"/>
    <col min="15365" max="15365" width="10.28515625" style="610" customWidth="1"/>
    <col min="15366" max="15366" width="14.85546875" style="610" customWidth="1"/>
    <col min="15367" max="15367" width="6.140625" style="610" customWidth="1"/>
    <col min="15368" max="15368" width="17.28515625" style="610" customWidth="1"/>
    <col min="15369" max="15369" width="14.140625" style="610" customWidth="1"/>
    <col min="15370" max="15370" width="24.5703125" style="610" customWidth="1"/>
    <col min="15371" max="15372" width="8" style="610" customWidth="1"/>
    <col min="15373" max="15378" width="6.7109375" style="610" bestFit="1" customWidth="1"/>
    <col min="15379" max="15379" width="21.5703125" style="610" customWidth="1"/>
    <col min="15380" max="15390" width="11.7109375" style="610" customWidth="1"/>
    <col min="15391" max="15596" width="11.7109375" style="610"/>
    <col min="15597" max="15597" width="5" style="610" customWidth="1"/>
    <col min="15598" max="15598" width="13" style="610" bestFit="1" customWidth="1"/>
    <col min="15599" max="15599" width="32.5703125" style="610" customWidth="1"/>
    <col min="15600" max="15600" width="38.5703125" style="610" customWidth="1"/>
    <col min="15601" max="15605" width="0" style="610" hidden="1" customWidth="1"/>
    <col min="15606" max="15607" width="18" style="610" customWidth="1"/>
    <col min="15608" max="15608" width="22" style="610" customWidth="1"/>
    <col min="15609" max="15609" width="19.5703125" style="610" customWidth="1"/>
    <col min="15610" max="15610" width="15.28515625" style="610" customWidth="1"/>
    <col min="15611" max="15611" width="14.140625" style="610" customWidth="1"/>
    <col min="15612" max="15612" width="17.85546875" style="610" customWidth="1"/>
    <col min="15613" max="15613" width="14.85546875" style="610" customWidth="1"/>
    <col min="15614" max="15614" width="15.42578125" style="610" customWidth="1"/>
    <col min="15615" max="15615" width="7" style="610" customWidth="1"/>
    <col min="15616" max="15616" width="6.5703125" style="610" customWidth="1"/>
    <col min="15617" max="15617" width="10.28515625" style="610" customWidth="1"/>
    <col min="15618" max="15618" width="9.5703125" style="610" customWidth="1"/>
    <col min="15619" max="15619" width="10.140625" style="610" customWidth="1"/>
    <col min="15620" max="15620" width="12.28515625" style="610" customWidth="1"/>
    <col min="15621" max="15621" width="10.28515625" style="610" customWidth="1"/>
    <col min="15622" max="15622" width="14.85546875" style="610" customWidth="1"/>
    <col min="15623" max="15623" width="6.140625" style="610" customWidth="1"/>
    <col min="15624" max="15624" width="17.28515625" style="610" customWidth="1"/>
    <col min="15625" max="15625" width="14.140625" style="610" customWidth="1"/>
    <col min="15626" max="15626" width="24.5703125" style="610" customWidth="1"/>
    <col min="15627" max="15628" width="8" style="610" customWidth="1"/>
    <col min="15629" max="15634" width="6.7109375" style="610" bestFit="1" customWidth="1"/>
    <col min="15635" max="15635" width="21.5703125" style="610" customWidth="1"/>
    <col min="15636" max="15646" width="11.7109375" style="610" customWidth="1"/>
    <col min="15647" max="15852" width="11.7109375" style="610"/>
    <col min="15853" max="15853" width="5" style="610" customWidth="1"/>
    <col min="15854" max="15854" width="13" style="610" bestFit="1" customWidth="1"/>
    <col min="15855" max="15855" width="32.5703125" style="610" customWidth="1"/>
    <col min="15856" max="15856" width="38.5703125" style="610" customWidth="1"/>
    <col min="15857" max="15861" width="0" style="610" hidden="1" customWidth="1"/>
    <col min="15862" max="15863" width="18" style="610" customWidth="1"/>
    <col min="15864" max="15864" width="22" style="610" customWidth="1"/>
    <col min="15865" max="15865" width="19.5703125" style="610" customWidth="1"/>
    <col min="15866" max="15866" width="15.28515625" style="610" customWidth="1"/>
    <col min="15867" max="15867" width="14.140625" style="610" customWidth="1"/>
    <col min="15868" max="15868" width="17.85546875" style="610" customWidth="1"/>
    <col min="15869" max="15869" width="14.85546875" style="610" customWidth="1"/>
    <col min="15870" max="15870" width="15.42578125" style="610" customWidth="1"/>
    <col min="15871" max="15871" width="7" style="610" customWidth="1"/>
    <col min="15872" max="15872" width="6.5703125" style="610" customWidth="1"/>
    <col min="15873" max="15873" width="10.28515625" style="610" customWidth="1"/>
    <col min="15874" max="15874" width="9.5703125" style="610" customWidth="1"/>
    <col min="15875" max="15875" width="10.140625" style="610" customWidth="1"/>
    <col min="15876" max="15876" width="12.28515625" style="610" customWidth="1"/>
    <col min="15877" max="15877" width="10.28515625" style="610" customWidth="1"/>
    <col min="15878" max="15878" width="14.85546875" style="610" customWidth="1"/>
    <col min="15879" max="15879" width="6.140625" style="610" customWidth="1"/>
    <col min="15880" max="15880" width="17.28515625" style="610" customWidth="1"/>
    <col min="15881" max="15881" width="14.140625" style="610" customWidth="1"/>
    <col min="15882" max="15882" width="24.5703125" style="610" customWidth="1"/>
    <col min="15883" max="15884" width="8" style="610" customWidth="1"/>
    <col min="15885" max="15890" width="6.7109375" style="610" bestFit="1" customWidth="1"/>
    <col min="15891" max="15891" width="21.5703125" style="610" customWidth="1"/>
    <col min="15892" max="15902" width="11.7109375" style="610" customWidth="1"/>
    <col min="15903" max="16108" width="11.7109375" style="610"/>
    <col min="16109" max="16109" width="5" style="610" customWidth="1"/>
    <col min="16110" max="16110" width="13" style="610" bestFit="1" customWidth="1"/>
    <col min="16111" max="16111" width="32.5703125" style="610" customWidth="1"/>
    <col min="16112" max="16112" width="38.5703125" style="610" customWidth="1"/>
    <col min="16113" max="16117" width="0" style="610" hidden="1" customWidth="1"/>
    <col min="16118" max="16119" width="18" style="610" customWidth="1"/>
    <col min="16120" max="16120" width="22" style="610" customWidth="1"/>
    <col min="16121" max="16121" width="19.5703125" style="610" customWidth="1"/>
    <col min="16122" max="16122" width="15.28515625" style="610" customWidth="1"/>
    <col min="16123" max="16123" width="14.140625" style="610" customWidth="1"/>
    <col min="16124" max="16124" width="17.85546875" style="610" customWidth="1"/>
    <col min="16125" max="16125" width="14.85546875" style="610" customWidth="1"/>
    <col min="16126" max="16126" width="15.42578125" style="610" customWidth="1"/>
    <col min="16127" max="16127" width="7" style="610" customWidth="1"/>
    <col min="16128" max="16128" width="6.5703125" style="610" customWidth="1"/>
    <col min="16129" max="16129" width="10.28515625" style="610" customWidth="1"/>
    <col min="16130" max="16130" width="9.5703125" style="610" customWidth="1"/>
    <col min="16131" max="16131" width="10.140625" style="610" customWidth="1"/>
    <col min="16132" max="16132" width="12.28515625" style="610" customWidth="1"/>
    <col min="16133" max="16133" width="10.28515625" style="610" customWidth="1"/>
    <col min="16134" max="16134" width="14.85546875" style="610" customWidth="1"/>
    <col min="16135" max="16135" width="6.140625" style="610" customWidth="1"/>
    <col min="16136" max="16136" width="17.28515625" style="610" customWidth="1"/>
    <col min="16137" max="16137" width="14.140625" style="610" customWidth="1"/>
    <col min="16138" max="16138" width="24.5703125" style="610" customWidth="1"/>
    <col min="16139" max="16140" width="8" style="610" customWidth="1"/>
    <col min="16141" max="16146" width="6.7109375" style="610" bestFit="1" customWidth="1"/>
    <col min="16147" max="16147" width="21.5703125" style="610" customWidth="1"/>
    <col min="16148" max="16158" width="11.7109375" style="610" customWidth="1"/>
    <col min="16159" max="16384" width="11.7109375" style="610"/>
  </cols>
  <sheetData>
    <row r="1" spans="1:19" s="603" customFormat="1" x14ac:dyDescent="0.2">
      <c r="A1" s="995"/>
      <c r="B1" s="995"/>
      <c r="C1" s="995"/>
      <c r="D1" s="995"/>
      <c r="E1" s="995"/>
      <c r="F1" s="995"/>
      <c r="G1" s="995"/>
      <c r="H1" s="995"/>
      <c r="I1" s="995"/>
      <c r="J1" s="995"/>
      <c r="O1" s="602"/>
      <c r="P1" s="602"/>
      <c r="Q1" s="602"/>
      <c r="R1" s="602"/>
      <c r="S1" s="604"/>
    </row>
    <row r="2" spans="1:19" s="603" customFormat="1" ht="18.75" customHeight="1" x14ac:dyDescent="0.2">
      <c r="A2" s="605"/>
      <c r="B2" s="700"/>
      <c r="C2" s="606"/>
      <c r="D2" s="762"/>
      <c r="E2" s="607"/>
      <c r="F2" s="601"/>
      <c r="G2" s="601"/>
      <c r="H2" s="608"/>
      <c r="I2" s="601"/>
      <c r="J2" s="609"/>
      <c r="O2" s="602"/>
      <c r="P2" s="602"/>
      <c r="Q2" s="602"/>
      <c r="R2" s="602"/>
      <c r="S2" s="604"/>
    </row>
    <row r="3" spans="1:19" s="603" customFormat="1" ht="66" customHeight="1" x14ac:dyDescent="0.2">
      <c r="A3" s="605"/>
      <c r="B3" s="700"/>
      <c r="C3" s="606"/>
      <c r="D3" s="762"/>
      <c r="E3" s="607"/>
      <c r="F3" s="601"/>
      <c r="G3" s="601"/>
      <c r="H3" s="608"/>
      <c r="I3" s="601"/>
      <c r="J3" s="609"/>
      <c r="O3" s="602"/>
      <c r="P3" s="602"/>
      <c r="Q3" s="602"/>
      <c r="R3" s="602"/>
      <c r="S3" s="604"/>
    </row>
    <row r="4" spans="1:19" s="603" customFormat="1" ht="66" customHeight="1" x14ac:dyDescent="0.2">
      <c r="A4" s="605"/>
      <c r="B4" s="700"/>
      <c r="C4" s="606"/>
      <c r="D4" s="762"/>
      <c r="E4" s="607"/>
      <c r="F4" s="628"/>
      <c r="G4" s="628"/>
      <c r="H4" s="608"/>
      <c r="I4" s="628"/>
      <c r="J4" s="609"/>
      <c r="O4" s="602"/>
      <c r="P4" s="602"/>
      <c r="Q4" s="602"/>
      <c r="R4" s="602"/>
      <c r="S4" s="604"/>
    </row>
    <row r="5" spans="1:19" s="603" customFormat="1" ht="31.5" x14ac:dyDescent="0.2">
      <c r="A5" s="1070" t="s">
        <v>8439</v>
      </c>
      <c r="B5" s="1070"/>
      <c r="C5" s="1070"/>
      <c r="D5" s="1070"/>
      <c r="E5" s="1070"/>
      <c r="F5" s="1070"/>
      <c r="G5" s="1070"/>
      <c r="H5" s="1070"/>
      <c r="I5" s="1070"/>
      <c r="J5" s="1070"/>
      <c r="K5" s="1070"/>
      <c r="L5" s="1070"/>
      <c r="M5" s="1070"/>
      <c r="N5" s="1070"/>
      <c r="O5" s="1070"/>
      <c r="P5" s="1070"/>
      <c r="Q5" s="1070"/>
      <c r="R5" s="1070"/>
      <c r="S5" s="1070"/>
    </row>
    <row r="6" spans="1:19" s="603" customFormat="1" ht="32.25" thickBot="1" x14ac:dyDescent="0.55000000000000004">
      <c r="A6" s="1071" t="s">
        <v>6127</v>
      </c>
      <c r="B6" s="1071"/>
      <c r="C6" s="1071"/>
      <c r="D6" s="1071"/>
      <c r="E6" s="1071"/>
      <c r="F6" s="1071"/>
      <c r="G6" s="1071"/>
      <c r="H6" s="1071"/>
      <c r="I6" s="1071"/>
      <c r="J6" s="1071"/>
      <c r="K6" s="1071"/>
      <c r="L6" s="1071"/>
      <c r="M6" s="1071"/>
      <c r="N6" s="1071"/>
      <c r="O6" s="1071"/>
      <c r="P6" s="1071"/>
      <c r="Q6" s="1071"/>
      <c r="R6" s="1071"/>
      <c r="S6" s="1071"/>
    </row>
    <row r="7" spans="1:19" ht="84" customHeight="1" thickTop="1" x14ac:dyDescent="0.2">
      <c r="A7" s="1221" t="s">
        <v>7239</v>
      </c>
      <c r="B7" s="1223" t="s">
        <v>4857</v>
      </c>
      <c r="C7" s="1225" t="s">
        <v>5514</v>
      </c>
      <c r="D7" s="1223" t="s">
        <v>2520</v>
      </c>
      <c r="E7" s="1223" t="s">
        <v>2521</v>
      </c>
      <c r="F7" s="1227" t="s">
        <v>2522</v>
      </c>
      <c r="G7" s="1227" t="s">
        <v>5515</v>
      </c>
      <c r="H7" s="1230" t="s">
        <v>5516</v>
      </c>
      <c r="I7" s="1223" t="s">
        <v>2525</v>
      </c>
      <c r="J7" s="1223" t="s">
        <v>2526</v>
      </c>
      <c r="K7" s="1223" t="s">
        <v>1079</v>
      </c>
      <c r="L7" s="1223"/>
      <c r="M7" s="1223" t="s">
        <v>1080</v>
      </c>
      <c r="N7" s="1223"/>
      <c r="O7" s="1223" t="s">
        <v>1081</v>
      </c>
      <c r="P7" s="1223"/>
      <c r="Q7" s="1223"/>
      <c r="R7" s="1223"/>
      <c r="S7" s="1232" t="s">
        <v>1082</v>
      </c>
    </row>
    <row r="8" spans="1:19" ht="33" customHeight="1" x14ac:dyDescent="0.2">
      <c r="A8" s="1222"/>
      <c r="B8" s="1224"/>
      <c r="C8" s="1226"/>
      <c r="D8" s="1224"/>
      <c r="E8" s="1224"/>
      <c r="F8" s="1228"/>
      <c r="G8" s="1228"/>
      <c r="H8" s="1231"/>
      <c r="I8" s="1224"/>
      <c r="J8" s="1224"/>
      <c r="K8" s="705" t="s">
        <v>1085</v>
      </c>
      <c r="L8" s="705" t="s">
        <v>2527</v>
      </c>
      <c r="M8" s="705" t="s">
        <v>1085</v>
      </c>
      <c r="N8" s="705" t="s">
        <v>1084</v>
      </c>
      <c r="O8" s="705" t="s">
        <v>492</v>
      </c>
      <c r="P8" s="705" t="s">
        <v>494</v>
      </c>
      <c r="Q8" s="705" t="s">
        <v>495</v>
      </c>
      <c r="R8" s="705" t="s">
        <v>7878</v>
      </c>
      <c r="S8" s="1233"/>
    </row>
    <row r="9" spans="1:19" s="603" customFormat="1" ht="68.25" customHeight="1" x14ac:dyDescent="0.2">
      <c r="A9" s="702">
        <v>1</v>
      </c>
      <c r="B9" s="706" t="s">
        <v>4858</v>
      </c>
      <c r="C9" s="701" t="s">
        <v>5517</v>
      </c>
      <c r="D9" s="753" t="s">
        <v>2529</v>
      </c>
      <c r="E9" s="701" t="s">
        <v>2530</v>
      </c>
      <c r="F9" s="728">
        <v>16800</v>
      </c>
      <c r="G9" s="704" t="s">
        <v>2531</v>
      </c>
      <c r="H9" s="707">
        <v>43817</v>
      </c>
      <c r="I9" s="709" t="s">
        <v>7879</v>
      </c>
      <c r="J9" s="326" t="s">
        <v>7880</v>
      </c>
      <c r="K9" s="626" t="s">
        <v>6059</v>
      </c>
      <c r="L9" s="626" t="s">
        <v>6059</v>
      </c>
      <c r="M9" s="626" t="s">
        <v>6059</v>
      </c>
      <c r="N9" s="626" t="s">
        <v>6059</v>
      </c>
      <c r="O9" s="626" t="s">
        <v>6059</v>
      </c>
      <c r="P9" s="626" t="s">
        <v>6059</v>
      </c>
      <c r="Q9" s="626" t="s">
        <v>6059</v>
      </c>
      <c r="R9" s="626" t="s">
        <v>6059</v>
      </c>
      <c r="S9" s="629" t="s">
        <v>8825</v>
      </c>
    </row>
    <row r="10" spans="1:19" s="603" customFormat="1" ht="53.25" customHeight="1" x14ac:dyDescent="0.2">
      <c r="A10" s="702">
        <v>2</v>
      </c>
      <c r="B10" s="706" t="s">
        <v>4859</v>
      </c>
      <c r="C10" s="701" t="s">
        <v>5518</v>
      </c>
      <c r="D10" s="753" t="s">
        <v>2536</v>
      </c>
      <c r="E10" s="701" t="s">
        <v>2530</v>
      </c>
      <c r="F10" s="728">
        <v>14400</v>
      </c>
      <c r="G10" s="704" t="s">
        <v>2531</v>
      </c>
      <c r="H10" s="707">
        <v>43817</v>
      </c>
      <c r="I10" s="709" t="s">
        <v>7879</v>
      </c>
      <c r="J10" s="326" t="s">
        <v>7880</v>
      </c>
      <c r="K10" s="626" t="s">
        <v>6059</v>
      </c>
      <c r="L10" s="626" t="s">
        <v>6059</v>
      </c>
      <c r="M10" s="626" t="s">
        <v>6059</v>
      </c>
      <c r="N10" s="626" t="s">
        <v>6059</v>
      </c>
      <c r="O10" s="626" t="s">
        <v>6059</v>
      </c>
      <c r="P10" s="626" t="s">
        <v>6059</v>
      </c>
      <c r="Q10" s="626" t="s">
        <v>6059</v>
      </c>
      <c r="R10" s="626" t="s">
        <v>6059</v>
      </c>
      <c r="S10" s="629" t="s">
        <v>8825</v>
      </c>
    </row>
    <row r="11" spans="1:19" s="603" customFormat="1" ht="58.5" customHeight="1" x14ac:dyDescent="0.2">
      <c r="A11" s="702">
        <v>3</v>
      </c>
      <c r="B11" s="706" t="s">
        <v>3346</v>
      </c>
      <c r="C11" s="701" t="s">
        <v>5519</v>
      </c>
      <c r="D11" s="753" t="s">
        <v>2539</v>
      </c>
      <c r="E11" s="701" t="s">
        <v>2540</v>
      </c>
      <c r="F11" s="728">
        <v>53280</v>
      </c>
      <c r="G11" s="704" t="s">
        <v>2531</v>
      </c>
      <c r="H11" s="707">
        <v>43817</v>
      </c>
      <c r="I11" s="709" t="s">
        <v>7879</v>
      </c>
      <c r="J11" s="326" t="s">
        <v>7880</v>
      </c>
      <c r="K11" s="626" t="s">
        <v>6059</v>
      </c>
      <c r="L11" s="626" t="s">
        <v>6059</v>
      </c>
      <c r="M11" s="626" t="s">
        <v>6059</v>
      </c>
      <c r="N11" s="626" t="s">
        <v>6059</v>
      </c>
      <c r="O11" s="626" t="s">
        <v>6059</v>
      </c>
      <c r="P11" s="626" t="s">
        <v>6059</v>
      </c>
      <c r="Q11" s="626" t="s">
        <v>6059</v>
      </c>
      <c r="R11" s="626" t="s">
        <v>6059</v>
      </c>
      <c r="S11" s="629" t="s">
        <v>8825</v>
      </c>
    </row>
    <row r="12" spans="1:19" s="603" customFormat="1" ht="60" x14ac:dyDescent="0.2">
      <c r="A12" s="702">
        <v>4</v>
      </c>
      <c r="B12" s="706" t="s">
        <v>8062</v>
      </c>
      <c r="C12" s="701" t="s">
        <v>8602</v>
      </c>
      <c r="D12" s="753" t="s">
        <v>7026</v>
      </c>
      <c r="E12" s="701" t="s">
        <v>7027</v>
      </c>
      <c r="F12" s="728">
        <v>3275</v>
      </c>
      <c r="G12" s="704" t="s">
        <v>2569</v>
      </c>
      <c r="H12" s="707">
        <v>43509</v>
      </c>
      <c r="I12" s="709" t="s">
        <v>7881</v>
      </c>
      <c r="J12" s="326" t="s">
        <v>7882</v>
      </c>
      <c r="K12" s="626" t="s">
        <v>496</v>
      </c>
      <c r="L12" s="626"/>
      <c r="M12" s="626" t="s">
        <v>496</v>
      </c>
      <c r="N12" s="626"/>
      <c r="O12" s="626" t="s">
        <v>496</v>
      </c>
      <c r="P12" s="626"/>
      <c r="Q12" s="626"/>
      <c r="R12" s="626"/>
      <c r="S12" s="629"/>
    </row>
    <row r="13" spans="1:19" s="603" customFormat="1" ht="60" customHeight="1" x14ac:dyDescent="0.2">
      <c r="A13" s="1217">
        <v>5</v>
      </c>
      <c r="B13" s="1229" t="s">
        <v>7883</v>
      </c>
      <c r="C13" s="1202" t="s">
        <v>5521</v>
      </c>
      <c r="D13" s="753" t="s">
        <v>7884</v>
      </c>
      <c r="E13" s="1202" t="s">
        <v>7885</v>
      </c>
      <c r="F13" s="728">
        <v>8400</v>
      </c>
      <c r="G13" s="704" t="s">
        <v>2531</v>
      </c>
      <c r="H13" s="707">
        <v>43858</v>
      </c>
      <c r="I13" s="709" t="s">
        <v>7886</v>
      </c>
      <c r="J13" s="326" t="s">
        <v>7887</v>
      </c>
      <c r="K13" s="626" t="s">
        <v>496</v>
      </c>
      <c r="L13" s="626"/>
      <c r="M13" s="626" t="s">
        <v>496</v>
      </c>
      <c r="N13" s="626"/>
      <c r="O13" s="626" t="s">
        <v>496</v>
      </c>
      <c r="P13" s="626"/>
      <c r="Q13" s="626"/>
      <c r="R13" s="626"/>
      <c r="S13" s="629"/>
    </row>
    <row r="14" spans="1:19" s="603" customFormat="1" ht="60" x14ac:dyDescent="0.2">
      <c r="A14" s="1217"/>
      <c r="B14" s="1229"/>
      <c r="C14" s="1202"/>
      <c r="D14" s="753" t="s">
        <v>7888</v>
      </c>
      <c r="E14" s="1202"/>
      <c r="F14" s="728">
        <v>26247.3</v>
      </c>
      <c r="G14" s="704" t="s">
        <v>2531</v>
      </c>
      <c r="H14" s="707">
        <v>43858</v>
      </c>
      <c r="I14" s="709" t="s">
        <v>7886</v>
      </c>
      <c r="J14" s="326" t="s">
        <v>7889</v>
      </c>
      <c r="K14" s="626" t="s">
        <v>496</v>
      </c>
      <c r="L14" s="626"/>
      <c r="M14" s="626" t="s">
        <v>496</v>
      </c>
      <c r="N14" s="626"/>
      <c r="O14" s="626"/>
      <c r="P14" s="626" t="s">
        <v>496</v>
      </c>
      <c r="Q14" s="626"/>
      <c r="R14" s="626"/>
      <c r="S14" s="629"/>
    </row>
    <row r="15" spans="1:19" s="603" customFormat="1" ht="60" x14ac:dyDescent="0.2">
      <c r="A15" s="1217"/>
      <c r="B15" s="1229"/>
      <c r="C15" s="1202"/>
      <c r="D15" s="753" t="s">
        <v>7890</v>
      </c>
      <c r="E15" s="1202"/>
      <c r="F15" s="728">
        <v>1400</v>
      </c>
      <c r="G15" s="704" t="s">
        <v>2531</v>
      </c>
      <c r="H15" s="707">
        <v>43858</v>
      </c>
      <c r="I15" s="709" t="s">
        <v>7886</v>
      </c>
      <c r="J15" s="650" t="s">
        <v>7891</v>
      </c>
      <c r="K15" s="626" t="s">
        <v>496</v>
      </c>
      <c r="L15" s="626"/>
      <c r="M15" s="626" t="s">
        <v>496</v>
      </c>
      <c r="N15" s="626"/>
      <c r="O15" s="626" t="s">
        <v>496</v>
      </c>
      <c r="P15" s="626"/>
      <c r="Q15" s="626"/>
      <c r="R15" s="626"/>
      <c r="S15" s="629"/>
    </row>
    <row r="16" spans="1:19" s="603" customFormat="1" ht="60" x14ac:dyDescent="0.2">
      <c r="A16" s="1217"/>
      <c r="B16" s="1229"/>
      <c r="C16" s="1202"/>
      <c r="D16" s="753" t="s">
        <v>484</v>
      </c>
      <c r="E16" s="1202"/>
      <c r="F16" s="728">
        <v>32452.7</v>
      </c>
      <c r="G16" s="704" t="s">
        <v>2531</v>
      </c>
      <c r="H16" s="707">
        <v>43858</v>
      </c>
      <c r="I16" s="709" t="s">
        <v>7886</v>
      </c>
      <c r="J16" s="650" t="s">
        <v>7892</v>
      </c>
      <c r="K16" s="626" t="s">
        <v>496</v>
      </c>
      <c r="L16" s="626"/>
      <c r="M16" s="626" t="s">
        <v>496</v>
      </c>
      <c r="N16" s="626"/>
      <c r="O16" s="626" t="s">
        <v>496</v>
      </c>
      <c r="P16" s="626"/>
      <c r="Q16" s="626"/>
      <c r="R16" s="626"/>
      <c r="S16" s="629"/>
    </row>
    <row r="17" spans="1:19" s="603" customFormat="1" ht="49.5" customHeight="1" x14ac:dyDescent="0.2">
      <c r="A17" s="702">
        <v>6</v>
      </c>
      <c r="B17" s="703" t="s">
        <v>7893</v>
      </c>
      <c r="C17" s="701" t="s">
        <v>6816</v>
      </c>
      <c r="D17" s="753" t="s">
        <v>2744</v>
      </c>
      <c r="E17" s="701" t="s">
        <v>7894</v>
      </c>
      <c r="F17" s="728">
        <v>2380</v>
      </c>
      <c r="G17" s="704" t="s">
        <v>2531</v>
      </c>
      <c r="H17" s="707">
        <v>43843</v>
      </c>
      <c r="I17" s="709" t="s">
        <v>7895</v>
      </c>
      <c r="J17" s="326" t="s">
        <v>7896</v>
      </c>
      <c r="K17" s="626" t="s">
        <v>496</v>
      </c>
      <c r="L17" s="626"/>
      <c r="M17" s="626" t="s">
        <v>496</v>
      </c>
      <c r="N17" s="626"/>
      <c r="O17" s="626" t="s">
        <v>496</v>
      </c>
      <c r="P17" s="626"/>
      <c r="Q17" s="626"/>
      <c r="R17" s="626"/>
      <c r="S17" s="629"/>
    </row>
    <row r="18" spans="1:19" s="603" customFormat="1" ht="43.5" customHeight="1" x14ac:dyDescent="0.2">
      <c r="A18" s="702">
        <v>7</v>
      </c>
      <c r="B18" s="703" t="s">
        <v>7897</v>
      </c>
      <c r="C18" s="701" t="s">
        <v>7898</v>
      </c>
      <c r="D18" s="754" t="s">
        <v>7899</v>
      </c>
      <c r="E18" s="701" t="s">
        <v>7900</v>
      </c>
      <c r="F18" s="728">
        <v>780</v>
      </c>
      <c r="G18" s="704" t="s">
        <v>2531</v>
      </c>
      <c r="H18" s="707">
        <v>43852</v>
      </c>
      <c r="I18" s="709" t="s">
        <v>7901</v>
      </c>
      <c r="J18" s="326" t="s">
        <v>7902</v>
      </c>
      <c r="K18" s="626" t="s">
        <v>496</v>
      </c>
      <c r="L18" s="626"/>
      <c r="M18" s="626" t="s">
        <v>496</v>
      </c>
      <c r="N18" s="626"/>
      <c r="O18" s="626" t="s">
        <v>496</v>
      </c>
      <c r="P18" s="626"/>
      <c r="Q18" s="626"/>
      <c r="R18" s="626"/>
      <c r="S18" s="629"/>
    </row>
    <row r="19" spans="1:19" s="603" customFormat="1" ht="66.75" customHeight="1" x14ac:dyDescent="0.2">
      <c r="A19" s="702">
        <v>8</v>
      </c>
      <c r="B19" s="703" t="s">
        <v>7903</v>
      </c>
      <c r="C19" s="701" t="s">
        <v>8655</v>
      </c>
      <c r="D19" s="754" t="s">
        <v>8656</v>
      </c>
      <c r="E19" s="701" t="s">
        <v>7904</v>
      </c>
      <c r="F19" s="728">
        <v>938</v>
      </c>
      <c r="G19" s="704" t="s">
        <v>2569</v>
      </c>
      <c r="H19" s="707">
        <v>43886</v>
      </c>
      <c r="I19" s="709" t="s">
        <v>7905</v>
      </c>
      <c r="J19" s="326" t="s">
        <v>7906</v>
      </c>
      <c r="K19" s="626" t="s">
        <v>2534</v>
      </c>
      <c r="L19" s="626" t="s">
        <v>2534</v>
      </c>
      <c r="M19" s="626" t="s">
        <v>2534</v>
      </c>
      <c r="N19" s="626" t="s">
        <v>2534</v>
      </c>
      <c r="O19" s="626" t="s">
        <v>2534</v>
      </c>
      <c r="P19" s="626" t="s">
        <v>2534</v>
      </c>
      <c r="Q19" s="626" t="s">
        <v>2534</v>
      </c>
      <c r="R19" s="626" t="s">
        <v>2534</v>
      </c>
      <c r="S19" s="627" t="s">
        <v>8683</v>
      </c>
    </row>
    <row r="20" spans="1:19" s="603" customFormat="1" ht="48" x14ac:dyDescent="0.2">
      <c r="A20" s="702">
        <v>9</v>
      </c>
      <c r="B20" s="703" t="s">
        <v>7907</v>
      </c>
      <c r="C20" s="701" t="s">
        <v>8657</v>
      </c>
      <c r="D20" s="754" t="s">
        <v>7908</v>
      </c>
      <c r="E20" s="701" t="s">
        <v>7909</v>
      </c>
      <c r="F20" s="728">
        <v>1911.6</v>
      </c>
      <c r="G20" s="704" t="s">
        <v>2569</v>
      </c>
      <c r="H20" s="707">
        <v>43865</v>
      </c>
      <c r="I20" s="709" t="s">
        <v>7905</v>
      </c>
      <c r="J20" s="324" t="s">
        <v>7910</v>
      </c>
      <c r="K20" s="611" t="s">
        <v>496</v>
      </c>
      <c r="L20" s="612"/>
      <c r="M20" s="611" t="s">
        <v>496</v>
      </c>
      <c r="N20" s="612"/>
      <c r="O20" s="703" t="s">
        <v>496</v>
      </c>
      <c r="P20" s="703"/>
      <c r="Q20" s="703"/>
      <c r="R20" s="703"/>
      <c r="S20" s="627"/>
    </row>
    <row r="21" spans="1:19" s="603" customFormat="1" ht="48" x14ac:dyDescent="0.2">
      <c r="A21" s="1217">
        <v>10</v>
      </c>
      <c r="B21" s="1218" t="s">
        <v>7911</v>
      </c>
      <c r="C21" s="1202" t="s">
        <v>8658</v>
      </c>
      <c r="D21" s="754" t="s">
        <v>3298</v>
      </c>
      <c r="E21" s="1202" t="s">
        <v>8659</v>
      </c>
      <c r="F21" s="728">
        <v>7500</v>
      </c>
      <c r="G21" s="704" t="s">
        <v>2703</v>
      </c>
      <c r="H21" s="707">
        <v>43917</v>
      </c>
      <c r="I21" s="709" t="s">
        <v>7905</v>
      </c>
      <c r="J21" s="525" t="s">
        <v>7912</v>
      </c>
      <c r="K21" s="611" t="s">
        <v>496</v>
      </c>
      <c r="L21" s="612"/>
      <c r="M21" s="611" t="s">
        <v>496</v>
      </c>
      <c r="N21" s="612"/>
      <c r="O21" s="703" t="s">
        <v>496</v>
      </c>
      <c r="P21" s="703"/>
      <c r="Q21" s="703"/>
      <c r="R21" s="703"/>
      <c r="S21" s="627"/>
    </row>
    <row r="22" spans="1:19" s="603" customFormat="1" ht="48" x14ac:dyDescent="0.2">
      <c r="A22" s="1217"/>
      <c r="B22" s="1218"/>
      <c r="C22" s="1202"/>
      <c r="D22" s="754" t="s">
        <v>3581</v>
      </c>
      <c r="E22" s="1202"/>
      <c r="F22" s="728">
        <v>7500</v>
      </c>
      <c r="G22" s="704" t="s">
        <v>2703</v>
      </c>
      <c r="H22" s="707">
        <v>43917</v>
      </c>
      <c r="I22" s="709" t="s">
        <v>7905</v>
      </c>
      <c r="J22" s="324" t="s">
        <v>7913</v>
      </c>
      <c r="K22" s="611" t="s">
        <v>496</v>
      </c>
      <c r="L22" s="612"/>
      <c r="M22" s="611" t="s">
        <v>496</v>
      </c>
      <c r="N22" s="612"/>
      <c r="O22" s="703" t="s">
        <v>496</v>
      </c>
      <c r="P22" s="703"/>
      <c r="Q22" s="703"/>
      <c r="R22" s="703"/>
      <c r="S22" s="627"/>
    </row>
    <row r="23" spans="1:19" s="603" customFormat="1" ht="30" customHeight="1" x14ac:dyDescent="0.2">
      <c r="A23" s="1217">
        <v>11</v>
      </c>
      <c r="B23" s="1218" t="s">
        <v>7914</v>
      </c>
      <c r="C23" s="1202" t="s">
        <v>7915</v>
      </c>
      <c r="D23" s="754" t="s">
        <v>2706</v>
      </c>
      <c r="E23" s="1202" t="s">
        <v>7916</v>
      </c>
      <c r="F23" s="728">
        <v>1259.5999999999999</v>
      </c>
      <c r="G23" s="704" t="s">
        <v>2569</v>
      </c>
      <c r="H23" s="707">
        <v>43885</v>
      </c>
      <c r="I23" s="709" t="s">
        <v>7917</v>
      </c>
      <c r="J23" s="324" t="s">
        <v>7918</v>
      </c>
      <c r="K23" s="611" t="s">
        <v>496</v>
      </c>
      <c r="L23" s="612"/>
      <c r="M23" s="611" t="s">
        <v>496</v>
      </c>
      <c r="N23" s="612"/>
      <c r="O23" s="703" t="s">
        <v>496</v>
      </c>
      <c r="P23" s="703"/>
      <c r="Q23" s="703"/>
      <c r="R23" s="703"/>
      <c r="S23" s="627"/>
    </row>
    <row r="24" spans="1:19" s="603" customFormat="1" ht="30" customHeight="1" x14ac:dyDescent="0.2">
      <c r="A24" s="1217"/>
      <c r="B24" s="1218"/>
      <c r="C24" s="1202"/>
      <c r="D24" s="754" t="s">
        <v>3417</v>
      </c>
      <c r="E24" s="1202"/>
      <c r="F24" s="728">
        <v>5250</v>
      </c>
      <c r="G24" s="704" t="s">
        <v>2569</v>
      </c>
      <c r="H24" s="707">
        <v>43885</v>
      </c>
      <c r="I24" s="709" t="s">
        <v>7917</v>
      </c>
      <c r="J24" s="324" t="s">
        <v>7919</v>
      </c>
      <c r="K24" s="611" t="s">
        <v>496</v>
      </c>
      <c r="L24" s="612"/>
      <c r="M24" s="611" t="s">
        <v>496</v>
      </c>
      <c r="N24" s="612"/>
      <c r="O24" s="703" t="s">
        <v>496</v>
      </c>
      <c r="P24" s="703"/>
      <c r="Q24" s="703"/>
      <c r="R24" s="703"/>
      <c r="S24" s="627"/>
    </row>
    <row r="25" spans="1:19" s="603" customFormat="1" ht="30" customHeight="1" x14ac:dyDescent="0.2">
      <c r="A25" s="1217">
        <v>12</v>
      </c>
      <c r="B25" s="1218" t="s">
        <v>7920</v>
      </c>
      <c r="C25" s="1202" t="s">
        <v>8660</v>
      </c>
      <c r="D25" s="754" t="s">
        <v>2709</v>
      </c>
      <c r="E25" s="1202" t="s">
        <v>7921</v>
      </c>
      <c r="F25" s="728">
        <v>13536</v>
      </c>
      <c r="G25" s="704" t="s">
        <v>2569</v>
      </c>
      <c r="H25" s="707">
        <v>43888</v>
      </c>
      <c r="I25" s="709" t="s">
        <v>7922</v>
      </c>
      <c r="J25" s="324" t="s">
        <v>7923</v>
      </c>
      <c r="K25" s="611" t="s">
        <v>496</v>
      </c>
      <c r="L25" s="612"/>
      <c r="M25" s="611" t="s">
        <v>496</v>
      </c>
      <c r="N25" s="612"/>
      <c r="O25" s="703" t="s">
        <v>496</v>
      </c>
      <c r="P25" s="703"/>
      <c r="Q25" s="703"/>
      <c r="R25" s="703"/>
      <c r="S25" s="627"/>
    </row>
    <row r="26" spans="1:19" s="603" customFormat="1" ht="24" x14ac:dyDescent="0.2">
      <c r="A26" s="1217"/>
      <c r="B26" s="1218"/>
      <c r="C26" s="1202"/>
      <c r="D26" s="754" t="s">
        <v>8214</v>
      </c>
      <c r="E26" s="1202"/>
      <c r="F26" s="728">
        <v>234</v>
      </c>
      <c r="G26" s="704" t="s">
        <v>2569</v>
      </c>
      <c r="H26" s="707">
        <v>43888</v>
      </c>
      <c r="I26" s="709" t="s">
        <v>8661</v>
      </c>
      <c r="J26" s="324" t="s">
        <v>7924</v>
      </c>
      <c r="K26" s="611" t="s">
        <v>496</v>
      </c>
      <c r="L26" s="612"/>
      <c r="M26" s="611" t="s">
        <v>496</v>
      </c>
      <c r="N26" s="612"/>
      <c r="O26" s="703" t="s">
        <v>496</v>
      </c>
      <c r="P26" s="703"/>
      <c r="Q26" s="703"/>
      <c r="R26" s="703"/>
      <c r="S26" s="627"/>
    </row>
    <row r="27" spans="1:19" s="603" customFormat="1" ht="24" x14ac:dyDescent="0.2">
      <c r="A27" s="1217"/>
      <c r="B27" s="1218"/>
      <c r="C27" s="1202"/>
      <c r="D27" s="754" t="s">
        <v>5563</v>
      </c>
      <c r="E27" s="1202"/>
      <c r="F27" s="728">
        <v>4320</v>
      </c>
      <c r="G27" s="704" t="s">
        <v>2569</v>
      </c>
      <c r="H27" s="707">
        <v>43894</v>
      </c>
      <c r="I27" s="709" t="s">
        <v>7925</v>
      </c>
      <c r="J27" s="324" t="s">
        <v>7926</v>
      </c>
      <c r="K27" s="611" t="s">
        <v>496</v>
      </c>
      <c r="L27" s="612"/>
      <c r="M27" s="611" t="s">
        <v>496</v>
      </c>
      <c r="N27" s="612"/>
      <c r="O27" s="703" t="s">
        <v>496</v>
      </c>
      <c r="P27" s="703"/>
      <c r="Q27" s="703"/>
      <c r="R27" s="703"/>
      <c r="S27" s="627"/>
    </row>
    <row r="28" spans="1:19" s="603" customFormat="1" ht="30" customHeight="1" x14ac:dyDescent="0.2">
      <c r="A28" s="1217">
        <v>13</v>
      </c>
      <c r="B28" s="1218" t="s">
        <v>7927</v>
      </c>
      <c r="C28" s="1202" t="s">
        <v>8662</v>
      </c>
      <c r="D28" s="754" t="s">
        <v>7928</v>
      </c>
      <c r="E28" s="1202" t="s">
        <v>8663</v>
      </c>
      <c r="F28" s="728">
        <v>66</v>
      </c>
      <c r="G28" s="704" t="s">
        <v>2703</v>
      </c>
      <c r="H28" s="1214">
        <v>43903</v>
      </c>
      <c r="I28" s="709" t="s">
        <v>7929</v>
      </c>
      <c r="J28" s="324" t="s">
        <v>7930</v>
      </c>
      <c r="K28" s="611" t="s">
        <v>496</v>
      </c>
      <c r="L28" s="612"/>
      <c r="M28" s="611" t="s">
        <v>496</v>
      </c>
      <c r="N28" s="612"/>
      <c r="O28" s="703" t="s">
        <v>496</v>
      </c>
      <c r="P28" s="703"/>
      <c r="Q28" s="703"/>
      <c r="R28" s="703"/>
      <c r="S28" s="627"/>
    </row>
    <row r="29" spans="1:19" s="603" customFormat="1" ht="30" customHeight="1" x14ac:dyDescent="0.2">
      <c r="A29" s="1217"/>
      <c r="B29" s="1218"/>
      <c r="C29" s="1202"/>
      <c r="D29" s="754" t="s">
        <v>8664</v>
      </c>
      <c r="E29" s="1202"/>
      <c r="F29" s="728">
        <v>167.45</v>
      </c>
      <c r="G29" s="704" t="s">
        <v>2703</v>
      </c>
      <c r="H29" s="1214"/>
      <c r="I29" s="709" t="s">
        <v>7931</v>
      </c>
      <c r="J29" s="324" t="s">
        <v>7932</v>
      </c>
      <c r="K29" s="611" t="s">
        <v>496</v>
      </c>
      <c r="L29" s="612"/>
      <c r="M29" s="611" t="s">
        <v>496</v>
      </c>
      <c r="N29" s="612"/>
      <c r="O29" s="703" t="s">
        <v>496</v>
      </c>
      <c r="P29" s="703"/>
      <c r="Q29" s="703"/>
      <c r="R29" s="703"/>
      <c r="S29" s="627"/>
    </row>
    <row r="30" spans="1:19" s="603" customFormat="1" ht="30" customHeight="1" x14ac:dyDescent="0.2">
      <c r="A30" s="1217"/>
      <c r="B30" s="1218"/>
      <c r="C30" s="1202"/>
      <c r="D30" s="754" t="s">
        <v>7933</v>
      </c>
      <c r="E30" s="1202"/>
      <c r="F30" s="728">
        <v>1269.2</v>
      </c>
      <c r="G30" s="704" t="s">
        <v>2703</v>
      </c>
      <c r="H30" s="1214"/>
      <c r="I30" s="709" t="s">
        <v>7934</v>
      </c>
      <c r="J30" s="324" t="s">
        <v>7935</v>
      </c>
      <c r="K30" s="611" t="s">
        <v>496</v>
      </c>
      <c r="L30" s="612"/>
      <c r="M30" s="611" t="s">
        <v>496</v>
      </c>
      <c r="N30" s="612"/>
      <c r="O30" s="703" t="s">
        <v>496</v>
      </c>
      <c r="P30" s="703"/>
      <c r="Q30" s="703"/>
      <c r="R30" s="703"/>
      <c r="S30" s="627"/>
    </row>
    <row r="31" spans="1:19" s="603" customFormat="1" ht="30" customHeight="1" x14ac:dyDescent="0.2">
      <c r="A31" s="1217"/>
      <c r="B31" s="1218"/>
      <c r="C31" s="1202"/>
      <c r="D31" s="754" t="s">
        <v>4595</v>
      </c>
      <c r="E31" s="1202"/>
      <c r="F31" s="728">
        <v>2760</v>
      </c>
      <c r="G31" s="704" t="s">
        <v>2703</v>
      </c>
      <c r="H31" s="1214"/>
      <c r="I31" s="709" t="s">
        <v>7936</v>
      </c>
      <c r="J31" s="324" t="s">
        <v>7937</v>
      </c>
      <c r="K31" s="611" t="s">
        <v>496</v>
      </c>
      <c r="L31" s="612"/>
      <c r="M31" s="611" t="s">
        <v>496</v>
      </c>
      <c r="N31" s="612"/>
      <c r="O31" s="703" t="s">
        <v>496</v>
      </c>
      <c r="P31" s="703"/>
      <c r="Q31" s="703"/>
      <c r="R31" s="703"/>
      <c r="S31" s="627"/>
    </row>
    <row r="32" spans="1:19" s="603" customFormat="1" ht="30" customHeight="1" x14ac:dyDescent="0.2">
      <c r="A32" s="1217"/>
      <c r="B32" s="1218"/>
      <c r="C32" s="1202"/>
      <c r="D32" s="754" t="s">
        <v>7311</v>
      </c>
      <c r="E32" s="1202"/>
      <c r="F32" s="728">
        <v>761</v>
      </c>
      <c r="G32" s="704" t="s">
        <v>2703</v>
      </c>
      <c r="H32" s="1214"/>
      <c r="I32" s="709" t="s">
        <v>7938</v>
      </c>
      <c r="J32" s="324" t="s">
        <v>7939</v>
      </c>
      <c r="K32" s="611" t="s">
        <v>496</v>
      </c>
      <c r="L32" s="612"/>
      <c r="M32" s="611" t="s">
        <v>496</v>
      </c>
      <c r="N32" s="612"/>
      <c r="O32" s="703" t="s">
        <v>496</v>
      </c>
      <c r="P32" s="703"/>
      <c r="Q32" s="703"/>
      <c r="R32" s="703"/>
      <c r="S32" s="627"/>
    </row>
    <row r="33" spans="1:19" s="603" customFormat="1" ht="30" customHeight="1" x14ac:dyDescent="0.2">
      <c r="A33" s="1217"/>
      <c r="B33" s="1218"/>
      <c r="C33" s="1202"/>
      <c r="D33" s="754" t="s">
        <v>5563</v>
      </c>
      <c r="E33" s="1202"/>
      <c r="F33" s="728">
        <v>10.5</v>
      </c>
      <c r="G33" s="704" t="s">
        <v>2703</v>
      </c>
      <c r="H33" s="1214"/>
      <c r="I33" s="709" t="s">
        <v>7940</v>
      </c>
      <c r="J33" s="324" t="s">
        <v>7941</v>
      </c>
      <c r="K33" s="611" t="s">
        <v>496</v>
      </c>
      <c r="L33" s="612"/>
      <c r="M33" s="611" t="s">
        <v>496</v>
      </c>
      <c r="N33" s="612"/>
      <c r="O33" s="703" t="s">
        <v>496</v>
      </c>
      <c r="P33" s="703"/>
      <c r="Q33" s="703"/>
      <c r="R33" s="703"/>
      <c r="S33" s="627"/>
    </row>
    <row r="34" spans="1:19" s="603" customFormat="1" ht="30" customHeight="1" x14ac:dyDescent="0.2">
      <c r="A34" s="1217"/>
      <c r="B34" s="1218"/>
      <c r="C34" s="1202"/>
      <c r="D34" s="754" t="s">
        <v>2798</v>
      </c>
      <c r="E34" s="1202"/>
      <c r="F34" s="728">
        <v>2180.9499999999998</v>
      </c>
      <c r="G34" s="704" t="s">
        <v>2703</v>
      </c>
      <c r="H34" s="1214"/>
      <c r="I34" s="709" t="s">
        <v>7938</v>
      </c>
      <c r="J34" s="324" t="s">
        <v>7942</v>
      </c>
      <c r="K34" s="611" t="s">
        <v>496</v>
      </c>
      <c r="L34" s="612"/>
      <c r="M34" s="611" t="s">
        <v>496</v>
      </c>
      <c r="N34" s="612"/>
      <c r="O34" s="703" t="s">
        <v>496</v>
      </c>
      <c r="P34" s="703"/>
      <c r="Q34" s="703"/>
      <c r="R34" s="703"/>
      <c r="S34" s="627"/>
    </row>
    <row r="35" spans="1:19" s="603" customFormat="1" ht="30" customHeight="1" x14ac:dyDescent="0.2">
      <c r="A35" s="1217"/>
      <c r="B35" s="1218"/>
      <c r="C35" s="1202"/>
      <c r="D35" s="754" t="s">
        <v>7308</v>
      </c>
      <c r="E35" s="1202"/>
      <c r="F35" s="728">
        <v>478.85</v>
      </c>
      <c r="G35" s="704" t="s">
        <v>2703</v>
      </c>
      <c r="H35" s="1214"/>
      <c r="I35" s="709" t="s">
        <v>7943</v>
      </c>
      <c r="J35" s="324" t="s">
        <v>7944</v>
      </c>
      <c r="K35" s="611" t="s">
        <v>496</v>
      </c>
      <c r="L35" s="612"/>
      <c r="M35" s="611" t="s">
        <v>496</v>
      </c>
      <c r="N35" s="612"/>
      <c r="O35" s="703" t="s">
        <v>496</v>
      </c>
      <c r="P35" s="703"/>
      <c r="Q35" s="703"/>
      <c r="R35" s="703"/>
      <c r="S35" s="627"/>
    </row>
    <row r="36" spans="1:19" s="603" customFormat="1" ht="30" customHeight="1" x14ac:dyDescent="0.2">
      <c r="A36" s="1217"/>
      <c r="B36" s="1218"/>
      <c r="C36" s="1202"/>
      <c r="D36" s="754" t="s">
        <v>2699</v>
      </c>
      <c r="E36" s="1202"/>
      <c r="F36" s="728">
        <v>689.25</v>
      </c>
      <c r="G36" s="704" t="s">
        <v>2703</v>
      </c>
      <c r="H36" s="1214"/>
      <c r="I36" s="709" t="s">
        <v>7945</v>
      </c>
      <c r="J36" s="324" t="s">
        <v>7946</v>
      </c>
      <c r="K36" s="611" t="s">
        <v>496</v>
      </c>
      <c r="L36" s="612"/>
      <c r="M36" s="611" t="s">
        <v>496</v>
      </c>
      <c r="N36" s="612"/>
      <c r="O36" s="703" t="s">
        <v>496</v>
      </c>
      <c r="P36" s="703"/>
      <c r="Q36" s="703"/>
      <c r="R36" s="703"/>
      <c r="S36" s="627"/>
    </row>
    <row r="37" spans="1:19" s="603" customFormat="1" ht="30" customHeight="1" x14ac:dyDescent="0.2">
      <c r="A37" s="1217"/>
      <c r="B37" s="1218"/>
      <c r="C37" s="1202"/>
      <c r="D37" s="754" t="s">
        <v>7947</v>
      </c>
      <c r="E37" s="1202"/>
      <c r="F37" s="728">
        <v>717.45</v>
      </c>
      <c r="G37" s="704" t="s">
        <v>2703</v>
      </c>
      <c r="H37" s="1214"/>
      <c r="I37" s="709" t="s">
        <v>7948</v>
      </c>
      <c r="J37" s="324" t="s">
        <v>7949</v>
      </c>
      <c r="K37" s="611" t="s">
        <v>496</v>
      </c>
      <c r="L37" s="612"/>
      <c r="M37" s="611" t="s">
        <v>496</v>
      </c>
      <c r="N37" s="612"/>
      <c r="O37" s="703" t="s">
        <v>496</v>
      </c>
      <c r="P37" s="703"/>
      <c r="Q37" s="703"/>
      <c r="R37" s="703"/>
      <c r="S37" s="627"/>
    </row>
    <row r="38" spans="1:19" s="603" customFormat="1" ht="60" x14ac:dyDescent="0.2">
      <c r="A38" s="702">
        <v>14</v>
      </c>
      <c r="B38" s="703" t="s">
        <v>7950</v>
      </c>
      <c r="C38" s="701" t="s">
        <v>8665</v>
      </c>
      <c r="D38" s="754" t="s">
        <v>2551</v>
      </c>
      <c r="E38" s="701" t="s">
        <v>8666</v>
      </c>
      <c r="F38" s="728">
        <v>528.84</v>
      </c>
      <c r="G38" s="704" t="s">
        <v>2531</v>
      </c>
      <c r="H38" s="707">
        <v>43861</v>
      </c>
      <c r="I38" s="709" t="s">
        <v>7951</v>
      </c>
      <c r="J38" s="324" t="s">
        <v>7952</v>
      </c>
      <c r="K38" s="611" t="s">
        <v>496</v>
      </c>
      <c r="L38" s="611"/>
      <c r="M38" s="611" t="s">
        <v>496</v>
      </c>
      <c r="N38" s="611"/>
      <c r="O38" s="703" t="s">
        <v>496</v>
      </c>
      <c r="P38" s="703"/>
      <c r="Q38" s="703"/>
      <c r="R38" s="703"/>
      <c r="S38" s="627"/>
    </row>
    <row r="39" spans="1:19" s="603" customFormat="1" ht="36" customHeight="1" x14ac:dyDescent="0.2">
      <c r="A39" s="702">
        <v>15</v>
      </c>
      <c r="B39" s="703" t="s">
        <v>7953</v>
      </c>
      <c r="C39" s="701" t="s">
        <v>7954</v>
      </c>
      <c r="D39" s="754" t="s">
        <v>7955</v>
      </c>
      <c r="E39" s="701" t="s">
        <v>7956</v>
      </c>
      <c r="F39" s="728">
        <v>49999.199999999997</v>
      </c>
      <c r="G39" s="704" t="s">
        <v>2703</v>
      </c>
      <c r="H39" s="707">
        <v>43896</v>
      </c>
      <c r="I39" s="709" t="s">
        <v>7957</v>
      </c>
      <c r="J39" s="324" t="s">
        <v>7958</v>
      </c>
      <c r="K39" s="611" t="s">
        <v>496</v>
      </c>
      <c r="L39" s="612"/>
      <c r="M39" s="611" t="s">
        <v>496</v>
      </c>
      <c r="N39" s="612"/>
      <c r="O39" s="703" t="s">
        <v>496</v>
      </c>
      <c r="P39" s="703"/>
      <c r="Q39" s="703"/>
      <c r="R39" s="703"/>
      <c r="S39" s="627"/>
    </row>
    <row r="40" spans="1:19" s="603" customFormat="1" ht="24" customHeight="1" x14ac:dyDescent="0.2">
      <c r="A40" s="1217">
        <v>16</v>
      </c>
      <c r="B40" s="1218" t="s">
        <v>7959</v>
      </c>
      <c r="C40" s="1202" t="s">
        <v>8667</v>
      </c>
      <c r="D40" s="754" t="s">
        <v>7960</v>
      </c>
      <c r="E40" s="1202" t="s">
        <v>8518</v>
      </c>
      <c r="F40" s="728">
        <v>9612.64</v>
      </c>
      <c r="G40" s="704" t="s">
        <v>2569</v>
      </c>
      <c r="H40" s="707">
        <v>43885</v>
      </c>
      <c r="I40" s="709" t="s">
        <v>7961</v>
      </c>
      <c r="J40" s="324" t="s">
        <v>7962</v>
      </c>
      <c r="K40" s="611" t="s">
        <v>496</v>
      </c>
      <c r="L40" s="612"/>
      <c r="M40" s="611" t="s">
        <v>496</v>
      </c>
      <c r="N40" s="612"/>
      <c r="O40" s="703" t="s">
        <v>496</v>
      </c>
      <c r="P40" s="703"/>
      <c r="Q40" s="703"/>
      <c r="R40" s="703"/>
      <c r="S40" s="627"/>
    </row>
    <row r="41" spans="1:19" s="603" customFormat="1" ht="24" x14ac:dyDescent="0.2">
      <c r="A41" s="1217"/>
      <c r="B41" s="1218"/>
      <c r="C41" s="1202"/>
      <c r="D41" s="754" t="s">
        <v>3904</v>
      </c>
      <c r="E41" s="1202"/>
      <c r="F41" s="728">
        <v>1000</v>
      </c>
      <c r="G41" s="704" t="s">
        <v>2569</v>
      </c>
      <c r="H41" s="707">
        <v>43885</v>
      </c>
      <c r="I41" s="709" t="s">
        <v>7963</v>
      </c>
      <c r="J41" s="324" t="s">
        <v>7964</v>
      </c>
      <c r="K41" s="611" t="s">
        <v>496</v>
      </c>
      <c r="L41" s="612"/>
      <c r="M41" s="611" t="s">
        <v>496</v>
      </c>
      <c r="N41" s="612"/>
      <c r="O41" s="703" t="s">
        <v>496</v>
      </c>
      <c r="P41" s="703"/>
      <c r="Q41" s="703"/>
      <c r="R41" s="703"/>
      <c r="S41" s="627"/>
    </row>
    <row r="42" spans="1:19" s="603" customFormat="1" ht="36" x14ac:dyDescent="0.2">
      <c r="A42" s="702">
        <v>17</v>
      </c>
      <c r="B42" s="703" t="s">
        <v>7965</v>
      </c>
      <c r="C42" s="701" t="s">
        <v>7966</v>
      </c>
      <c r="D42" s="754" t="s">
        <v>7967</v>
      </c>
      <c r="E42" s="701" t="s">
        <v>7968</v>
      </c>
      <c r="F42" s="728">
        <v>3300</v>
      </c>
      <c r="G42" s="704" t="s">
        <v>2569</v>
      </c>
      <c r="H42" s="707">
        <v>43875</v>
      </c>
      <c r="I42" s="709" t="s">
        <v>7969</v>
      </c>
      <c r="J42" s="324" t="s">
        <v>7970</v>
      </c>
      <c r="K42" s="611" t="s">
        <v>496</v>
      </c>
      <c r="L42" s="612"/>
      <c r="M42" s="611" t="s">
        <v>496</v>
      </c>
      <c r="N42" s="612"/>
      <c r="O42" s="703" t="s">
        <v>496</v>
      </c>
      <c r="P42" s="703"/>
      <c r="Q42" s="703"/>
      <c r="R42" s="703"/>
      <c r="S42" s="627"/>
    </row>
    <row r="43" spans="1:19" s="603" customFormat="1" ht="48" x14ac:dyDescent="0.2">
      <c r="A43" s="702">
        <v>18</v>
      </c>
      <c r="B43" s="703" t="s">
        <v>7971</v>
      </c>
      <c r="C43" s="701" t="s">
        <v>7972</v>
      </c>
      <c r="D43" s="754" t="s">
        <v>7973</v>
      </c>
      <c r="E43" s="701" t="s">
        <v>7974</v>
      </c>
      <c r="F43" s="728">
        <v>5664</v>
      </c>
      <c r="G43" s="704" t="s">
        <v>2569</v>
      </c>
      <c r="H43" s="707">
        <v>43875</v>
      </c>
      <c r="I43" s="709" t="s">
        <v>8668</v>
      </c>
      <c r="J43" s="324" t="s">
        <v>7975</v>
      </c>
      <c r="K43" s="611" t="s">
        <v>496</v>
      </c>
      <c r="L43" s="612"/>
      <c r="M43" s="611" t="s">
        <v>496</v>
      </c>
      <c r="N43" s="612"/>
      <c r="O43" s="703" t="s">
        <v>496</v>
      </c>
      <c r="P43" s="703"/>
      <c r="Q43" s="703"/>
      <c r="R43" s="703"/>
      <c r="S43" s="627"/>
    </row>
    <row r="44" spans="1:19" s="603" customFormat="1" ht="48" x14ac:dyDescent="0.2">
      <c r="A44" s="702">
        <v>19</v>
      </c>
      <c r="B44" s="703" t="s">
        <v>7976</v>
      </c>
      <c r="C44" s="701" t="s">
        <v>7977</v>
      </c>
      <c r="D44" s="754" t="s">
        <v>7978</v>
      </c>
      <c r="E44" s="701" t="s">
        <v>7979</v>
      </c>
      <c r="F44" s="728">
        <v>1980</v>
      </c>
      <c r="G44" s="704" t="s">
        <v>2569</v>
      </c>
      <c r="H44" s="707">
        <v>43875</v>
      </c>
      <c r="I44" s="709" t="s">
        <v>7980</v>
      </c>
      <c r="J44" s="324" t="s">
        <v>7981</v>
      </c>
      <c r="K44" s="611" t="s">
        <v>496</v>
      </c>
      <c r="L44" s="612"/>
      <c r="M44" s="611" t="s">
        <v>496</v>
      </c>
      <c r="N44" s="612"/>
      <c r="O44" s="703" t="s">
        <v>496</v>
      </c>
      <c r="P44" s="703"/>
      <c r="Q44" s="703"/>
      <c r="R44" s="703"/>
      <c r="S44" s="627"/>
    </row>
    <row r="45" spans="1:19" s="603" customFormat="1" ht="36" x14ac:dyDescent="0.2">
      <c r="A45" s="702">
        <v>20</v>
      </c>
      <c r="B45" s="703" t="s">
        <v>7982</v>
      </c>
      <c r="C45" s="701" t="s">
        <v>7983</v>
      </c>
      <c r="D45" s="753" t="s">
        <v>7984</v>
      </c>
      <c r="E45" s="701" t="s">
        <v>7985</v>
      </c>
      <c r="F45" s="728">
        <v>2395</v>
      </c>
      <c r="G45" s="704" t="s">
        <v>2569</v>
      </c>
      <c r="H45" s="707">
        <v>43871</v>
      </c>
      <c r="I45" s="709" t="s">
        <v>7986</v>
      </c>
      <c r="J45" s="324" t="s">
        <v>7987</v>
      </c>
      <c r="K45" s="611" t="s">
        <v>496</v>
      </c>
      <c r="L45" s="612"/>
      <c r="M45" s="611" t="s">
        <v>496</v>
      </c>
      <c r="N45" s="612"/>
      <c r="O45" s="703" t="s">
        <v>496</v>
      </c>
      <c r="P45" s="703"/>
      <c r="Q45" s="703"/>
      <c r="R45" s="703"/>
      <c r="S45" s="627"/>
    </row>
    <row r="46" spans="1:19" s="603" customFormat="1" ht="60" x14ac:dyDescent="0.2">
      <c r="A46" s="702">
        <v>21</v>
      </c>
      <c r="B46" s="703" t="s">
        <v>7988</v>
      </c>
      <c r="C46" s="701" t="s">
        <v>8665</v>
      </c>
      <c r="D46" s="754" t="s">
        <v>2551</v>
      </c>
      <c r="E46" s="701" t="s">
        <v>8669</v>
      </c>
      <c r="F46" s="728">
        <v>264.42</v>
      </c>
      <c r="G46" s="704" t="s">
        <v>2569</v>
      </c>
      <c r="H46" s="707">
        <v>43868</v>
      </c>
      <c r="I46" s="709" t="s">
        <v>7989</v>
      </c>
      <c r="J46" s="324" t="s">
        <v>7990</v>
      </c>
      <c r="K46" s="611" t="s">
        <v>496</v>
      </c>
      <c r="L46" s="612"/>
      <c r="M46" s="611" t="s">
        <v>496</v>
      </c>
      <c r="N46" s="612"/>
      <c r="O46" s="703" t="s">
        <v>496</v>
      </c>
      <c r="P46" s="703"/>
      <c r="Q46" s="703"/>
      <c r="R46" s="703"/>
      <c r="S46" s="627"/>
    </row>
    <row r="47" spans="1:19" s="603" customFormat="1" ht="36" x14ac:dyDescent="0.2">
      <c r="A47" s="702">
        <v>22</v>
      </c>
      <c r="B47" s="703" t="s">
        <v>7991</v>
      </c>
      <c r="C47" s="701" t="s">
        <v>7992</v>
      </c>
      <c r="D47" s="754" t="s">
        <v>5667</v>
      </c>
      <c r="E47" s="701" t="s">
        <v>7993</v>
      </c>
      <c r="F47" s="728">
        <v>1088</v>
      </c>
      <c r="G47" s="704" t="s">
        <v>2703</v>
      </c>
      <c r="H47" s="707">
        <v>43894</v>
      </c>
      <c r="I47" s="709" t="s">
        <v>7994</v>
      </c>
      <c r="J47" s="324" t="s">
        <v>7995</v>
      </c>
      <c r="K47" s="611" t="s">
        <v>496</v>
      </c>
      <c r="L47" s="612"/>
      <c r="M47" s="611" t="s">
        <v>496</v>
      </c>
      <c r="N47" s="612"/>
      <c r="O47" s="703" t="s">
        <v>496</v>
      </c>
      <c r="P47" s="703"/>
      <c r="Q47" s="703"/>
      <c r="R47" s="703"/>
      <c r="S47" s="627"/>
    </row>
    <row r="48" spans="1:19" s="603" customFormat="1" ht="48" x14ac:dyDescent="0.2">
      <c r="A48" s="702">
        <v>23</v>
      </c>
      <c r="B48" s="703" t="s">
        <v>7996</v>
      </c>
      <c r="C48" s="701" t="s">
        <v>7997</v>
      </c>
      <c r="D48" s="754" t="s">
        <v>5667</v>
      </c>
      <c r="E48" s="701" t="s">
        <v>7998</v>
      </c>
      <c r="F48" s="728">
        <v>800</v>
      </c>
      <c r="G48" s="704" t="s">
        <v>2703</v>
      </c>
      <c r="H48" s="707">
        <v>43894</v>
      </c>
      <c r="I48" s="709" t="s">
        <v>7999</v>
      </c>
      <c r="J48" s="324" t="s">
        <v>8000</v>
      </c>
      <c r="K48" s="611" t="s">
        <v>496</v>
      </c>
      <c r="L48" s="612"/>
      <c r="M48" s="611" t="s">
        <v>496</v>
      </c>
      <c r="N48" s="612"/>
      <c r="O48" s="703" t="s">
        <v>496</v>
      </c>
      <c r="P48" s="703"/>
      <c r="Q48" s="703"/>
      <c r="R48" s="703"/>
      <c r="S48" s="627"/>
    </row>
    <row r="49" spans="1:19" s="603" customFormat="1" ht="60" x14ac:dyDescent="0.2">
      <c r="A49" s="702">
        <v>24</v>
      </c>
      <c r="B49" s="703" t="s">
        <v>8001</v>
      </c>
      <c r="C49" s="701" t="s">
        <v>8665</v>
      </c>
      <c r="D49" s="754" t="s">
        <v>2551</v>
      </c>
      <c r="E49" s="701" t="s">
        <v>8669</v>
      </c>
      <c r="F49" s="728">
        <v>172.89</v>
      </c>
      <c r="G49" s="704" t="s">
        <v>2569</v>
      </c>
      <c r="H49" s="707">
        <v>43875</v>
      </c>
      <c r="I49" s="709" t="s">
        <v>8002</v>
      </c>
      <c r="J49" s="324" t="s">
        <v>8003</v>
      </c>
      <c r="K49" s="611" t="s">
        <v>496</v>
      </c>
      <c r="L49" s="612"/>
      <c r="M49" s="611" t="s">
        <v>496</v>
      </c>
      <c r="N49" s="612"/>
      <c r="O49" s="703" t="s">
        <v>496</v>
      </c>
      <c r="P49" s="703"/>
      <c r="Q49" s="703"/>
      <c r="R49" s="703"/>
      <c r="S49" s="627"/>
    </row>
    <row r="50" spans="1:19" s="603" customFormat="1" ht="48" x14ac:dyDescent="0.2">
      <c r="A50" s="702">
        <v>25</v>
      </c>
      <c r="B50" s="703" t="s">
        <v>8004</v>
      </c>
      <c r="C50" s="701" t="s">
        <v>7065</v>
      </c>
      <c r="D50" s="754" t="s">
        <v>6841</v>
      </c>
      <c r="E50" s="701" t="s">
        <v>8005</v>
      </c>
      <c r="F50" s="728">
        <v>8000</v>
      </c>
      <c r="G50" s="704" t="s">
        <v>2703</v>
      </c>
      <c r="H50" s="707">
        <v>43900</v>
      </c>
      <c r="I50" s="709" t="s">
        <v>8006</v>
      </c>
      <c r="J50" s="324" t="s">
        <v>8007</v>
      </c>
      <c r="K50" s="611" t="s">
        <v>496</v>
      </c>
      <c r="L50" s="612"/>
      <c r="M50" s="611" t="s">
        <v>496</v>
      </c>
      <c r="N50" s="612"/>
      <c r="O50" s="703" t="s">
        <v>496</v>
      </c>
      <c r="P50" s="703"/>
      <c r="Q50" s="703"/>
      <c r="R50" s="703"/>
      <c r="S50" s="627"/>
    </row>
    <row r="51" spans="1:19" s="603" customFormat="1" ht="60" x14ac:dyDescent="0.2">
      <c r="A51" s="702">
        <v>26</v>
      </c>
      <c r="B51" s="703" t="s">
        <v>8064</v>
      </c>
      <c r="C51" s="701" t="s">
        <v>8065</v>
      </c>
      <c r="D51" s="754" t="s">
        <v>228</v>
      </c>
      <c r="E51" s="701" t="s">
        <v>8066</v>
      </c>
      <c r="F51" s="728">
        <v>11600</v>
      </c>
      <c r="G51" s="704" t="s">
        <v>2847</v>
      </c>
      <c r="H51" s="707">
        <v>43950</v>
      </c>
      <c r="I51" s="709" t="s">
        <v>8067</v>
      </c>
      <c r="J51" s="324" t="s">
        <v>8068</v>
      </c>
      <c r="K51" s="611"/>
      <c r="L51" s="612"/>
      <c r="M51" s="611"/>
      <c r="N51" s="612"/>
      <c r="O51" s="703"/>
      <c r="P51" s="703"/>
      <c r="Q51" s="703"/>
      <c r="R51" s="703"/>
      <c r="S51" s="627" t="s">
        <v>6987</v>
      </c>
    </row>
    <row r="52" spans="1:19" s="603" customFormat="1" ht="46.5" customHeight="1" x14ac:dyDescent="0.2">
      <c r="A52" s="702">
        <v>27</v>
      </c>
      <c r="B52" s="703" t="s">
        <v>8069</v>
      </c>
      <c r="C52" s="701" t="s">
        <v>8070</v>
      </c>
      <c r="D52" s="754" t="s">
        <v>228</v>
      </c>
      <c r="E52" s="701" t="s">
        <v>8071</v>
      </c>
      <c r="F52" s="728">
        <v>15400</v>
      </c>
      <c r="G52" s="704" t="s">
        <v>2847</v>
      </c>
      <c r="H52" s="707">
        <v>43979</v>
      </c>
      <c r="I52" s="709" t="s">
        <v>8072</v>
      </c>
      <c r="J52" s="324" t="s">
        <v>8073</v>
      </c>
      <c r="K52" s="611"/>
      <c r="L52" s="612"/>
      <c r="M52" s="611"/>
      <c r="N52" s="612"/>
      <c r="O52" s="703"/>
      <c r="P52" s="703"/>
      <c r="Q52" s="703"/>
      <c r="R52" s="703"/>
      <c r="S52" s="627" t="s">
        <v>6987</v>
      </c>
    </row>
    <row r="53" spans="1:19" s="603" customFormat="1" ht="72" x14ac:dyDescent="0.2">
      <c r="A53" s="702">
        <v>28</v>
      </c>
      <c r="B53" s="703" t="s">
        <v>8008</v>
      </c>
      <c r="C53" s="701" t="s">
        <v>8009</v>
      </c>
      <c r="D53" s="754" t="s">
        <v>5513</v>
      </c>
      <c r="E53" s="701" t="s">
        <v>5513</v>
      </c>
      <c r="F53" s="728">
        <v>0</v>
      </c>
      <c r="G53" s="704" t="s">
        <v>2703</v>
      </c>
      <c r="H53" s="707">
        <v>43903</v>
      </c>
      <c r="I53" s="630" t="s">
        <v>5513</v>
      </c>
      <c r="J53" s="324" t="s">
        <v>8010</v>
      </c>
      <c r="K53" s="626" t="s">
        <v>6059</v>
      </c>
      <c r="L53" s="626" t="s">
        <v>6059</v>
      </c>
      <c r="M53" s="626" t="s">
        <v>6059</v>
      </c>
      <c r="N53" s="626" t="s">
        <v>6059</v>
      </c>
      <c r="O53" s="626" t="s">
        <v>6059</v>
      </c>
      <c r="P53" s="626" t="s">
        <v>6059</v>
      </c>
      <c r="Q53" s="626" t="s">
        <v>6059</v>
      </c>
      <c r="R53" s="629" t="s">
        <v>8825</v>
      </c>
      <c r="S53" s="627"/>
    </row>
    <row r="54" spans="1:19" s="603" customFormat="1" ht="60" x14ac:dyDescent="0.2">
      <c r="A54" s="702">
        <v>29</v>
      </c>
      <c r="B54" s="703" t="s">
        <v>8074</v>
      </c>
      <c r="C54" s="701" t="s">
        <v>7025</v>
      </c>
      <c r="D54" s="754" t="s">
        <v>1508</v>
      </c>
      <c r="E54" s="701" t="s">
        <v>8075</v>
      </c>
      <c r="F54" s="728">
        <v>13574</v>
      </c>
      <c r="G54" s="704" t="s">
        <v>2847</v>
      </c>
      <c r="H54" s="707">
        <v>43979</v>
      </c>
      <c r="I54" s="630" t="s">
        <v>8076</v>
      </c>
      <c r="J54" s="324" t="s">
        <v>8077</v>
      </c>
      <c r="K54" s="611"/>
      <c r="L54" s="612"/>
      <c r="M54" s="611"/>
      <c r="N54" s="612"/>
      <c r="O54" s="703"/>
      <c r="P54" s="703"/>
      <c r="Q54" s="703"/>
      <c r="R54" s="703"/>
      <c r="S54" s="627" t="s">
        <v>6987</v>
      </c>
    </row>
    <row r="55" spans="1:19" s="603" customFormat="1" ht="45" customHeight="1" x14ac:dyDescent="0.2">
      <c r="A55" s="702">
        <v>30</v>
      </c>
      <c r="B55" s="703" t="s">
        <v>8011</v>
      </c>
      <c r="C55" s="701" t="s">
        <v>8012</v>
      </c>
      <c r="D55" s="754" t="s">
        <v>7978</v>
      </c>
      <c r="E55" s="701" t="s">
        <v>8013</v>
      </c>
      <c r="F55" s="728">
        <v>12310</v>
      </c>
      <c r="G55" s="704" t="s">
        <v>2703</v>
      </c>
      <c r="H55" s="707">
        <v>43908</v>
      </c>
      <c r="I55" s="709" t="s">
        <v>7957</v>
      </c>
      <c r="J55" s="324" t="s">
        <v>8014</v>
      </c>
      <c r="K55" s="611" t="s">
        <v>496</v>
      </c>
      <c r="L55" s="611"/>
      <c r="M55" s="611" t="s">
        <v>496</v>
      </c>
      <c r="N55" s="611"/>
      <c r="O55" s="703" t="s">
        <v>496</v>
      </c>
      <c r="P55" s="703"/>
      <c r="Q55" s="703"/>
      <c r="R55" s="703"/>
      <c r="S55" s="627"/>
    </row>
    <row r="56" spans="1:19" s="603" customFormat="1" ht="39" customHeight="1" x14ac:dyDescent="0.2">
      <c r="A56" s="1217">
        <v>31</v>
      </c>
      <c r="B56" s="1218" t="s">
        <v>8078</v>
      </c>
      <c r="C56" s="1202" t="s">
        <v>8079</v>
      </c>
      <c r="D56" s="754" t="s">
        <v>5893</v>
      </c>
      <c r="E56" s="1181" t="s">
        <v>8080</v>
      </c>
      <c r="F56" s="728">
        <v>264</v>
      </c>
      <c r="G56" s="704" t="s">
        <v>2827</v>
      </c>
      <c r="H56" s="707">
        <v>43945</v>
      </c>
      <c r="I56" s="709" t="s">
        <v>8081</v>
      </c>
      <c r="J56" s="324" t="s">
        <v>8082</v>
      </c>
      <c r="K56" s="611" t="s">
        <v>496</v>
      </c>
      <c r="L56" s="611"/>
      <c r="M56" s="611" t="s">
        <v>496</v>
      </c>
      <c r="N56" s="611"/>
      <c r="O56" s="703" t="s">
        <v>496</v>
      </c>
      <c r="P56" s="703"/>
      <c r="Q56" s="703"/>
      <c r="R56" s="703"/>
      <c r="S56" s="627"/>
    </row>
    <row r="57" spans="1:19" s="603" customFormat="1" ht="39" customHeight="1" x14ac:dyDescent="0.2">
      <c r="A57" s="1217"/>
      <c r="B57" s="1218"/>
      <c r="C57" s="1202"/>
      <c r="D57" s="754" t="s">
        <v>8083</v>
      </c>
      <c r="E57" s="1181"/>
      <c r="F57" s="728">
        <v>80.75</v>
      </c>
      <c r="G57" s="704" t="s">
        <v>2827</v>
      </c>
      <c r="H57" s="707">
        <v>43945</v>
      </c>
      <c r="I57" s="709" t="s">
        <v>8081</v>
      </c>
      <c r="J57" s="324" t="s">
        <v>8084</v>
      </c>
      <c r="K57" s="611" t="s">
        <v>496</v>
      </c>
      <c r="L57" s="611"/>
      <c r="M57" s="611" t="s">
        <v>496</v>
      </c>
      <c r="N57" s="611"/>
      <c r="O57" s="703" t="s">
        <v>496</v>
      </c>
      <c r="P57" s="703"/>
      <c r="Q57" s="703"/>
      <c r="R57" s="703"/>
      <c r="S57" s="627"/>
    </row>
    <row r="58" spans="1:19" s="603" customFormat="1" ht="39" customHeight="1" x14ac:dyDescent="0.2">
      <c r="A58" s="1217"/>
      <c r="B58" s="1218"/>
      <c r="C58" s="1202"/>
      <c r="D58" s="754" t="s">
        <v>8085</v>
      </c>
      <c r="E58" s="1181"/>
      <c r="F58" s="728">
        <v>122.97</v>
      </c>
      <c r="G58" s="704" t="s">
        <v>2827</v>
      </c>
      <c r="H58" s="707">
        <v>43945</v>
      </c>
      <c r="I58" s="709" t="s">
        <v>8086</v>
      </c>
      <c r="J58" s="324" t="s">
        <v>8087</v>
      </c>
      <c r="K58" s="611" t="s">
        <v>496</v>
      </c>
      <c r="L58" s="612"/>
      <c r="M58" s="611" t="s">
        <v>496</v>
      </c>
      <c r="N58" s="612"/>
      <c r="O58" s="703" t="s">
        <v>496</v>
      </c>
      <c r="P58" s="703"/>
      <c r="Q58" s="703"/>
      <c r="R58" s="703"/>
      <c r="S58" s="627"/>
    </row>
    <row r="59" spans="1:19" s="603" customFormat="1" ht="39" customHeight="1" x14ac:dyDescent="0.2">
      <c r="A59" s="1217"/>
      <c r="B59" s="1218"/>
      <c r="C59" s="1202"/>
      <c r="D59" s="754" t="s">
        <v>2699</v>
      </c>
      <c r="E59" s="1181"/>
      <c r="F59" s="728">
        <v>215.34</v>
      </c>
      <c r="G59" s="704" t="s">
        <v>2827</v>
      </c>
      <c r="H59" s="707">
        <v>43945</v>
      </c>
      <c r="I59" s="709" t="s">
        <v>8088</v>
      </c>
      <c r="J59" s="324" t="s">
        <v>8089</v>
      </c>
      <c r="K59" s="611" t="s">
        <v>496</v>
      </c>
      <c r="L59" s="612"/>
      <c r="M59" s="611" t="s">
        <v>496</v>
      </c>
      <c r="N59" s="612"/>
      <c r="O59" s="703" t="s">
        <v>496</v>
      </c>
      <c r="P59" s="703"/>
      <c r="Q59" s="703"/>
      <c r="R59" s="703"/>
      <c r="S59" s="627"/>
    </row>
    <row r="60" spans="1:19" s="603" customFormat="1" ht="48" x14ac:dyDescent="0.2">
      <c r="A60" s="702">
        <v>32</v>
      </c>
      <c r="B60" s="703" t="s">
        <v>8015</v>
      </c>
      <c r="C60" s="701" t="s">
        <v>8016</v>
      </c>
      <c r="D60" s="754" t="s">
        <v>2551</v>
      </c>
      <c r="E60" s="701" t="s">
        <v>8017</v>
      </c>
      <c r="F60" s="728">
        <v>275.44</v>
      </c>
      <c r="G60" s="704" t="s">
        <v>2569</v>
      </c>
      <c r="H60" s="707">
        <v>43879</v>
      </c>
      <c r="I60" s="709" t="s">
        <v>8018</v>
      </c>
      <c r="J60" s="324" t="s">
        <v>8019</v>
      </c>
      <c r="K60" s="611" t="s">
        <v>496</v>
      </c>
      <c r="L60" s="611"/>
      <c r="M60" s="611" t="s">
        <v>496</v>
      </c>
      <c r="N60" s="611"/>
      <c r="O60" s="703" t="s">
        <v>496</v>
      </c>
      <c r="P60" s="703"/>
      <c r="Q60" s="703"/>
      <c r="R60" s="703"/>
      <c r="S60" s="627"/>
    </row>
    <row r="61" spans="1:19" s="603" customFormat="1" ht="48" x14ac:dyDescent="0.2">
      <c r="A61" s="702">
        <v>33</v>
      </c>
      <c r="B61" s="703" t="s">
        <v>8020</v>
      </c>
      <c r="C61" s="701" t="s">
        <v>8670</v>
      </c>
      <c r="D61" s="754" t="s">
        <v>8021</v>
      </c>
      <c r="E61" s="701" t="s">
        <v>8671</v>
      </c>
      <c r="F61" s="728">
        <v>3600</v>
      </c>
      <c r="G61" s="704" t="s">
        <v>2703</v>
      </c>
      <c r="H61" s="707">
        <v>43906</v>
      </c>
      <c r="I61" s="709" t="s">
        <v>8022</v>
      </c>
      <c r="J61" s="324" t="s">
        <v>8023</v>
      </c>
      <c r="K61" s="611" t="s">
        <v>496</v>
      </c>
      <c r="L61" s="612"/>
      <c r="M61" s="611" t="s">
        <v>496</v>
      </c>
      <c r="N61" s="612"/>
      <c r="O61" s="703"/>
      <c r="P61" s="703"/>
      <c r="Q61" s="703"/>
      <c r="R61" s="703" t="s">
        <v>496</v>
      </c>
      <c r="S61" s="627" t="s">
        <v>8676</v>
      </c>
    </row>
    <row r="62" spans="1:19" s="603" customFormat="1" ht="48" x14ac:dyDescent="0.2">
      <c r="A62" s="702">
        <v>34</v>
      </c>
      <c r="B62" s="703" t="s">
        <v>8024</v>
      </c>
      <c r="C62" s="701" t="s">
        <v>8672</v>
      </c>
      <c r="D62" s="754" t="s">
        <v>4733</v>
      </c>
      <c r="E62" s="701" t="s">
        <v>8671</v>
      </c>
      <c r="F62" s="728">
        <v>1400</v>
      </c>
      <c r="G62" s="704" t="s">
        <v>2703</v>
      </c>
      <c r="H62" s="707">
        <v>43906</v>
      </c>
      <c r="I62" s="709" t="s">
        <v>8022</v>
      </c>
      <c r="J62" s="324" t="s">
        <v>8025</v>
      </c>
      <c r="K62" s="611" t="s">
        <v>496</v>
      </c>
      <c r="L62" s="612"/>
      <c r="M62" s="611" t="s">
        <v>496</v>
      </c>
      <c r="N62" s="612"/>
      <c r="O62" s="703" t="s">
        <v>496</v>
      </c>
      <c r="P62" s="703"/>
      <c r="Q62" s="703"/>
      <c r="R62" s="703"/>
      <c r="S62" s="627"/>
    </row>
    <row r="63" spans="1:19" s="603" customFormat="1" ht="60.75" customHeight="1" x14ac:dyDescent="0.2">
      <c r="A63" s="702">
        <v>35</v>
      </c>
      <c r="B63" s="703" t="s">
        <v>8026</v>
      </c>
      <c r="C63" s="701" t="s">
        <v>8063</v>
      </c>
      <c r="D63" s="754" t="s">
        <v>4782</v>
      </c>
      <c r="E63" s="701" t="s">
        <v>6338</v>
      </c>
      <c r="F63" s="728">
        <v>800</v>
      </c>
      <c r="G63" s="704" t="s">
        <v>2703</v>
      </c>
      <c r="H63" s="707">
        <v>43900</v>
      </c>
      <c r="I63" s="709" t="s">
        <v>8022</v>
      </c>
      <c r="J63" s="324" t="s">
        <v>8027</v>
      </c>
      <c r="K63" s="611" t="s">
        <v>496</v>
      </c>
      <c r="L63" s="612"/>
      <c r="M63" s="611" t="s">
        <v>496</v>
      </c>
      <c r="N63" s="612"/>
      <c r="O63" s="703" t="s">
        <v>496</v>
      </c>
      <c r="P63" s="703"/>
      <c r="Q63" s="703"/>
      <c r="R63" s="703"/>
      <c r="S63" s="627"/>
    </row>
    <row r="64" spans="1:19" s="603" customFormat="1" ht="33.75" customHeight="1" x14ac:dyDescent="0.2">
      <c r="A64" s="702">
        <v>36</v>
      </c>
      <c r="B64" s="703" t="s">
        <v>8028</v>
      </c>
      <c r="C64" s="701" t="s">
        <v>8673</v>
      </c>
      <c r="D64" s="754" t="s">
        <v>8674</v>
      </c>
      <c r="E64" s="701" t="s">
        <v>8675</v>
      </c>
      <c r="F64" s="728">
        <v>3000</v>
      </c>
      <c r="G64" s="704" t="s">
        <v>2703</v>
      </c>
      <c r="H64" s="707">
        <v>43906</v>
      </c>
      <c r="I64" s="709" t="s">
        <v>8029</v>
      </c>
      <c r="J64" s="324" t="s">
        <v>8030</v>
      </c>
      <c r="K64" s="611" t="s">
        <v>496</v>
      </c>
      <c r="L64" s="612"/>
      <c r="M64" s="611" t="s">
        <v>496</v>
      </c>
      <c r="N64" s="612"/>
      <c r="O64" s="703" t="s">
        <v>496</v>
      </c>
      <c r="P64" s="703"/>
      <c r="Q64" s="703"/>
      <c r="R64" s="703"/>
      <c r="S64" s="627"/>
    </row>
    <row r="65" spans="1:19" s="603" customFormat="1" ht="48.75" customHeight="1" x14ac:dyDescent="0.2">
      <c r="A65" s="702">
        <v>37</v>
      </c>
      <c r="B65" s="703" t="s">
        <v>8031</v>
      </c>
      <c r="C65" s="701" t="s">
        <v>6336</v>
      </c>
      <c r="D65" s="754" t="s">
        <v>6337</v>
      </c>
      <c r="E65" s="701" t="s">
        <v>6338</v>
      </c>
      <c r="F65" s="728">
        <v>2745.1</v>
      </c>
      <c r="G65" s="704" t="s">
        <v>2703</v>
      </c>
      <c r="H65" s="707">
        <v>43908</v>
      </c>
      <c r="I65" s="709" t="s">
        <v>8029</v>
      </c>
      <c r="J65" s="324" t="s">
        <v>8032</v>
      </c>
      <c r="K65" s="611"/>
      <c r="L65" s="612"/>
      <c r="M65" s="611"/>
      <c r="N65" s="612"/>
      <c r="O65" s="703"/>
      <c r="P65" s="703"/>
      <c r="Q65" s="703"/>
      <c r="R65" s="703"/>
      <c r="S65" s="627" t="s">
        <v>6987</v>
      </c>
    </row>
    <row r="66" spans="1:19" s="603" customFormat="1" ht="36" customHeight="1" x14ac:dyDescent="0.2">
      <c r="A66" s="702">
        <v>38</v>
      </c>
      <c r="B66" s="703" t="s">
        <v>8033</v>
      </c>
      <c r="C66" s="701" t="s">
        <v>8034</v>
      </c>
      <c r="D66" s="754" t="s">
        <v>8035</v>
      </c>
      <c r="E66" s="701" t="s">
        <v>8036</v>
      </c>
      <c r="F66" s="728">
        <v>1365</v>
      </c>
      <c r="G66" s="704" t="s">
        <v>2703</v>
      </c>
      <c r="H66" s="707">
        <v>43900</v>
      </c>
      <c r="I66" s="709" t="s">
        <v>8029</v>
      </c>
      <c r="J66" s="324" t="s">
        <v>8037</v>
      </c>
      <c r="K66" s="611"/>
      <c r="L66" s="612"/>
      <c r="M66" s="611"/>
      <c r="N66" s="612"/>
      <c r="O66" s="703"/>
      <c r="P66" s="703"/>
      <c r="Q66" s="703"/>
      <c r="R66" s="703"/>
      <c r="S66" s="627" t="s">
        <v>6987</v>
      </c>
    </row>
    <row r="67" spans="1:19" s="603" customFormat="1" ht="77.25" customHeight="1" x14ac:dyDescent="0.2">
      <c r="A67" s="702">
        <v>39</v>
      </c>
      <c r="B67" s="703" t="s">
        <v>8038</v>
      </c>
      <c r="C67" s="701" t="s">
        <v>8039</v>
      </c>
      <c r="D67" s="754" t="s">
        <v>4733</v>
      </c>
      <c r="E67" s="701" t="s">
        <v>8040</v>
      </c>
      <c r="F67" s="728">
        <v>1200</v>
      </c>
      <c r="G67" s="704" t="s">
        <v>2703</v>
      </c>
      <c r="H67" s="707">
        <v>43900</v>
      </c>
      <c r="I67" s="709" t="s">
        <v>8029</v>
      </c>
      <c r="J67" s="324" t="s">
        <v>8041</v>
      </c>
      <c r="K67" s="611" t="s">
        <v>496</v>
      </c>
      <c r="L67" s="612"/>
      <c r="M67" s="611" t="s">
        <v>496</v>
      </c>
      <c r="N67" s="612"/>
      <c r="O67" s="703" t="s">
        <v>496</v>
      </c>
      <c r="P67" s="703"/>
      <c r="Q67" s="703"/>
      <c r="R67" s="703"/>
      <c r="S67" s="627"/>
    </row>
    <row r="68" spans="1:19" s="603" customFormat="1" ht="36.75" customHeight="1" x14ac:dyDescent="0.2">
      <c r="A68" s="702">
        <v>40</v>
      </c>
      <c r="B68" s="703" t="s">
        <v>8042</v>
      </c>
      <c r="C68" s="701" t="s">
        <v>7125</v>
      </c>
      <c r="D68" s="754" t="s">
        <v>4409</v>
      </c>
      <c r="E68" s="701" t="s">
        <v>8043</v>
      </c>
      <c r="F68" s="728">
        <v>1200</v>
      </c>
      <c r="G68" s="704" t="s">
        <v>2703</v>
      </c>
      <c r="H68" s="707">
        <v>43899</v>
      </c>
      <c r="I68" s="709" t="s">
        <v>8044</v>
      </c>
      <c r="J68" s="324" t="s">
        <v>8045</v>
      </c>
      <c r="K68" s="611" t="s">
        <v>496</v>
      </c>
      <c r="L68" s="612"/>
      <c r="M68" s="611" t="s">
        <v>496</v>
      </c>
      <c r="N68" s="612"/>
      <c r="O68" s="703" t="s">
        <v>496</v>
      </c>
      <c r="P68" s="703"/>
      <c r="Q68" s="703"/>
      <c r="R68" s="703"/>
      <c r="S68" s="627"/>
    </row>
    <row r="69" spans="1:19" s="603" customFormat="1" ht="30" customHeight="1" x14ac:dyDescent="0.2">
      <c r="A69" s="1217">
        <v>41</v>
      </c>
      <c r="B69" s="1218" t="s">
        <v>8090</v>
      </c>
      <c r="C69" s="1202" t="s">
        <v>5907</v>
      </c>
      <c r="D69" s="754" t="s">
        <v>7899</v>
      </c>
      <c r="E69" s="1202" t="s">
        <v>8091</v>
      </c>
      <c r="F69" s="728">
        <v>1200</v>
      </c>
      <c r="G69" s="704" t="s">
        <v>2827</v>
      </c>
      <c r="H69" s="707">
        <v>43945</v>
      </c>
      <c r="I69" s="709" t="s">
        <v>8092</v>
      </c>
      <c r="J69" s="525" t="s">
        <v>8093</v>
      </c>
      <c r="K69" s="611" t="s">
        <v>496</v>
      </c>
      <c r="L69" s="612"/>
      <c r="M69" s="611" t="s">
        <v>496</v>
      </c>
      <c r="N69" s="612"/>
      <c r="O69" s="703" t="s">
        <v>496</v>
      </c>
      <c r="P69" s="703"/>
      <c r="Q69" s="703"/>
      <c r="R69" s="703"/>
      <c r="S69" s="627"/>
    </row>
    <row r="70" spans="1:19" s="603" customFormat="1" ht="30" customHeight="1" x14ac:dyDescent="0.2">
      <c r="A70" s="1217"/>
      <c r="B70" s="1218"/>
      <c r="C70" s="1202"/>
      <c r="D70" s="754" t="s">
        <v>8094</v>
      </c>
      <c r="E70" s="1202"/>
      <c r="F70" s="728">
        <v>700</v>
      </c>
      <c r="G70" s="704" t="s">
        <v>2827</v>
      </c>
      <c r="H70" s="707">
        <v>43945</v>
      </c>
      <c r="I70" s="709" t="s">
        <v>8092</v>
      </c>
      <c r="J70" s="525" t="s">
        <v>8095</v>
      </c>
      <c r="K70" s="611" t="s">
        <v>496</v>
      </c>
      <c r="L70" s="612"/>
      <c r="M70" s="611" t="s">
        <v>496</v>
      </c>
      <c r="N70" s="612"/>
      <c r="O70" s="703" t="s">
        <v>496</v>
      </c>
      <c r="P70" s="703"/>
      <c r="Q70" s="703"/>
      <c r="R70" s="703"/>
      <c r="S70" s="627"/>
    </row>
    <row r="71" spans="1:19" s="603" customFormat="1" ht="30" customHeight="1" x14ac:dyDescent="0.2">
      <c r="A71" s="1217"/>
      <c r="B71" s="1218"/>
      <c r="C71" s="1202"/>
      <c r="D71" s="754" t="s">
        <v>2706</v>
      </c>
      <c r="E71" s="1202"/>
      <c r="F71" s="728">
        <v>834.75</v>
      </c>
      <c r="G71" s="704" t="s">
        <v>2827</v>
      </c>
      <c r="H71" s="707">
        <v>43945</v>
      </c>
      <c r="I71" s="709" t="s">
        <v>8092</v>
      </c>
      <c r="J71" s="525" t="s">
        <v>8096</v>
      </c>
      <c r="K71" s="611" t="s">
        <v>496</v>
      </c>
      <c r="L71" s="612"/>
      <c r="M71" s="611" t="s">
        <v>496</v>
      </c>
      <c r="N71" s="612"/>
      <c r="O71" s="703" t="s">
        <v>496</v>
      </c>
      <c r="P71" s="703"/>
      <c r="Q71" s="703"/>
      <c r="R71" s="703"/>
      <c r="S71" s="627"/>
    </row>
    <row r="72" spans="1:19" s="603" customFormat="1" ht="30" customHeight="1" x14ac:dyDescent="0.2">
      <c r="A72" s="1217"/>
      <c r="B72" s="1218"/>
      <c r="C72" s="1202"/>
      <c r="D72" s="754" t="s">
        <v>8097</v>
      </c>
      <c r="E72" s="1202"/>
      <c r="F72" s="728">
        <v>2979.8</v>
      </c>
      <c r="G72" s="704" t="s">
        <v>2827</v>
      </c>
      <c r="H72" s="707">
        <v>43945</v>
      </c>
      <c r="I72" s="709" t="s">
        <v>8092</v>
      </c>
      <c r="J72" s="525" t="s">
        <v>8098</v>
      </c>
      <c r="K72" s="611" t="s">
        <v>496</v>
      </c>
      <c r="L72" s="612"/>
      <c r="M72" s="611" t="s">
        <v>496</v>
      </c>
      <c r="N72" s="612"/>
      <c r="O72" s="703" t="s">
        <v>496</v>
      </c>
      <c r="P72" s="703"/>
      <c r="Q72" s="703"/>
      <c r="R72" s="703"/>
      <c r="S72" s="627"/>
    </row>
    <row r="73" spans="1:19" s="603" customFormat="1" ht="30" customHeight="1" x14ac:dyDescent="0.2">
      <c r="A73" s="1217"/>
      <c r="B73" s="1218"/>
      <c r="C73" s="1202"/>
      <c r="D73" s="754" t="s">
        <v>8099</v>
      </c>
      <c r="E73" s="1202"/>
      <c r="F73" s="728">
        <v>873</v>
      </c>
      <c r="G73" s="704" t="s">
        <v>2827</v>
      </c>
      <c r="H73" s="707">
        <v>43945</v>
      </c>
      <c r="I73" s="709" t="s">
        <v>8092</v>
      </c>
      <c r="J73" s="525" t="s">
        <v>8100</v>
      </c>
      <c r="K73" s="611" t="s">
        <v>496</v>
      </c>
      <c r="L73" s="612"/>
      <c r="M73" s="611" t="s">
        <v>496</v>
      </c>
      <c r="N73" s="612"/>
      <c r="O73" s="703" t="s">
        <v>496</v>
      </c>
      <c r="P73" s="703"/>
      <c r="Q73" s="703"/>
      <c r="R73" s="703"/>
      <c r="S73" s="627"/>
    </row>
    <row r="74" spans="1:19" s="603" customFormat="1" ht="30" customHeight="1" x14ac:dyDescent="0.2">
      <c r="A74" s="1217"/>
      <c r="B74" s="1218"/>
      <c r="C74" s="1202"/>
      <c r="D74" s="754" t="s">
        <v>2709</v>
      </c>
      <c r="E74" s="1202"/>
      <c r="F74" s="728">
        <v>1621.3</v>
      </c>
      <c r="G74" s="704" t="s">
        <v>2827</v>
      </c>
      <c r="H74" s="707">
        <v>43945</v>
      </c>
      <c r="I74" s="709" t="s">
        <v>8092</v>
      </c>
      <c r="J74" s="525" t="s">
        <v>8101</v>
      </c>
      <c r="K74" s="611" t="s">
        <v>496</v>
      </c>
      <c r="L74" s="612"/>
      <c r="M74" s="611" t="s">
        <v>496</v>
      </c>
      <c r="N74" s="612"/>
      <c r="O74" s="703" t="s">
        <v>496</v>
      </c>
      <c r="P74" s="703"/>
      <c r="Q74" s="703"/>
      <c r="R74" s="703"/>
      <c r="S74" s="627"/>
    </row>
    <row r="75" spans="1:19" s="603" customFormat="1" ht="48" x14ac:dyDescent="0.2">
      <c r="A75" s="702">
        <v>42</v>
      </c>
      <c r="B75" s="703" t="s">
        <v>8046</v>
      </c>
      <c r="C75" s="701" t="s">
        <v>8047</v>
      </c>
      <c r="D75" s="754" t="s">
        <v>8632</v>
      </c>
      <c r="E75" s="701" t="s">
        <v>8048</v>
      </c>
      <c r="F75" s="728">
        <v>5960</v>
      </c>
      <c r="G75" s="704" t="s">
        <v>2569</v>
      </c>
      <c r="H75" s="707">
        <v>43888</v>
      </c>
      <c r="I75" s="709" t="s">
        <v>8049</v>
      </c>
      <c r="J75" s="324" t="s">
        <v>8050</v>
      </c>
      <c r="K75" s="1244" t="s">
        <v>8595</v>
      </c>
      <c r="L75" s="1245"/>
      <c r="M75" s="1245"/>
      <c r="N75" s="1245"/>
      <c r="O75" s="1245"/>
      <c r="P75" s="1245"/>
      <c r="Q75" s="1245"/>
      <c r="R75" s="1246"/>
      <c r="S75" s="756" t="s">
        <v>8596</v>
      </c>
    </row>
    <row r="76" spans="1:19" s="603" customFormat="1" ht="35.25" customHeight="1" x14ac:dyDescent="0.2">
      <c r="A76" s="702">
        <v>43</v>
      </c>
      <c r="B76" s="703" t="s">
        <v>8051</v>
      </c>
      <c r="C76" s="701" t="s">
        <v>6816</v>
      </c>
      <c r="D76" s="754" t="s">
        <v>8052</v>
      </c>
      <c r="E76" s="701" t="s">
        <v>8053</v>
      </c>
      <c r="F76" s="728">
        <v>1700</v>
      </c>
      <c r="G76" s="704" t="s">
        <v>2703</v>
      </c>
      <c r="H76" s="707">
        <v>43894</v>
      </c>
      <c r="I76" s="709" t="s">
        <v>8054</v>
      </c>
      <c r="J76" s="324" t="s">
        <v>8055</v>
      </c>
      <c r="K76" s="611"/>
      <c r="L76" s="612"/>
      <c r="M76" s="611"/>
      <c r="N76" s="612"/>
      <c r="O76" s="703"/>
      <c r="P76" s="703"/>
      <c r="Q76" s="703"/>
      <c r="R76" s="703"/>
      <c r="S76" s="627" t="s">
        <v>6987</v>
      </c>
    </row>
    <row r="77" spans="1:19" s="603" customFormat="1" ht="72" x14ac:dyDescent="0.2">
      <c r="A77" s="702">
        <v>44</v>
      </c>
      <c r="B77" s="703" t="s">
        <v>8102</v>
      </c>
      <c r="C77" s="701" t="s">
        <v>8103</v>
      </c>
      <c r="D77" s="754" t="s">
        <v>8104</v>
      </c>
      <c r="E77" s="701" t="s">
        <v>8105</v>
      </c>
      <c r="F77" s="728">
        <v>5500</v>
      </c>
      <c r="G77" s="704" t="s">
        <v>2827</v>
      </c>
      <c r="H77" s="707">
        <v>43941</v>
      </c>
      <c r="I77" s="709" t="s">
        <v>8106</v>
      </c>
      <c r="J77" s="324" t="s">
        <v>8107</v>
      </c>
      <c r="K77" s="611" t="s">
        <v>496</v>
      </c>
      <c r="L77" s="612"/>
      <c r="M77" s="611" t="s">
        <v>496</v>
      </c>
      <c r="N77" s="612"/>
      <c r="O77" s="703" t="s">
        <v>496</v>
      </c>
      <c r="P77" s="703"/>
      <c r="Q77" s="703"/>
      <c r="R77" s="703"/>
      <c r="S77" s="627"/>
    </row>
    <row r="78" spans="1:19" s="603" customFormat="1" ht="35.25" customHeight="1" x14ac:dyDescent="0.2">
      <c r="A78" s="1217">
        <v>45</v>
      </c>
      <c r="B78" s="1218" t="s">
        <v>8108</v>
      </c>
      <c r="C78" s="1202" t="s">
        <v>6281</v>
      </c>
      <c r="D78" s="753" t="s">
        <v>5379</v>
      </c>
      <c r="E78" s="1202" t="s">
        <v>8109</v>
      </c>
      <c r="F78" s="728">
        <v>360</v>
      </c>
      <c r="G78" s="704" t="s">
        <v>2827</v>
      </c>
      <c r="H78" s="707">
        <v>43950</v>
      </c>
      <c r="I78" s="709" t="s">
        <v>8110</v>
      </c>
      <c r="J78" s="525" t="s">
        <v>8111</v>
      </c>
      <c r="K78" s="611" t="s">
        <v>496</v>
      </c>
      <c r="L78" s="612"/>
      <c r="M78" s="611" t="s">
        <v>496</v>
      </c>
      <c r="N78" s="612"/>
      <c r="O78" s="703" t="s">
        <v>496</v>
      </c>
      <c r="P78" s="703"/>
      <c r="Q78" s="703"/>
      <c r="R78" s="703"/>
      <c r="S78" s="627"/>
    </row>
    <row r="79" spans="1:19" s="603" customFormat="1" ht="35.25" customHeight="1" x14ac:dyDescent="0.2">
      <c r="A79" s="1217"/>
      <c r="B79" s="1218"/>
      <c r="C79" s="1202"/>
      <c r="D79" s="753" t="s">
        <v>8112</v>
      </c>
      <c r="E79" s="1202"/>
      <c r="F79" s="728">
        <v>1367.3</v>
      </c>
      <c r="G79" s="704" t="s">
        <v>2827</v>
      </c>
      <c r="H79" s="707">
        <v>43950</v>
      </c>
      <c r="I79" s="709" t="s">
        <v>8110</v>
      </c>
      <c r="J79" s="525" t="s">
        <v>8113</v>
      </c>
      <c r="K79" s="611" t="s">
        <v>496</v>
      </c>
      <c r="L79" s="612"/>
      <c r="M79" s="611" t="s">
        <v>496</v>
      </c>
      <c r="N79" s="612"/>
      <c r="O79" s="703" t="s">
        <v>496</v>
      </c>
      <c r="P79" s="703"/>
      <c r="Q79" s="703"/>
      <c r="R79" s="703"/>
      <c r="S79" s="627"/>
    </row>
    <row r="80" spans="1:19" s="603" customFormat="1" ht="35.25" customHeight="1" x14ac:dyDescent="0.2">
      <c r="A80" s="1217"/>
      <c r="B80" s="1218"/>
      <c r="C80" s="1202"/>
      <c r="D80" s="753" t="s">
        <v>2955</v>
      </c>
      <c r="E80" s="1202"/>
      <c r="F80" s="728">
        <v>150</v>
      </c>
      <c r="G80" s="704" t="s">
        <v>2827</v>
      </c>
      <c r="H80" s="707">
        <v>43950</v>
      </c>
      <c r="I80" s="709" t="s">
        <v>8110</v>
      </c>
      <c r="J80" s="525" t="s">
        <v>8114</v>
      </c>
      <c r="K80" s="611" t="s">
        <v>496</v>
      </c>
      <c r="L80" s="612"/>
      <c r="M80" s="611" t="s">
        <v>496</v>
      </c>
      <c r="N80" s="612"/>
      <c r="O80" s="703" t="s">
        <v>496</v>
      </c>
      <c r="P80" s="703"/>
      <c r="Q80" s="703"/>
      <c r="R80" s="703"/>
      <c r="S80" s="627"/>
    </row>
    <row r="81" spans="1:19" s="603" customFormat="1" ht="35.25" customHeight="1" x14ac:dyDescent="0.2">
      <c r="A81" s="1217"/>
      <c r="B81" s="1218"/>
      <c r="C81" s="1202"/>
      <c r="D81" s="753" t="s">
        <v>7673</v>
      </c>
      <c r="E81" s="1202"/>
      <c r="F81" s="728">
        <v>1225.8</v>
      </c>
      <c r="G81" s="704" t="s">
        <v>2827</v>
      </c>
      <c r="H81" s="707">
        <v>43950</v>
      </c>
      <c r="I81" s="709" t="s">
        <v>8110</v>
      </c>
      <c r="J81" s="525" t="s">
        <v>8115</v>
      </c>
      <c r="K81" s="611" t="s">
        <v>496</v>
      </c>
      <c r="L81" s="612"/>
      <c r="M81" s="611" t="s">
        <v>496</v>
      </c>
      <c r="N81" s="612"/>
      <c r="O81" s="703" t="s">
        <v>496</v>
      </c>
      <c r="P81" s="703"/>
      <c r="Q81" s="703"/>
      <c r="R81" s="703"/>
      <c r="S81" s="627"/>
    </row>
    <row r="82" spans="1:19" s="603" customFormat="1" ht="35.25" customHeight="1" x14ac:dyDescent="0.2">
      <c r="A82" s="702">
        <v>46</v>
      </c>
      <c r="B82" s="703" t="s">
        <v>8116</v>
      </c>
      <c r="C82" s="701" t="s">
        <v>8117</v>
      </c>
      <c r="D82" s="753" t="s">
        <v>8633</v>
      </c>
      <c r="E82" s="701" t="s">
        <v>8118</v>
      </c>
      <c r="F82" s="728">
        <v>2631</v>
      </c>
      <c r="G82" s="704" t="s">
        <v>2827</v>
      </c>
      <c r="H82" s="707">
        <v>43938</v>
      </c>
      <c r="I82" s="709" t="s">
        <v>8119</v>
      </c>
      <c r="J82" s="525" t="s">
        <v>8120</v>
      </c>
      <c r="K82" s="611"/>
      <c r="L82" s="612"/>
      <c r="M82" s="611"/>
      <c r="N82" s="612"/>
      <c r="O82" s="703"/>
      <c r="P82" s="703"/>
      <c r="Q82" s="703"/>
      <c r="R82" s="703"/>
      <c r="S82" s="627" t="s">
        <v>6987</v>
      </c>
    </row>
    <row r="83" spans="1:19" s="603" customFormat="1" ht="60" x14ac:dyDescent="0.2">
      <c r="A83" s="702">
        <v>47</v>
      </c>
      <c r="B83" s="703" t="s">
        <v>8121</v>
      </c>
      <c r="C83" s="701" t="s">
        <v>8122</v>
      </c>
      <c r="D83" s="753" t="s">
        <v>5513</v>
      </c>
      <c r="E83" s="701" t="s">
        <v>8123</v>
      </c>
      <c r="F83" s="728" t="s">
        <v>2534</v>
      </c>
      <c r="G83" s="704" t="s">
        <v>2827</v>
      </c>
      <c r="H83" s="707">
        <v>43936</v>
      </c>
      <c r="I83" s="709" t="s">
        <v>5513</v>
      </c>
      <c r="J83" s="525" t="s">
        <v>8124</v>
      </c>
      <c r="K83" s="626" t="s">
        <v>2534</v>
      </c>
      <c r="L83" s="626" t="s">
        <v>2534</v>
      </c>
      <c r="M83" s="626" t="s">
        <v>2534</v>
      </c>
      <c r="N83" s="626" t="s">
        <v>2534</v>
      </c>
      <c r="O83" s="626" t="s">
        <v>2534</v>
      </c>
      <c r="P83" s="626" t="s">
        <v>2534</v>
      </c>
      <c r="Q83" s="626" t="s">
        <v>2534</v>
      </c>
      <c r="R83" s="626" t="s">
        <v>2534</v>
      </c>
      <c r="S83" s="756" t="s">
        <v>5513</v>
      </c>
    </row>
    <row r="84" spans="1:19" s="603" customFormat="1" ht="35.25" customHeight="1" x14ac:dyDescent="0.2">
      <c r="A84" s="1217">
        <v>48</v>
      </c>
      <c r="B84" s="1218" t="s">
        <v>8125</v>
      </c>
      <c r="C84" s="1202" t="s">
        <v>8126</v>
      </c>
      <c r="D84" s="753" t="s">
        <v>8127</v>
      </c>
      <c r="E84" s="1202" t="s">
        <v>8128</v>
      </c>
      <c r="F84" s="728">
        <v>603.02</v>
      </c>
      <c r="G84" s="704" t="s">
        <v>2827</v>
      </c>
      <c r="H84" s="707">
        <v>43945</v>
      </c>
      <c r="I84" s="709" t="s">
        <v>8129</v>
      </c>
      <c r="J84" s="525" t="s">
        <v>8130</v>
      </c>
      <c r="K84" s="611" t="s">
        <v>496</v>
      </c>
      <c r="L84" s="612"/>
      <c r="M84" s="611" t="s">
        <v>496</v>
      </c>
      <c r="N84" s="612"/>
      <c r="O84" s="703" t="s">
        <v>496</v>
      </c>
      <c r="P84" s="703"/>
      <c r="Q84" s="703"/>
      <c r="R84" s="703"/>
      <c r="S84" s="627"/>
    </row>
    <row r="85" spans="1:19" s="603" customFormat="1" ht="35.25" customHeight="1" x14ac:dyDescent="0.2">
      <c r="A85" s="1217"/>
      <c r="B85" s="1218"/>
      <c r="C85" s="1202"/>
      <c r="D85" s="753" t="s">
        <v>2805</v>
      </c>
      <c r="E85" s="1202"/>
      <c r="F85" s="728">
        <v>300</v>
      </c>
      <c r="G85" s="704" t="s">
        <v>2827</v>
      </c>
      <c r="H85" s="707">
        <v>43945</v>
      </c>
      <c r="I85" s="709" t="s">
        <v>8131</v>
      </c>
      <c r="J85" s="525" t="s">
        <v>8132</v>
      </c>
      <c r="K85" s="611" t="s">
        <v>496</v>
      </c>
      <c r="L85" s="612"/>
      <c r="M85" s="611" t="s">
        <v>496</v>
      </c>
      <c r="N85" s="612"/>
      <c r="O85" s="703"/>
      <c r="P85" s="703" t="s">
        <v>496</v>
      </c>
      <c r="Q85" s="703"/>
      <c r="R85" s="703"/>
      <c r="S85" s="627"/>
    </row>
    <row r="86" spans="1:19" s="603" customFormat="1" ht="72" x14ac:dyDescent="0.2">
      <c r="A86" s="702">
        <v>49</v>
      </c>
      <c r="B86" s="703" t="s">
        <v>8218</v>
      </c>
      <c r="C86" s="701" t="s">
        <v>8009</v>
      </c>
      <c r="D86" s="1251" t="s">
        <v>8597</v>
      </c>
      <c r="E86" s="1252"/>
      <c r="F86" s="1252"/>
      <c r="G86" s="1252"/>
      <c r="H86" s="1252"/>
      <c r="I86" s="1252"/>
      <c r="J86" s="1253"/>
      <c r="K86" s="626" t="s">
        <v>2534</v>
      </c>
      <c r="L86" s="626" t="s">
        <v>2534</v>
      </c>
      <c r="M86" s="626" t="s">
        <v>2534</v>
      </c>
      <c r="N86" s="626" t="s">
        <v>2534</v>
      </c>
      <c r="O86" s="626" t="s">
        <v>2534</v>
      </c>
      <c r="P86" s="626" t="s">
        <v>2534</v>
      </c>
      <c r="Q86" s="626" t="s">
        <v>2534</v>
      </c>
      <c r="R86" s="626" t="s">
        <v>2534</v>
      </c>
      <c r="S86" s="627" t="s">
        <v>8597</v>
      </c>
    </row>
    <row r="87" spans="1:19" s="603" customFormat="1" ht="60" x14ac:dyDescent="0.2">
      <c r="A87" s="702">
        <v>50</v>
      </c>
      <c r="B87" s="703" t="s">
        <v>8133</v>
      </c>
      <c r="C87" s="701" t="s">
        <v>8134</v>
      </c>
      <c r="D87" s="753" t="s">
        <v>8135</v>
      </c>
      <c r="E87" s="701" t="s">
        <v>8136</v>
      </c>
      <c r="F87" s="728">
        <v>261.7</v>
      </c>
      <c r="G87" s="704" t="s">
        <v>2827</v>
      </c>
      <c r="H87" s="707">
        <v>43943</v>
      </c>
      <c r="I87" s="709" t="s">
        <v>8137</v>
      </c>
      <c r="J87" s="525" t="s">
        <v>8138</v>
      </c>
      <c r="K87" s="611" t="s">
        <v>496</v>
      </c>
      <c r="L87" s="612"/>
      <c r="M87" s="611" t="s">
        <v>496</v>
      </c>
      <c r="N87" s="612"/>
      <c r="O87" s="703" t="s">
        <v>496</v>
      </c>
      <c r="P87" s="703"/>
      <c r="Q87" s="703"/>
      <c r="R87" s="703"/>
      <c r="S87" s="627"/>
    </row>
    <row r="88" spans="1:19" s="603" customFormat="1" ht="35.25" customHeight="1" x14ac:dyDescent="0.2">
      <c r="A88" s="702">
        <v>51</v>
      </c>
      <c r="B88" s="703" t="s">
        <v>8139</v>
      </c>
      <c r="C88" s="701" t="s">
        <v>7039</v>
      </c>
      <c r="D88" s="753" t="s">
        <v>8140</v>
      </c>
      <c r="E88" s="701" t="s">
        <v>8141</v>
      </c>
      <c r="F88" s="728">
        <v>17500</v>
      </c>
      <c r="G88" s="704" t="s">
        <v>2847</v>
      </c>
      <c r="H88" s="707">
        <v>43969</v>
      </c>
      <c r="I88" s="709" t="s">
        <v>8142</v>
      </c>
      <c r="J88" s="525" t="s">
        <v>8143</v>
      </c>
      <c r="K88" s="611" t="s">
        <v>496</v>
      </c>
      <c r="L88" s="612"/>
      <c r="M88" s="611" t="s">
        <v>496</v>
      </c>
      <c r="N88" s="612"/>
      <c r="O88" s="703" t="s">
        <v>496</v>
      </c>
      <c r="P88" s="703"/>
      <c r="Q88" s="703"/>
      <c r="R88" s="703"/>
      <c r="S88" s="627"/>
    </row>
    <row r="89" spans="1:19" s="603" customFormat="1" ht="60" x14ac:dyDescent="0.2">
      <c r="A89" s="702">
        <v>52</v>
      </c>
      <c r="B89" s="703" t="s">
        <v>8144</v>
      </c>
      <c r="C89" s="701" t="s">
        <v>7565</v>
      </c>
      <c r="D89" s="753" t="s">
        <v>8145</v>
      </c>
      <c r="E89" s="701" t="s">
        <v>8146</v>
      </c>
      <c r="F89" s="728">
        <v>2596</v>
      </c>
      <c r="G89" s="704" t="s">
        <v>2827</v>
      </c>
      <c r="H89" s="707">
        <v>43951</v>
      </c>
      <c r="I89" s="709" t="s">
        <v>8147</v>
      </c>
      <c r="J89" s="525" t="s">
        <v>8148</v>
      </c>
      <c r="K89" s="611" t="s">
        <v>496</v>
      </c>
      <c r="L89" s="612"/>
      <c r="M89" s="611" t="s">
        <v>496</v>
      </c>
      <c r="N89" s="612"/>
      <c r="O89" s="703" t="s">
        <v>496</v>
      </c>
      <c r="P89" s="703"/>
      <c r="Q89" s="703"/>
      <c r="R89" s="703"/>
      <c r="S89" s="627"/>
    </row>
    <row r="90" spans="1:19" s="603" customFormat="1" ht="35.25" customHeight="1" x14ac:dyDescent="0.2">
      <c r="A90" s="1217">
        <v>53</v>
      </c>
      <c r="B90" s="1218" t="s">
        <v>8149</v>
      </c>
      <c r="C90" s="1202" t="s">
        <v>8150</v>
      </c>
      <c r="D90" s="753" t="s">
        <v>7212</v>
      </c>
      <c r="E90" s="1181" t="s">
        <v>8151</v>
      </c>
      <c r="F90" s="728">
        <v>560.1</v>
      </c>
      <c r="G90" s="704" t="s">
        <v>2827</v>
      </c>
      <c r="H90" s="707">
        <v>43936</v>
      </c>
      <c r="I90" s="709" t="s">
        <v>8152</v>
      </c>
      <c r="J90" s="525" t="s">
        <v>8153</v>
      </c>
      <c r="K90" s="611" t="s">
        <v>496</v>
      </c>
      <c r="L90" s="612"/>
      <c r="M90" s="611" t="s">
        <v>496</v>
      </c>
      <c r="N90" s="612"/>
      <c r="O90" s="703" t="s">
        <v>496</v>
      </c>
      <c r="P90" s="703"/>
      <c r="Q90" s="703"/>
      <c r="R90" s="703"/>
      <c r="S90" s="627"/>
    </row>
    <row r="91" spans="1:19" s="603" customFormat="1" ht="35.25" customHeight="1" x14ac:dyDescent="0.2">
      <c r="A91" s="1217"/>
      <c r="B91" s="1218"/>
      <c r="C91" s="1202"/>
      <c r="D91" s="753" t="s">
        <v>8154</v>
      </c>
      <c r="E91" s="1181"/>
      <c r="F91" s="728">
        <v>664.5</v>
      </c>
      <c r="G91" s="704" t="s">
        <v>2827</v>
      </c>
      <c r="H91" s="707">
        <v>43936</v>
      </c>
      <c r="I91" s="709" t="s">
        <v>8152</v>
      </c>
      <c r="J91" s="525" t="s">
        <v>8155</v>
      </c>
      <c r="K91" s="611"/>
      <c r="L91" s="612"/>
      <c r="M91" s="611"/>
      <c r="N91" s="612"/>
      <c r="O91" s="703"/>
      <c r="P91" s="703"/>
      <c r="Q91" s="703"/>
      <c r="R91" s="703"/>
      <c r="S91" s="627" t="s">
        <v>6987</v>
      </c>
    </row>
    <row r="92" spans="1:19" s="603" customFormat="1" ht="35.25" customHeight="1" x14ac:dyDescent="0.2">
      <c r="A92" s="1217"/>
      <c r="B92" s="1218"/>
      <c r="C92" s="1202"/>
      <c r="D92" s="753" t="s">
        <v>1159</v>
      </c>
      <c r="E92" s="1181"/>
      <c r="F92" s="728">
        <v>759.3</v>
      </c>
      <c r="G92" s="704" t="s">
        <v>2827</v>
      </c>
      <c r="H92" s="707">
        <v>43936</v>
      </c>
      <c r="I92" s="709" t="s">
        <v>8152</v>
      </c>
      <c r="J92" s="525" t="s">
        <v>8156</v>
      </c>
      <c r="K92" s="611"/>
      <c r="L92" s="612"/>
      <c r="M92" s="611"/>
      <c r="N92" s="612"/>
      <c r="O92" s="703"/>
      <c r="P92" s="703"/>
      <c r="Q92" s="703"/>
      <c r="R92" s="703"/>
      <c r="S92" s="627" t="s">
        <v>6987</v>
      </c>
    </row>
    <row r="93" spans="1:19" s="603" customFormat="1" ht="35.25" customHeight="1" x14ac:dyDescent="0.2">
      <c r="A93" s="1217"/>
      <c r="B93" s="1218"/>
      <c r="C93" s="1202"/>
      <c r="D93" s="753" t="s">
        <v>8157</v>
      </c>
      <c r="E93" s="1181"/>
      <c r="F93" s="728">
        <v>664.5</v>
      </c>
      <c r="G93" s="704" t="s">
        <v>2827</v>
      </c>
      <c r="H93" s="707">
        <v>43936</v>
      </c>
      <c r="I93" s="709" t="s">
        <v>8152</v>
      </c>
      <c r="J93" s="525" t="s">
        <v>8158</v>
      </c>
      <c r="K93" s="611"/>
      <c r="L93" s="612"/>
      <c r="M93" s="611"/>
      <c r="N93" s="612"/>
      <c r="O93" s="703"/>
      <c r="P93" s="703"/>
      <c r="Q93" s="703"/>
      <c r="R93" s="703"/>
      <c r="S93" s="627" t="s">
        <v>6987</v>
      </c>
    </row>
    <row r="94" spans="1:19" s="603" customFormat="1" ht="84" x14ac:dyDescent="0.2">
      <c r="A94" s="702">
        <v>54</v>
      </c>
      <c r="B94" s="703" t="s">
        <v>8056</v>
      </c>
      <c r="C94" s="701" t="s">
        <v>8057</v>
      </c>
      <c r="D94" s="753" t="s">
        <v>8058</v>
      </c>
      <c r="E94" s="701" t="s">
        <v>8059</v>
      </c>
      <c r="F94" s="728">
        <v>4948</v>
      </c>
      <c r="G94" s="704" t="s">
        <v>2703</v>
      </c>
      <c r="H94" s="707">
        <v>43909</v>
      </c>
      <c r="I94" s="709" t="s">
        <v>8060</v>
      </c>
      <c r="J94" s="324" t="s">
        <v>8061</v>
      </c>
      <c r="K94" s="611" t="s">
        <v>496</v>
      </c>
      <c r="L94" s="612"/>
      <c r="M94" s="611" t="s">
        <v>496</v>
      </c>
      <c r="N94" s="612"/>
      <c r="O94" s="703" t="s">
        <v>496</v>
      </c>
      <c r="P94" s="703"/>
      <c r="Q94" s="703"/>
      <c r="R94" s="703"/>
      <c r="S94" s="627"/>
    </row>
    <row r="95" spans="1:19" s="603" customFormat="1" ht="35.25" customHeight="1" x14ac:dyDescent="0.2">
      <c r="A95" s="702">
        <v>55</v>
      </c>
      <c r="B95" s="703" t="s">
        <v>8159</v>
      </c>
      <c r="C95" s="701" t="s">
        <v>8160</v>
      </c>
      <c r="D95" s="753" t="s">
        <v>4426</v>
      </c>
      <c r="E95" s="701" t="s">
        <v>8161</v>
      </c>
      <c r="F95" s="728">
        <v>25300</v>
      </c>
      <c r="G95" s="704" t="s">
        <v>2847</v>
      </c>
      <c r="H95" s="707">
        <v>43973</v>
      </c>
      <c r="I95" s="709" t="s">
        <v>8162</v>
      </c>
      <c r="J95" s="324" t="s">
        <v>8163</v>
      </c>
      <c r="K95" s="611" t="s">
        <v>496</v>
      </c>
      <c r="L95" s="612"/>
      <c r="M95" s="611" t="s">
        <v>496</v>
      </c>
      <c r="N95" s="612"/>
      <c r="O95" s="703" t="s">
        <v>496</v>
      </c>
      <c r="P95" s="703"/>
      <c r="Q95" s="703"/>
      <c r="R95" s="703"/>
      <c r="S95" s="627"/>
    </row>
    <row r="96" spans="1:19" s="603" customFormat="1" ht="63" customHeight="1" x14ac:dyDescent="0.2">
      <c r="A96" s="1217">
        <v>56</v>
      </c>
      <c r="B96" s="1218" t="s">
        <v>8219</v>
      </c>
      <c r="C96" s="1202" t="s">
        <v>8220</v>
      </c>
      <c r="D96" s="753" t="s">
        <v>8221</v>
      </c>
      <c r="E96" s="1202" t="s">
        <v>8634</v>
      </c>
      <c r="F96" s="728">
        <v>1000</v>
      </c>
      <c r="G96" s="704" t="s">
        <v>2612</v>
      </c>
      <c r="H96" s="707">
        <v>44026</v>
      </c>
      <c r="I96" s="709" t="s">
        <v>8635</v>
      </c>
      <c r="J96" s="525" t="s">
        <v>8222</v>
      </c>
      <c r="K96" s="626" t="s">
        <v>6119</v>
      </c>
      <c r="L96" s="626" t="s">
        <v>6119</v>
      </c>
      <c r="M96" s="626" t="s">
        <v>6119</v>
      </c>
      <c r="N96" s="626" t="s">
        <v>6119</v>
      </c>
      <c r="O96" s="626" t="s">
        <v>6119</v>
      </c>
      <c r="P96" s="626" t="s">
        <v>6119</v>
      </c>
      <c r="Q96" s="626" t="s">
        <v>6119</v>
      </c>
      <c r="R96" s="626" t="s">
        <v>6119</v>
      </c>
      <c r="S96" s="756" t="s">
        <v>8681</v>
      </c>
    </row>
    <row r="97" spans="1:19" s="603" customFormat="1" ht="63" customHeight="1" x14ac:dyDescent="0.2">
      <c r="A97" s="1217"/>
      <c r="B97" s="1218"/>
      <c r="C97" s="1202"/>
      <c r="D97" s="753" t="s">
        <v>8223</v>
      </c>
      <c r="E97" s="1202"/>
      <c r="F97" s="728">
        <v>12525</v>
      </c>
      <c r="G97" s="704" t="s">
        <v>2612</v>
      </c>
      <c r="H97" s="707">
        <v>44026</v>
      </c>
      <c r="I97" s="709" t="s">
        <v>8635</v>
      </c>
      <c r="J97" s="525" t="s">
        <v>8224</v>
      </c>
      <c r="K97" s="611"/>
      <c r="L97" s="612"/>
      <c r="M97" s="611"/>
      <c r="N97" s="612"/>
      <c r="O97" s="703"/>
      <c r="P97" s="703"/>
      <c r="Q97" s="703"/>
      <c r="R97" s="703"/>
      <c r="S97" s="627" t="s">
        <v>6987</v>
      </c>
    </row>
    <row r="98" spans="1:19" s="603" customFormat="1" ht="63" customHeight="1" x14ac:dyDescent="0.2">
      <c r="A98" s="1217"/>
      <c r="B98" s="1218"/>
      <c r="C98" s="1202"/>
      <c r="D98" s="753" t="s">
        <v>87</v>
      </c>
      <c r="E98" s="1202"/>
      <c r="F98" s="728">
        <v>3175</v>
      </c>
      <c r="G98" s="704" t="s">
        <v>2612</v>
      </c>
      <c r="H98" s="707">
        <v>44026</v>
      </c>
      <c r="I98" s="709" t="s">
        <v>8635</v>
      </c>
      <c r="J98" s="525" t="s">
        <v>8225</v>
      </c>
      <c r="K98" s="611"/>
      <c r="L98" s="612"/>
      <c r="M98" s="611"/>
      <c r="N98" s="612"/>
      <c r="O98" s="703"/>
      <c r="P98" s="703"/>
      <c r="Q98" s="703"/>
      <c r="R98" s="703"/>
      <c r="S98" s="627" t="s">
        <v>6987</v>
      </c>
    </row>
    <row r="99" spans="1:19" s="603" customFormat="1" ht="60" x14ac:dyDescent="0.2">
      <c r="A99" s="702">
        <v>57</v>
      </c>
      <c r="B99" s="703" t="s">
        <v>8226</v>
      </c>
      <c r="C99" s="701" t="s">
        <v>8227</v>
      </c>
      <c r="D99" s="753" t="s">
        <v>87</v>
      </c>
      <c r="E99" s="701" t="s">
        <v>8228</v>
      </c>
      <c r="F99" s="728">
        <v>18719.3</v>
      </c>
      <c r="G99" s="704" t="s">
        <v>2612</v>
      </c>
      <c r="H99" s="707">
        <v>44026</v>
      </c>
      <c r="I99" s="709" t="s">
        <v>8636</v>
      </c>
      <c r="J99" s="525" t="s">
        <v>8229</v>
      </c>
      <c r="K99" s="611"/>
      <c r="L99" s="612"/>
      <c r="M99" s="611"/>
      <c r="N99" s="612"/>
      <c r="O99" s="703"/>
      <c r="P99" s="703"/>
      <c r="Q99" s="703"/>
      <c r="R99" s="703"/>
      <c r="S99" s="627" t="s">
        <v>6987</v>
      </c>
    </row>
    <row r="100" spans="1:19" s="603" customFormat="1" ht="35.25" customHeight="1" x14ac:dyDescent="0.2">
      <c r="A100" s="702">
        <v>58</v>
      </c>
      <c r="B100" s="708" t="s">
        <v>8164</v>
      </c>
      <c r="C100" s="701" t="s">
        <v>7114</v>
      </c>
      <c r="D100" s="753" t="s">
        <v>8165</v>
      </c>
      <c r="E100" s="701" t="s">
        <v>8166</v>
      </c>
      <c r="F100" s="728">
        <v>20270.52</v>
      </c>
      <c r="G100" s="704" t="s">
        <v>2847</v>
      </c>
      <c r="H100" s="707">
        <v>43973</v>
      </c>
      <c r="I100" s="709" t="s">
        <v>8167</v>
      </c>
      <c r="J100" s="525" t="s">
        <v>8168</v>
      </c>
      <c r="K100" s="611" t="s">
        <v>496</v>
      </c>
      <c r="L100" s="612"/>
      <c r="M100" s="611" t="s">
        <v>496</v>
      </c>
      <c r="N100" s="612"/>
      <c r="O100" s="703" t="s">
        <v>496</v>
      </c>
      <c r="P100" s="703"/>
      <c r="Q100" s="703"/>
      <c r="R100" s="703"/>
      <c r="S100" s="627"/>
    </row>
    <row r="101" spans="1:19" s="603" customFormat="1" ht="35.25" customHeight="1" x14ac:dyDescent="0.2">
      <c r="A101" s="1217">
        <v>59</v>
      </c>
      <c r="B101" s="1208" t="s">
        <v>8169</v>
      </c>
      <c r="C101" s="1202" t="s">
        <v>8134</v>
      </c>
      <c r="D101" s="753" t="s">
        <v>2955</v>
      </c>
      <c r="E101" s="1181" t="s">
        <v>8136</v>
      </c>
      <c r="F101" s="728">
        <v>589</v>
      </c>
      <c r="G101" s="704" t="s">
        <v>2847</v>
      </c>
      <c r="H101" s="707">
        <v>43969</v>
      </c>
      <c r="I101" s="709" t="s">
        <v>8170</v>
      </c>
      <c r="J101" s="525" t="s">
        <v>8171</v>
      </c>
      <c r="K101" s="611" t="s">
        <v>496</v>
      </c>
      <c r="L101" s="612"/>
      <c r="M101" s="611" t="s">
        <v>496</v>
      </c>
      <c r="N101" s="612"/>
      <c r="O101" s="703" t="s">
        <v>496</v>
      </c>
      <c r="P101" s="703"/>
      <c r="Q101" s="703"/>
      <c r="R101" s="703"/>
      <c r="S101" s="627"/>
    </row>
    <row r="102" spans="1:19" s="603" customFormat="1" ht="35.25" customHeight="1" x14ac:dyDescent="0.2">
      <c r="A102" s="1217"/>
      <c r="B102" s="1208"/>
      <c r="C102" s="1202"/>
      <c r="D102" s="753" t="s">
        <v>8172</v>
      </c>
      <c r="E102" s="1181"/>
      <c r="F102" s="728">
        <v>11</v>
      </c>
      <c r="G102" s="704" t="s">
        <v>2847</v>
      </c>
      <c r="H102" s="707">
        <v>43969</v>
      </c>
      <c r="I102" s="709" t="s">
        <v>8173</v>
      </c>
      <c r="J102" s="525" t="s">
        <v>8174</v>
      </c>
      <c r="K102" s="611" t="s">
        <v>496</v>
      </c>
      <c r="L102" s="612"/>
      <c r="M102" s="611" t="s">
        <v>496</v>
      </c>
      <c r="N102" s="612"/>
      <c r="O102" s="703" t="s">
        <v>496</v>
      </c>
      <c r="P102" s="703"/>
      <c r="Q102" s="703"/>
      <c r="R102" s="703"/>
      <c r="S102" s="627"/>
    </row>
    <row r="103" spans="1:19" s="603" customFormat="1" ht="35.25" customHeight="1" x14ac:dyDescent="0.2">
      <c r="A103" s="1217"/>
      <c r="B103" s="1208"/>
      <c r="C103" s="1202"/>
      <c r="D103" s="753" t="s">
        <v>2854</v>
      </c>
      <c r="E103" s="1181"/>
      <c r="F103" s="728">
        <v>645.54</v>
      </c>
      <c r="G103" s="704" t="s">
        <v>2847</v>
      </c>
      <c r="H103" s="707">
        <v>43969</v>
      </c>
      <c r="I103" s="709" t="s">
        <v>8173</v>
      </c>
      <c r="J103" s="525" t="s">
        <v>8175</v>
      </c>
      <c r="K103" s="611" t="s">
        <v>496</v>
      </c>
      <c r="L103" s="612"/>
      <c r="M103" s="611" t="s">
        <v>496</v>
      </c>
      <c r="N103" s="612"/>
      <c r="O103" s="703" t="s">
        <v>496</v>
      </c>
      <c r="P103" s="703"/>
      <c r="Q103" s="703"/>
      <c r="R103" s="703"/>
      <c r="S103" s="627"/>
    </row>
    <row r="104" spans="1:19" s="603" customFormat="1" ht="35.25" customHeight="1" x14ac:dyDescent="0.2">
      <c r="A104" s="1217">
        <v>60</v>
      </c>
      <c r="B104" s="1208" t="s">
        <v>8176</v>
      </c>
      <c r="C104" s="1202" t="s">
        <v>8177</v>
      </c>
      <c r="D104" s="753" t="s">
        <v>8178</v>
      </c>
      <c r="E104" s="1202" t="s">
        <v>8179</v>
      </c>
      <c r="F104" s="728">
        <v>63.8</v>
      </c>
      <c r="G104" s="704" t="s">
        <v>3756</v>
      </c>
      <c r="H104" s="1214">
        <v>43986</v>
      </c>
      <c r="I104" s="709" t="s">
        <v>8180</v>
      </c>
      <c r="J104" s="525" t="s">
        <v>8181</v>
      </c>
      <c r="K104" s="611" t="s">
        <v>496</v>
      </c>
      <c r="L104" s="612"/>
      <c r="M104" s="611" t="s">
        <v>496</v>
      </c>
      <c r="N104" s="612"/>
      <c r="O104" s="703" t="s">
        <v>496</v>
      </c>
      <c r="P104" s="703"/>
      <c r="Q104" s="703"/>
      <c r="R104" s="703"/>
      <c r="S104" s="627"/>
    </row>
    <row r="105" spans="1:19" s="603" customFormat="1" ht="35.25" customHeight="1" x14ac:dyDescent="0.2">
      <c r="A105" s="1217"/>
      <c r="B105" s="1208"/>
      <c r="C105" s="1202"/>
      <c r="D105" s="753" t="s">
        <v>8182</v>
      </c>
      <c r="E105" s="1202"/>
      <c r="F105" s="728">
        <v>425</v>
      </c>
      <c r="G105" s="704" t="s">
        <v>3756</v>
      </c>
      <c r="H105" s="1214"/>
      <c r="I105" s="709" t="s">
        <v>5995</v>
      </c>
      <c r="J105" s="525" t="s">
        <v>8183</v>
      </c>
      <c r="K105" s="611" t="s">
        <v>496</v>
      </c>
      <c r="L105" s="612"/>
      <c r="M105" s="611" t="s">
        <v>496</v>
      </c>
      <c r="N105" s="612"/>
      <c r="O105" s="703" t="s">
        <v>496</v>
      </c>
      <c r="P105" s="703"/>
      <c r="Q105" s="703"/>
      <c r="R105" s="703"/>
      <c r="S105" s="627"/>
    </row>
    <row r="106" spans="1:19" s="603" customFormat="1" ht="35.25" customHeight="1" x14ac:dyDescent="0.2">
      <c r="A106" s="1217"/>
      <c r="B106" s="1208"/>
      <c r="C106" s="1202"/>
      <c r="D106" s="753" t="s">
        <v>8184</v>
      </c>
      <c r="E106" s="1202"/>
      <c r="F106" s="728">
        <v>900.6</v>
      </c>
      <c r="G106" s="704" t="s">
        <v>3756</v>
      </c>
      <c r="H106" s="1214"/>
      <c r="I106" s="1215" t="s">
        <v>8185</v>
      </c>
      <c r="J106" s="525" t="s">
        <v>8186</v>
      </c>
      <c r="K106" s="611" t="s">
        <v>496</v>
      </c>
      <c r="L106" s="612"/>
      <c r="M106" s="611" t="s">
        <v>496</v>
      </c>
      <c r="N106" s="612"/>
      <c r="O106" s="703" t="s">
        <v>496</v>
      </c>
      <c r="P106" s="703"/>
      <c r="Q106" s="703"/>
      <c r="R106" s="703"/>
      <c r="S106" s="627"/>
    </row>
    <row r="107" spans="1:19" s="603" customFormat="1" ht="35.25" customHeight="1" x14ac:dyDescent="0.2">
      <c r="A107" s="1217"/>
      <c r="B107" s="1208"/>
      <c r="C107" s="1202"/>
      <c r="D107" s="753" t="s">
        <v>8184</v>
      </c>
      <c r="E107" s="1202"/>
      <c r="F107" s="728">
        <v>2034</v>
      </c>
      <c r="G107" s="704" t="s">
        <v>3756</v>
      </c>
      <c r="H107" s="1214"/>
      <c r="I107" s="1215"/>
      <c r="J107" s="525" t="s">
        <v>8187</v>
      </c>
      <c r="K107" s="611" t="s">
        <v>496</v>
      </c>
      <c r="L107" s="612"/>
      <c r="M107" s="611" t="s">
        <v>496</v>
      </c>
      <c r="N107" s="612"/>
      <c r="O107" s="703" t="s">
        <v>496</v>
      </c>
      <c r="P107" s="703"/>
      <c r="Q107" s="703"/>
      <c r="R107" s="703"/>
      <c r="S107" s="627"/>
    </row>
    <row r="108" spans="1:19" s="603" customFormat="1" ht="35.25" customHeight="1" x14ac:dyDescent="0.2">
      <c r="A108" s="1217"/>
      <c r="B108" s="1208"/>
      <c r="C108" s="1202"/>
      <c r="D108" s="753" t="s">
        <v>8188</v>
      </c>
      <c r="E108" s="1202"/>
      <c r="F108" s="728">
        <v>4800</v>
      </c>
      <c r="G108" s="704" t="s">
        <v>3756</v>
      </c>
      <c r="H108" s="1214"/>
      <c r="I108" s="709" t="s">
        <v>5995</v>
      </c>
      <c r="J108" s="525" t="s">
        <v>8189</v>
      </c>
      <c r="K108" s="611" t="s">
        <v>496</v>
      </c>
      <c r="L108" s="612"/>
      <c r="M108" s="611" t="s">
        <v>496</v>
      </c>
      <c r="N108" s="612"/>
      <c r="O108" s="703" t="s">
        <v>496</v>
      </c>
      <c r="P108" s="703"/>
      <c r="Q108" s="703"/>
      <c r="R108" s="703"/>
      <c r="S108" s="627"/>
    </row>
    <row r="109" spans="1:19" s="603" customFormat="1" ht="24" x14ac:dyDescent="0.2">
      <c r="A109" s="1217"/>
      <c r="B109" s="1208"/>
      <c r="C109" s="1202"/>
      <c r="D109" s="753" t="s">
        <v>8190</v>
      </c>
      <c r="E109" s="1202"/>
      <c r="F109" s="728">
        <v>2871</v>
      </c>
      <c r="G109" s="704" t="s">
        <v>3756</v>
      </c>
      <c r="H109" s="1214"/>
      <c r="I109" s="1215" t="s">
        <v>8191</v>
      </c>
      <c r="J109" s="525" t="s">
        <v>8192</v>
      </c>
      <c r="K109" s="611" t="s">
        <v>496</v>
      </c>
      <c r="L109" s="612"/>
      <c r="M109" s="611" t="s">
        <v>496</v>
      </c>
      <c r="N109" s="612"/>
      <c r="O109" s="703" t="s">
        <v>496</v>
      </c>
      <c r="P109" s="703"/>
      <c r="Q109" s="703"/>
      <c r="R109" s="703"/>
      <c r="S109" s="627"/>
    </row>
    <row r="110" spans="1:19" s="603" customFormat="1" ht="24" x14ac:dyDescent="0.2">
      <c r="A110" s="1217"/>
      <c r="B110" s="1208"/>
      <c r="C110" s="1202"/>
      <c r="D110" s="753" t="s">
        <v>8190</v>
      </c>
      <c r="E110" s="1202"/>
      <c r="F110" s="728">
        <v>624.89</v>
      </c>
      <c r="G110" s="704" t="s">
        <v>3756</v>
      </c>
      <c r="H110" s="1214"/>
      <c r="I110" s="1215"/>
      <c r="J110" s="525" t="s">
        <v>8193</v>
      </c>
      <c r="K110" s="611" t="s">
        <v>496</v>
      </c>
      <c r="L110" s="612"/>
      <c r="M110" s="611" t="s">
        <v>496</v>
      </c>
      <c r="N110" s="612"/>
      <c r="O110" s="703"/>
      <c r="P110" s="703" t="s">
        <v>496</v>
      </c>
      <c r="Q110" s="703"/>
      <c r="R110" s="703"/>
      <c r="S110" s="627"/>
    </row>
    <row r="111" spans="1:19" s="603" customFormat="1" ht="27.75" customHeight="1" x14ac:dyDescent="0.2">
      <c r="A111" s="1217"/>
      <c r="B111" s="1208"/>
      <c r="C111" s="1202"/>
      <c r="D111" s="753" t="s">
        <v>8194</v>
      </c>
      <c r="E111" s="1202"/>
      <c r="F111" s="728">
        <v>5040</v>
      </c>
      <c r="G111" s="704" t="s">
        <v>3756</v>
      </c>
      <c r="H111" s="1214"/>
      <c r="I111" s="709" t="s">
        <v>5995</v>
      </c>
      <c r="J111" s="525" t="s">
        <v>8195</v>
      </c>
      <c r="K111" s="611" t="s">
        <v>496</v>
      </c>
      <c r="L111" s="612"/>
      <c r="M111" s="611" t="s">
        <v>496</v>
      </c>
      <c r="N111" s="612"/>
      <c r="O111" s="703" t="s">
        <v>496</v>
      </c>
      <c r="P111" s="703"/>
      <c r="Q111" s="703"/>
      <c r="R111" s="703"/>
      <c r="S111" s="627"/>
    </row>
    <row r="112" spans="1:19" s="603" customFormat="1" ht="24" x14ac:dyDescent="0.2">
      <c r="A112" s="1217"/>
      <c r="B112" s="1208"/>
      <c r="C112" s="1202"/>
      <c r="D112" s="753" t="s">
        <v>7</v>
      </c>
      <c r="E112" s="1202"/>
      <c r="F112" s="728">
        <v>759</v>
      </c>
      <c r="G112" s="704" t="s">
        <v>3756</v>
      </c>
      <c r="H112" s="1214"/>
      <c r="I112" s="709" t="s">
        <v>8196</v>
      </c>
      <c r="J112" s="525" t="s">
        <v>8197</v>
      </c>
      <c r="K112" s="611" t="s">
        <v>496</v>
      </c>
      <c r="L112" s="612"/>
      <c r="M112" s="611" t="s">
        <v>496</v>
      </c>
      <c r="N112" s="612"/>
      <c r="O112" s="703" t="s">
        <v>496</v>
      </c>
      <c r="P112" s="703"/>
      <c r="Q112" s="703"/>
      <c r="R112" s="703"/>
      <c r="S112" s="627"/>
    </row>
    <row r="113" spans="1:19" s="603" customFormat="1" ht="48" x14ac:dyDescent="0.2">
      <c r="A113" s="702">
        <v>61</v>
      </c>
      <c r="B113" s="708" t="s">
        <v>8198</v>
      </c>
      <c r="C113" s="701" t="s">
        <v>8199</v>
      </c>
      <c r="D113" s="753" t="s">
        <v>8112</v>
      </c>
      <c r="E113" s="701" t="s">
        <v>8200</v>
      </c>
      <c r="F113" s="728">
        <v>2131.75</v>
      </c>
      <c r="G113" s="704" t="s">
        <v>3756</v>
      </c>
      <c r="H113" s="707">
        <v>43993</v>
      </c>
      <c r="I113" s="709" t="s">
        <v>8201</v>
      </c>
      <c r="J113" s="525" t="s">
        <v>8202</v>
      </c>
      <c r="K113" s="611" t="s">
        <v>496</v>
      </c>
      <c r="L113" s="612"/>
      <c r="M113" s="611" t="s">
        <v>496</v>
      </c>
      <c r="N113" s="612"/>
      <c r="O113" s="703" t="s">
        <v>496</v>
      </c>
      <c r="P113" s="703"/>
      <c r="Q113" s="703"/>
      <c r="R113" s="703"/>
      <c r="S113" s="627"/>
    </row>
    <row r="114" spans="1:19" s="603" customFormat="1" ht="48" x14ac:dyDescent="0.2">
      <c r="A114" s="702">
        <v>62</v>
      </c>
      <c r="B114" s="703" t="s">
        <v>8203</v>
      </c>
      <c r="C114" s="701" t="s">
        <v>8204</v>
      </c>
      <c r="D114" s="753" t="s">
        <v>4583</v>
      </c>
      <c r="E114" s="701" t="s">
        <v>8205</v>
      </c>
      <c r="F114" s="728">
        <v>2376.1999999999998</v>
      </c>
      <c r="G114" s="704" t="s">
        <v>3756</v>
      </c>
      <c r="H114" s="707">
        <v>43993</v>
      </c>
      <c r="I114" s="709" t="s">
        <v>8201</v>
      </c>
      <c r="J114" s="525" t="s">
        <v>8230</v>
      </c>
      <c r="K114" s="611" t="s">
        <v>496</v>
      </c>
      <c r="L114" s="612"/>
      <c r="M114" s="611" t="s">
        <v>496</v>
      </c>
      <c r="N114" s="612"/>
      <c r="O114" s="703" t="s">
        <v>496</v>
      </c>
      <c r="P114" s="703"/>
      <c r="Q114" s="703"/>
      <c r="R114" s="703"/>
      <c r="S114" s="627"/>
    </row>
    <row r="115" spans="1:19" s="603" customFormat="1" ht="33" customHeight="1" x14ac:dyDescent="0.2">
      <c r="A115" s="702">
        <v>63</v>
      </c>
      <c r="B115" s="703" t="s">
        <v>8231</v>
      </c>
      <c r="C115" s="701" t="s">
        <v>6531</v>
      </c>
      <c r="D115" s="753" t="s">
        <v>8112</v>
      </c>
      <c r="E115" s="701" t="s">
        <v>8637</v>
      </c>
      <c r="F115" s="728">
        <v>4320</v>
      </c>
      <c r="G115" s="704" t="s">
        <v>3756</v>
      </c>
      <c r="H115" s="707">
        <v>44007</v>
      </c>
      <c r="I115" s="709" t="s">
        <v>8232</v>
      </c>
      <c r="J115" s="525" t="s">
        <v>8233</v>
      </c>
      <c r="K115" s="611" t="s">
        <v>496</v>
      </c>
      <c r="L115" s="612"/>
      <c r="M115" s="611" t="s">
        <v>496</v>
      </c>
      <c r="N115" s="612"/>
      <c r="O115" s="703" t="s">
        <v>496</v>
      </c>
      <c r="P115" s="703"/>
      <c r="Q115" s="703"/>
      <c r="R115" s="703"/>
      <c r="S115" s="627"/>
    </row>
    <row r="116" spans="1:19" s="603" customFormat="1" ht="60" x14ac:dyDescent="0.2">
      <c r="A116" s="702">
        <v>64</v>
      </c>
      <c r="B116" s="703" t="s">
        <v>8234</v>
      </c>
      <c r="C116" s="701" t="s">
        <v>8235</v>
      </c>
      <c r="D116" s="753" t="s">
        <v>8236</v>
      </c>
      <c r="E116" s="701" t="s">
        <v>8237</v>
      </c>
      <c r="F116" s="728">
        <v>311.55</v>
      </c>
      <c r="G116" s="704" t="s">
        <v>2612</v>
      </c>
      <c r="H116" s="707" t="s">
        <v>8238</v>
      </c>
      <c r="I116" s="709" t="s">
        <v>8201</v>
      </c>
      <c r="J116" s="525" t="s">
        <v>8239</v>
      </c>
      <c r="K116" s="611" t="s">
        <v>496</v>
      </c>
      <c r="L116" s="612"/>
      <c r="M116" s="611" t="s">
        <v>496</v>
      </c>
      <c r="N116" s="612"/>
      <c r="O116" s="703"/>
      <c r="P116" s="703" t="s">
        <v>496</v>
      </c>
      <c r="Q116" s="703"/>
      <c r="R116" s="703"/>
      <c r="S116" s="627" t="s">
        <v>8348</v>
      </c>
    </row>
    <row r="117" spans="1:19" s="603" customFormat="1" ht="60" x14ac:dyDescent="0.2">
      <c r="A117" s="702">
        <v>65</v>
      </c>
      <c r="B117" s="703" t="s">
        <v>8240</v>
      </c>
      <c r="C117" s="701" t="s">
        <v>8122</v>
      </c>
      <c r="D117" s="753" t="s">
        <v>8241</v>
      </c>
      <c r="E117" s="701" t="s">
        <v>8123</v>
      </c>
      <c r="F117" s="728" t="s">
        <v>8438</v>
      </c>
      <c r="G117" s="704" t="s">
        <v>2612</v>
      </c>
      <c r="H117" s="707">
        <v>44039</v>
      </c>
      <c r="I117" s="709" t="s">
        <v>8242</v>
      </c>
      <c r="J117" s="525" t="s">
        <v>8243</v>
      </c>
      <c r="K117" s="626" t="s">
        <v>2534</v>
      </c>
      <c r="L117" s="626" t="s">
        <v>2534</v>
      </c>
      <c r="M117" s="626" t="s">
        <v>2534</v>
      </c>
      <c r="N117" s="626" t="s">
        <v>2534</v>
      </c>
      <c r="O117" s="626" t="s">
        <v>2534</v>
      </c>
      <c r="P117" s="626" t="s">
        <v>2534</v>
      </c>
      <c r="Q117" s="626" t="s">
        <v>2534</v>
      </c>
      <c r="R117" s="626" t="s">
        <v>2534</v>
      </c>
      <c r="S117" s="756" t="s">
        <v>8601</v>
      </c>
    </row>
    <row r="118" spans="1:19" s="603" customFormat="1" ht="35.25" customHeight="1" x14ac:dyDescent="0.2">
      <c r="A118" s="1145">
        <v>66</v>
      </c>
      <c r="B118" s="1218" t="s">
        <v>8244</v>
      </c>
      <c r="C118" s="1219" t="s">
        <v>7822</v>
      </c>
      <c r="D118" s="753" t="s">
        <v>8363</v>
      </c>
      <c r="E118" s="1220" t="s">
        <v>8364</v>
      </c>
      <c r="F118" s="728">
        <v>8360</v>
      </c>
      <c r="G118" s="697" t="s">
        <v>2625</v>
      </c>
      <c r="H118" s="698">
        <v>44077</v>
      </c>
      <c r="I118" s="699" t="s">
        <v>8365</v>
      </c>
      <c r="J118" s="525" t="s">
        <v>8366</v>
      </c>
      <c r="K118" s="611" t="s">
        <v>496</v>
      </c>
      <c r="L118" s="612"/>
      <c r="M118" s="611" t="s">
        <v>496</v>
      </c>
      <c r="N118" s="612"/>
      <c r="O118" s="703" t="s">
        <v>496</v>
      </c>
      <c r="P118" s="703"/>
      <c r="Q118" s="703"/>
      <c r="R118" s="703"/>
      <c r="S118" s="627"/>
    </row>
    <row r="119" spans="1:19" s="603" customFormat="1" ht="36" x14ac:dyDescent="0.2">
      <c r="A119" s="1162"/>
      <c r="B119" s="1218"/>
      <c r="C119" s="1219"/>
      <c r="D119" s="753" t="s">
        <v>7670</v>
      </c>
      <c r="E119" s="1220"/>
      <c r="F119" s="728">
        <v>28751.47</v>
      </c>
      <c r="G119" s="697" t="s">
        <v>2625</v>
      </c>
      <c r="H119" s="698">
        <v>44077</v>
      </c>
      <c r="I119" s="699" t="s">
        <v>8367</v>
      </c>
      <c r="J119" s="525" t="s">
        <v>8368</v>
      </c>
      <c r="K119" s="611" t="s">
        <v>496</v>
      </c>
      <c r="L119" s="612"/>
      <c r="M119" s="611" t="s">
        <v>496</v>
      </c>
      <c r="N119" s="612"/>
      <c r="O119" s="703" t="s">
        <v>496</v>
      </c>
      <c r="P119" s="703"/>
      <c r="Q119" s="703"/>
      <c r="R119" s="703"/>
      <c r="S119" s="627"/>
    </row>
    <row r="120" spans="1:19" s="603" customFormat="1" ht="24" x14ac:dyDescent="0.2">
      <c r="A120" s="1146"/>
      <c r="B120" s="1218"/>
      <c r="C120" s="1219"/>
      <c r="D120" s="753" t="s">
        <v>7619</v>
      </c>
      <c r="E120" s="1220"/>
      <c r="F120" s="728">
        <v>3840</v>
      </c>
      <c r="G120" s="697" t="s">
        <v>2625</v>
      </c>
      <c r="H120" s="698">
        <v>44077</v>
      </c>
      <c r="I120" s="525" t="s">
        <v>8369</v>
      </c>
      <c r="J120" s="525" t="s">
        <v>8370</v>
      </c>
      <c r="K120" s="611" t="s">
        <v>496</v>
      </c>
      <c r="L120" s="612"/>
      <c r="M120" s="611" t="s">
        <v>496</v>
      </c>
      <c r="N120" s="612"/>
      <c r="O120" s="703" t="s">
        <v>496</v>
      </c>
      <c r="P120" s="703"/>
      <c r="Q120" s="703"/>
      <c r="R120" s="703"/>
      <c r="S120" s="627"/>
    </row>
    <row r="121" spans="1:19" s="603" customFormat="1" ht="36" x14ac:dyDescent="0.2">
      <c r="A121" s="702">
        <v>67</v>
      </c>
      <c r="B121" s="703" t="s">
        <v>8245</v>
      </c>
      <c r="C121" s="701" t="s">
        <v>8246</v>
      </c>
      <c r="D121" s="753" t="s">
        <v>8247</v>
      </c>
      <c r="E121" s="701" t="s">
        <v>8248</v>
      </c>
      <c r="F121" s="728">
        <v>700</v>
      </c>
      <c r="G121" s="704" t="s">
        <v>2612</v>
      </c>
      <c r="H121" s="707">
        <v>44032</v>
      </c>
      <c r="I121" s="709" t="s">
        <v>8249</v>
      </c>
      <c r="J121" s="525" t="s">
        <v>8250</v>
      </c>
      <c r="K121" s="611" t="s">
        <v>496</v>
      </c>
      <c r="L121" s="612"/>
      <c r="M121" s="611" t="s">
        <v>496</v>
      </c>
      <c r="N121" s="612"/>
      <c r="O121" s="703" t="s">
        <v>496</v>
      </c>
      <c r="P121" s="703"/>
      <c r="Q121" s="703"/>
      <c r="R121" s="703"/>
      <c r="S121" s="627"/>
    </row>
    <row r="122" spans="1:19" s="603" customFormat="1" ht="36" x14ac:dyDescent="0.2">
      <c r="A122" s="702">
        <v>68</v>
      </c>
      <c r="B122" s="703" t="s">
        <v>8251</v>
      </c>
      <c r="C122" s="701" t="s">
        <v>8252</v>
      </c>
      <c r="D122" s="1208" t="s">
        <v>5513</v>
      </c>
      <c r="E122" s="1208"/>
      <c r="F122" s="1208"/>
      <c r="G122" s="1208"/>
      <c r="H122" s="1208"/>
      <c r="I122" s="1208"/>
      <c r="J122" s="1208"/>
      <c r="K122" s="626" t="s">
        <v>2534</v>
      </c>
      <c r="L122" s="626" t="s">
        <v>2534</v>
      </c>
      <c r="M122" s="626" t="s">
        <v>2534</v>
      </c>
      <c r="N122" s="626" t="s">
        <v>2534</v>
      </c>
      <c r="O122" s="626" t="s">
        <v>2534</v>
      </c>
      <c r="P122" s="626" t="s">
        <v>2534</v>
      </c>
      <c r="Q122" s="626" t="s">
        <v>2534</v>
      </c>
      <c r="R122" s="626" t="s">
        <v>2534</v>
      </c>
      <c r="S122" s="756" t="s">
        <v>5513</v>
      </c>
    </row>
    <row r="123" spans="1:19" s="603" customFormat="1" ht="60" x14ac:dyDescent="0.2">
      <c r="A123" s="702">
        <v>69</v>
      </c>
      <c r="B123" s="703" t="s">
        <v>8253</v>
      </c>
      <c r="C123" s="701" t="s">
        <v>8254</v>
      </c>
      <c r="D123" s="753" t="s">
        <v>8188</v>
      </c>
      <c r="E123" s="701" t="s">
        <v>8638</v>
      </c>
      <c r="F123" s="728">
        <v>1200</v>
      </c>
      <c r="G123" s="704" t="s">
        <v>2612</v>
      </c>
      <c r="H123" s="707">
        <v>44039</v>
      </c>
      <c r="I123" s="709" t="s">
        <v>8636</v>
      </c>
      <c r="J123" s="525" t="s">
        <v>8255</v>
      </c>
      <c r="K123" s="611" t="s">
        <v>496</v>
      </c>
      <c r="L123" s="612"/>
      <c r="M123" s="611" t="s">
        <v>496</v>
      </c>
      <c r="N123" s="612"/>
      <c r="O123" s="703" t="s">
        <v>496</v>
      </c>
      <c r="P123" s="703"/>
      <c r="Q123" s="703"/>
      <c r="R123" s="703"/>
      <c r="S123" s="627"/>
    </row>
    <row r="124" spans="1:19" s="603" customFormat="1" ht="41.25" customHeight="1" x14ac:dyDescent="0.2">
      <c r="A124" s="1145">
        <v>70</v>
      </c>
      <c r="B124" s="1213" t="s">
        <v>8256</v>
      </c>
      <c r="C124" s="1206" t="s">
        <v>8257</v>
      </c>
      <c r="D124" s="753" t="s">
        <v>8371</v>
      </c>
      <c r="E124" s="1206" t="s">
        <v>8372</v>
      </c>
      <c r="F124" s="757">
        <v>776</v>
      </c>
      <c r="G124" s="710" t="s">
        <v>2944</v>
      </c>
      <c r="H124" s="712">
        <v>44069</v>
      </c>
      <c r="I124" s="713" t="s">
        <v>6283</v>
      </c>
      <c r="J124" s="525" t="s">
        <v>8373</v>
      </c>
      <c r="K124" s="522" t="s">
        <v>496</v>
      </c>
      <c r="L124" s="523"/>
      <c r="M124" s="522" t="s">
        <v>496</v>
      </c>
      <c r="N124" s="523"/>
      <c r="O124" s="524" t="s">
        <v>496</v>
      </c>
      <c r="P124" s="524"/>
      <c r="Q124" s="524"/>
      <c r="R124" s="524"/>
      <c r="S124" s="727"/>
    </row>
    <row r="125" spans="1:19" s="603" customFormat="1" ht="24" x14ac:dyDescent="0.2">
      <c r="A125" s="1146"/>
      <c r="B125" s="1213"/>
      <c r="C125" s="1206"/>
      <c r="D125" s="753" t="s">
        <v>8374</v>
      </c>
      <c r="E125" s="1206"/>
      <c r="F125" s="757">
        <v>8958.9699999999993</v>
      </c>
      <c r="G125" s="710" t="s">
        <v>2944</v>
      </c>
      <c r="H125" s="712">
        <v>44069</v>
      </c>
      <c r="I125" s="713" t="s">
        <v>5362</v>
      </c>
      <c r="J125" s="525" t="s">
        <v>8375</v>
      </c>
      <c r="K125" s="522" t="s">
        <v>496</v>
      </c>
      <c r="L125" s="523"/>
      <c r="M125" s="522" t="s">
        <v>496</v>
      </c>
      <c r="N125" s="523"/>
      <c r="O125" s="524" t="s">
        <v>496</v>
      </c>
      <c r="P125" s="524"/>
      <c r="Q125" s="524"/>
      <c r="R125" s="524"/>
      <c r="S125" s="727"/>
    </row>
    <row r="126" spans="1:19" s="603" customFormat="1" ht="48" x14ac:dyDescent="0.2">
      <c r="A126" s="702">
        <v>71</v>
      </c>
      <c r="B126" s="703" t="s">
        <v>8258</v>
      </c>
      <c r="C126" s="701" t="s">
        <v>8259</v>
      </c>
      <c r="D126" s="753" t="s">
        <v>2805</v>
      </c>
      <c r="E126" s="701" t="s">
        <v>8260</v>
      </c>
      <c r="F126" s="728">
        <v>245.3</v>
      </c>
      <c r="G126" s="704" t="s">
        <v>2612</v>
      </c>
      <c r="H126" s="707">
        <v>44039</v>
      </c>
      <c r="I126" s="709" t="s">
        <v>8261</v>
      </c>
      <c r="J126" s="525" t="s">
        <v>8262</v>
      </c>
      <c r="K126" s="611" t="s">
        <v>496</v>
      </c>
      <c r="L126" s="612"/>
      <c r="M126" s="611" t="s">
        <v>496</v>
      </c>
      <c r="N126" s="612"/>
      <c r="O126" s="703" t="s">
        <v>496</v>
      </c>
      <c r="P126" s="703"/>
      <c r="Q126" s="703"/>
      <c r="R126" s="703"/>
      <c r="S126" s="627"/>
    </row>
    <row r="127" spans="1:19" s="603" customFormat="1" ht="36" customHeight="1" x14ac:dyDescent="0.2">
      <c r="A127" s="1217">
        <v>72</v>
      </c>
      <c r="B127" s="1218" t="s">
        <v>8263</v>
      </c>
      <c r="C127" s="1219" t="s">
        <v>8264</v>
      </c>
      <c r="D127" s="745" t="s">
        <v>1479</v>
      </c>
      <c r="E127" s="1220" t="s">
        <v>8358</v>
      </c>
      <c r="F127" s="746">
        <v>1525.5</v>
      </c>
      <c r="G127" s="697" t="s">
        <v>2944</v>
      </c>
      <c r="H127" s="698">
        <v>44054</v>
      </c>
      <c r="I127" s="699" t="s">
        <v>8359</v>
      </c>
      <c r="J127" s="525" t="s">
        <v>8360</v>
      </c>
      <c r="K127" s="611" t="s">
        <v>496</v>
      </c>
      <c r="L127" s="612"/>
      <c r="M127" s="611" t="s">
        <v>496</v>
      </c>
      <c r="N127" s="612"/>
      <c r="O127" s="703" t="s">
        <v>496</v>
      </c>
      <c r="P127" s="703"/>
      <c r="Q127" s="703"/>
      <c r="R127" s="703"/>
      <c r="S127" s="627"/>
    </row>
    <row r="128" spans="1:19" s="603" customFormat="1" ht="32.25" customHeight="1" x14ac:dyDescent="0.2">
      <c r="A128" s="1217"/>
      <c r="B128" s="1218"/>
      <c r="C128" s="1219"/>
      <c r="D128" s="745" t="s">
        <v>8361</v>
      </c>
      <c r="E128" s="1220"/>
      <c r="F128" s="746">
        <v>695.5</v>
      </c>
      <c r="G128" s="697" t="s">
        <v>2944</v>
      </c>
      <c r="H128" s="698">
        <v>44054</v>
      </c>
      <c r="I128" s="699" t="s">
        <v>5995</v>
      </c>
      <c r="J128" s="525" t="s">
        <v>8362</v>
      </c>
      <c r="K128" s="611" t="s">
        <v>496</v>
      </c>
      <c r="L128" s="612"/>
      <c r="M128" s="611" t="s">
        <v>496</v>
      </c>
      <c r="N128" s="612"/>
      <c r="O128" s="703" t="s">
        <v>496</v>
      </c>
      <c r="P128" s="703"/>
      <c r="Q128" s="703"/>
      <c r="R128" s="703"/>
      <c r="S128" s="627"/>
    </row>
    <row r="129" spans="1:19" s="603" customFormat="1" ht="39.75" customHeight="1" x14ac:dyDescent="0.2">
      <c r="A129" s="702">
        <v>73</v>
      </c>
      <c r="B129" s="703" t="s">
        <v>8265</v>
      </c>
      <c r="C129" s="701" t="s">
        <v>8266</v>
      </c>
      <c r="D129" s="753" t="s">
        <v>8267</v>
      </c>
      <c r="E129" s="701" t="s">
        <v>8268</v>
      </c>
      <c r="F129" s="728">
        <v>135.6</v>
      </c>
      <c r="G129" s="704" t="s">
        <v>2612</v>
      </c>
      <c r="H129" s="707">
        <v>44029</v>
      </c>
      <c r="I129" s="709" t="s">
        <v>8269</v>
      </c>
      <c r="J129" s="525" t="s">
        <v>8270</v>
      </c>
      <c r="K129" s="611" t="s">
        <v>496</v>
      </c>
      <c r="L129" s="612"/>
      <c r="M129" s="611" t="s">
        <v>496</v>
      </c>
      <c r="N129" s="612"/>
      <c r="O129" s="703" t="s">
        <v>496</v>
      </c>
      <c r="P129" s="703"/>
      <c r="Q129" s="703"/>
      <c r="R129" s="703"/>
      <c r="S129" s="627"/>
    </row>
    <row r="130" spans="1:19" s="603" customFormat="1" ht="55.5" customHeight="1" x14ac:dyDescent="0.2">
      <c r="A130" s="702">
        <v>74</v>
      </c>
      <c r="B130" s="524" t="s">
        <v>8271</v>
      </c>
      <c r="C130" s="711" t="s">
        <v>8272</v>
      </c>
      <c r="D130" s="753" t="s">
        <v>6841</v>
      </c>
      <c r="E130" s="711" t="s">
        <v>8376</v>
      </c>
      <c r="F130" s="757">
        <v>2600</v>
      </c>
      <c r="G130" s="710" t="s">
        <v>2625</v>
      </c>
      <c r="H130" s="712">
        <v>44076</v>
      </c>
      <c r="I130" s="713" t="s">
        <v>8377</v>
      </c>
      <c r="J130" s="525" t="s">
        <v>8378</v>
      </c>
      <c r="K130" s="522" t="s">
        <v>496</v>
      </c>
      <c r="L130" s="523"/>
      <c r="M130" s="522" t="s">
        <v>496</v>
      </c>
      <c r="N130" s="523"/>
      <c r="O130" s="524" t="s">
        <v>496</v>
      </c>
      <c r="P130" s="524"/>
      <c r="Q130" s="524"/>
      <c r="R130" s="524"/>
      <c r="S130" s="627"/>
    </row>
    <row r="131" spans="1:19" s="603" customFormat="1" ht="44.25" customHeight="1" x14ac:dyDescent="0.2">
      <c r="A131" s="702">
        <v>75</v>
      </c>
      <c r="B131" s="703" t="s">
        <v>8273</v>
      </c>
      <c r="C131" s="701" t="s">
        <v>8274</v>
      </c>
      <c r="D131" s="753" t="s">
        <v>8267</v>
      </c>
      <c r="E131" s="701" t="s">
        <v>8275</v>
      </c>
      <c r="F131" s="728">
        <v>169.5</v>
      </c>
      <c r="G131" s="704" t="s">
        <v>2612</v>
      </c>
      <c r="H131" s="707">
        <v>44039</v>
      </c>
      <c r="I131" s="709" t="s">
        <v>8276</v>
      </c>
      <c r="J131" s="525" t="s">
        <v>8277</v>
      </c>
      <c r="K131" s="611" t="s">
        <v>496</v>
      </c>
      <c r="L131" s="612"/>
      <c r="M131" s="611" t="s">
        <v>496</v>
      </c>
      <c r="N131" s="612"/>
      <c r="O131" s="703" t="s">
        <v>496</v>
      </c>
      <c r="P131" s="703"/>
      <c r="Q131" s="703"/>
      <c r="R131" s="703"/>
      <c r="S131" s="627"/>
    </row>
    <row r="132" spans="1:19" s="603" customFormat="1" ht="32.25" customHeight="1" x14ac:dyDescent="0.2">
      <c r="A132" s="1145">
        <v>76</v>
      </c>
      <c r="B132" s="1213" t="s">
        <v>8278</v>
      </c>
      <c r="C132" s="1216" t="s">
        <v>8279</v>
      </c>
      <c r="D132" s="755" t="s">
        <v>8349</v>
      </c>
      <c r="E132" s="1207" t="s">
        <v>8350</v>
      </c>
      <c r="F132" s="757">
        <v>591.35</v>
      </c>
      <c r="G132" s="710" t="s">
        <v>2944</v>
      </c>
      <c r="H132" s="712">
        <v>44050</v>
      </c>
      <c r="I132" s="713" t="s">
        <v>6468</v>
      </c>
      <c r="J132" s="525" t="s">
        <v>8351</v>
      </c>
      <c r="K132" s="522" t="s">
        <v>496</v>
      </c>
      <c r="L132" s="523"/>
      <c r="M132" s="522" t="s">
        <v>496</v>
      </c>
      <c r="N132" s="523"/>
      <c r="O132" s="524" t="s">
        <v>496</v>
      </c>
      <c r="P132" s="524"/>
      <c r="Q132" s="524"/>
      <c r="R132" s="524"/>
      <c r="S132" s="627"/>
    </row>
    <row r="133" spans="1:19" s="603" customFormat="1" ht="32.25" customHeight="1" x14ac:dyDescent="0.2">
      <c r="A133" s="1146"/>
      <c r="B133" s="1213"/>
      <c r="C133" s="1216"/>
      <c r="D133" s="755" t="s">
        <v>8352</v>
      </c>
      <c r="E133" s="1207"/>
      <c r="F133" s="757">
        <v>1540.45</v>
      </c>
      <c r="G133" s="710" t="s">
        <v>2944</v>
      </c>
      <c r="H133" s="712">
        <v>44050</v>
      </c>
      <c r="I133" s="713" t="s">
        <v>8353</v>
      </c>
      <c r="J133" s="525" t="s">
        <v>8354</v>
      </c>
      <c r="K133" s="522" t="s">
        <v>496</v>
      </c>
      <c r="L133" s="523"/>
      <c r="M133" s="522" t="s">
        <v>496</v>
      </c>
      <c r="N133" s="523"/>
      <c r="O133" s="524" t="s">
        <v>496</v>
      </c>
      <c r="P133" s="524"/>
      <c r="Q133" s="524"/>
      <c r="R133" s="524"/>
      <c r="S133" s="627"/>
    </row>
    <row r="134" spans="1:19" s="603" customFormat="1" ht="36" x14ac:dyDescent="0.2">
      <c r="A134" s="702">
        <v>77</v>
      </c>
      <c r="B134" s="524" t="s">
        <v>8355</v>
      </c>
      <c r="C134" s="711" t="s">
        <v>5823</v>
      </c>
      <c r="D134" s="755" t="s">
        <v>8267</v>
      </c>
      <c r="E134" s="711" t="s">
        <v>8356</v>
      </c>
      <c r="F134" s="757">
        <v>141.25</v>
      </c>
      <c r="G134" s="710" t="s">
        <v>2944</v>
      </c>
      <c r="H134" s="712">
        <v>44053</v>
      </c>
      <c r="I134" s="713" t="s">
        <v>8357</v>
      </c>
      <c r="J134" s="525" t="s">
        <v>8379</v>
      </c>
      <c r="K134" s="522" t="s">
        <v>496</v>
      </c>
      <c r="L134" s="523"/>
      <c r="M134" s="522" t="s">
        <v>496</v>
      </c>
      <c r="N134" s="523"/>
      <c r="O134" s="524" t="s">
        <v>496</v>
      </c>
      <c r="P134" s="524"/>
      <c r="Q134" s="524"/>
      <c r="R134" s="524"/>
      <c r="S134" s="727"/>
    </row>
    <row r="135" spans="1:19" s="603" customFormat="1" ht="24" x14ac:dyDescent="0.2">
      <c r="A135" s="1145">
        <v>78</v>
      </c>
      <c r="B135" s="1213" t="s">
        <v>8380</v>
      </c>
      <c r="C135" s="1206" t="s">
        <v>6831</v>
      </c>
      <c r="D135" s="755" t="s">
        <v>8381</v>
      </c>
      <c r="E135" s="1207" t="s">
        <v>6830</v>
      </c>
      <c r="F135" s="757">
        <v>8000</v>
      </c>
      <c r="G135" s="710" t="s">
        <v>2625</v>
      </c>
      <c r="H135" s="712">
        <v>44102</v>
      </c>
      <c r="I135" s="713" t="s">
        <v>7620</v>
      </c>
      <c r="J135" s="525" t="s">
        <v>8382</v>
      </c>
      <c r="K135" s="522" t="s">
        <v>496</v>
      </c>
      <c r="L135" s="523"/>
      <c r="M135" s="522" t="s">
        <v>496</v>
      </c>
      <c r="N135" s="523"/>
      <c r="O135" s="524" t="s">
        <v>496</v>
      </c>
      <c r="P135" s="524"/>
      <c r="Q135" s="524"/>
      <c r="R135" s="524"/>
      <c r="S135" s="627"/>
    </row>
    <row r="136" spans="1:19" s="603" customFormat="1" ht="24" x14ac:dyDescent="0.2">
      <c r="A136" s="1162"/>
      <c r="B136" s="1213"/>
      <c r="C136" s="1206"/>
      <c r="D136" s="755" t="s">
        <v>8327</v>
      </c>
      <c r="E136" s="1207"/>
      <c r="F136" s="757">
        <v>4930</v>
      </c>
      <c r="G136" s="710" t="s">
        <v>2625</v>
      </c>
      <c r="H136" s="712">
        <v>44102</v>
      </c>
      <c r="I136" s="713" t="s">
        <v>8383</v>
      </c>
      <c r="J136" s="525" t="s">
        <v>8384</v>
      </c>
      <c r="K136" s="522" t="s">
        <v>496</v>
      </c>
      <c r="L136" s="523"/>
      <c r="M136" s="522" t="s">
        <v>496</v>
      </c>
      <c r="N136" s="523"/>
      <c r="O136" s="524" t="s">
        <v>496</v>
      </c>
      <c r="P136" s="524"/>
      <c r="Q136" s="524"/>
      <c r="R136" s="524"/>
      <c r="S136" s="627"/>
    </row>
    <row r="137" spans="1:19" s="603" customFormat="1" ht="27.75" customHeight="1" x14ac:dyDescent="0.2">
      <c r="A137" s="1162"/>
      <c r="B137" s="1213"/>
      <c r="C137" s="1206"/>
      <c r="D137" s="755" t="s">
        <v>7</v>
      </c>
      <c r="E137" s="1207"/>
      <c r="F137" s="757">
        <v>1271.25</v>
      </c>
      <c r="G137" s="710" t="s">
        <v>2625</v>
      </c>
      <c r="H137" s="712">
        <v>44102</v>
      </c>
      <c r="I137" s="713" t="s">
        <v>8385</v>
      </c>
      <c r="J137" s="525" t="s">
        <v>8386</v>
      </c>
      <c r="K137" s="522" t="s">
        <v>496</v>
      </c>
      <c r="L137" s="523"/>
      <c r="M137" s="522" t="s">
        <v>496</v>
      </c>
      <c r="N137" s="523"/>
      <c r="O137" s="524" t="s">
        <v>496</v>
      </c>
      <c r="P137" s="524"/>
      <c r="Q137" s="524"/>
      <c r="R137" s="524"/>
      <c r="S137" s="627"/>
    </row>
    <row r="138" spans="1:19" s="603" customFormat="1" ht="26.25" customHeight="1" x14ac:dyDescent="0.2">
      <c r="A138" s="1146"/>
      <c r="B138" s="1213"/>
      <c r="C138" s="1206"/>
      <c r="D138" s="755" t="s">
        <v>8387</v>
      </c>
      <c r="E138" s="1207"/>
      <c r="F138" s="757">
        <v>10842</v>
      </c>
      <c r="G138" s="710" t="s">
        <v>2625</v>
      </c>
      <c r="H138" s="712">
        <v>44102</v>
      </c>
      <c r="I138" s="713" t="s">
        <v>8388</v>
      </c>
      <c r="J138" s="525" t="s">
        <v>8389</v>
      </c>
      <c r="K138" s="522" t="s">
        <v>496</v>
      </c>
      <c r="L138" s="523"/>
      <c r="M138" s="522" t="s">
        <v>496</v>
      </c>
      <c r="N138" s="523"/>
      <c r="O138" s="524" t="s">
        <v>496</v>
      </c>
      <c r="P138" s="524"/>
      <c r="Q138" s="524"/>
      <c r="R138" s="524"/>
      <c r="S138" s="627"/>
    </row>
    <row r="139" spans="1:19" s="603" customFormat="1" ht="66" customHeight="1" x14ac:dyDescent="0.2">
      <c r="A139" s="702">
        <v>79</v>
      </c>
      <c r="B139" s="524" t="s">
        <v>8390</v>
      </c>
      <c r="C139" s="711" t="s">
        <v>8391</v>
      </c>
      <c r="D139" s="755" t="s">
        <v>8178</v>
      </c>
      <c r="E139" s="711" t="s">
        <v>8392</v>
      </c>
      <c r="F139" s="757">
        <v>28290</v>
      </c>
      <c r="G139" s="710" t="s">
        <v>2625</v>
      </c>
      <c r="H139" s="712">
        <v>44099</v>
      </c>
      <c r="I139" s="713" t="s">
        <v>8393</v>
      </c>
      <c r="J139" s="525" t="s">
        <v>8394</v>
      </c>
      <c r="K139" s="522"/>
      <c r="L139" s="522" t="s">
        <v>496</v>
      </c>
      <c r="M139" s="522" t="s">
        <v>496</v>
      </c>
      <c r="N139" s="523"/>
      <c r="O139" s="524" t="s">
        <v>496</v>
      </c>
      <c r="P139" s="524" t="s">
        <v>496</v>
      </c>
      <c r="Q139" s="524"/>
      <c r="R139" s="524"/>
      <c r="S139" s="662" t="s">
        <v>8684</v>
      </c>
    </row>
    <row r="140" spans="1:19" s="603" customFormat="1" ht="48" x14ac:dyDescent="0.2">
      <c r="A140" s="702">
        <v>80</v>
      </c>
      <c r="B140" s="1211" t="s">
        <v>8395</v>
      </c>
      <c r="C140" s="1240" t="s">
        <v>8396</v>
      </c>
      <c r="D140" s="745" t="s">
        <v>8491</v>
      </c>
      <c r="E140" s="1240" t="s">
        <v>6417</v>
      </c>
      <c r="F140" s="746">
        <v>4082.02</v>
      </c>
      <c r="G140" s="697" t="s">
        <v>3128</v>
      </c>
      <c r="H140" s="698">
        <v>44133</v>
      </c>
      <c r="I140" s="699" t="s">
        <v>8492</v>
      </c>
      <c r="J140" s="525" t="s">
        <v>8493</v>
      </c>
      <c r="K140" s="522" t="s">
        <v>496</v>
      </c>
      <c r="L140" s="523"/>
      <c r="M140" s="522" t="s">
        <v>496</v>
      </c>
      <c r="N140" s="523"/>
      <c r="O140" s="823"/>
      <c r="P140" s="823" t="s">
        <v>496</v>
      </c>
      <c r="Q140" s="524"/>
      <c r="R140" s="524"/>
      <c r="S140" s="662"/>
    </row>
    <row r="141" spans="1:19" s="603" customFormat="1" ht="36" x14ac:dyDescent="0.2">
      <c r="A141" s="736"/>
      <c r="B141" s="1212"/>
      <c r="C141" s="1242"/>
      <c r="D141" s="745" t="s">
        <v>5395</v>
      </c>
      <c r="E141" s="1242"/>
      <c r="F141" s="746">
        <v>9071.5</v>
      </c>
      <c r="G141" s="697" t="s">
        <v>3128</v>
      </c>
      <c r="H141" s="698">
        <v>44133</v>
      </c>
      <c r="I141" s="699" t="s">
        <v>8494</v>
      </c>
      <c r="J141" s="525" t="s">
        <v>8495</v>
      </c>
      <c r="K141" s="522" t="s">
        <v>496</v>
      </c>
      <c r="L141" s="523"/>
      <c r="M141" s="522" t="s">
        <v>496</v>
      </c>
      <c r="N141" s="523"/>
      <c r="O141" s="735"/>
      <c r="P141" s="735" t="s">
        <v>496</v>
      </c>
      <c r="Q141" s="735" t="s">
        <v>496</v>
      </c>
      <c r="R141" s="735"/>
      <c r="S141" s="662" t="s">
        <v>8682</v>
      </c>
    </row>
    <row r="142" spans="1:19" s="603" customFormat="1" ht="36" customHeight="1" x14ac:dyDescent="0.2">
      <c r="A142" s="1145">
        <v>81</v>
      </c>
      <c r="B142" s="1154" t="s">
        <v>8397</v>
      </c>
      <c r="C142" s="1236" t="s">
        <v>8398</v>
      </c>
      <c r="D142" s="745" t="s">
        <v>8469</v>
      </c>
      <c r="E142" s="1247" t="s">
        <v>8470</v>
      </c>
      <c r="F142" s="746">
        <v>85</v>
      </c>
      <c r="G142" s="697" t="s">
        <v>3128</v>
      </c>
      <c r="H142" s="698">
        <v>44112</v>
      </c>
      <c r="I142" s="699" t="s">
        <v>5995</v>
      </c>
      <c r="J142" s="525" t="s">
        <v>8471</v>
      </c>
      <c r="K142" s="522" t="s">
        <v>496</v>
      </c>
      <c r="L142" s="523"/>
      <c r="M142" s="522" t="s">
        <v>496</v>
      </c>
      <c r="N142" s="523"/>
      <c r="O142" s="524" t="s">
        <v>496</v>
      </c>
      <c r="P142" s="524"/>
      <c r="Q142" s="524"/>
      <c r="R142" s="524"/>
      <c r="S142" s="627"/>
    </row>
    <row r="143" spans="1:19" s="603" customFormat="1" ht="24" x14ac:dyDescent="0.2">
      <c r="A143" s="1162"/>
      <c r="B143" s="1250"/>
      <c r="C143" s="1237"/>
      <c r="D143" s="745" t="s">
        <v>8194</v>
      </c>
      <c r="E143" s="1248"/>
      <c r="F143" s="746">
        <v>500</v>
      </c>
      <c r="G143" s="697" t="s">
        <v>3128</v>
      </c>
      <c r="H143" s="698">
        <v>44112</v>
      </c>
      <c r="I143" s="699" t="s">
        <v>8472</v>
      </c>
      <c r="J143" s="525" t="s">
        <v>8473</v>
      </c>
      <c r="K143" s="522" t="s">
        <v>496</v>
      </c>
      <c r="L143" s="523"/>
      <c r="M143" s="522" t="s">
        <v>496</v>
      </c>
      <c r="N143" s="523"/>
      <c r="O143" s="735" t="s">
        <v>496</v>
      </c>
      <c r="P143" s="735"/>
      <c r="Q143" s="735"/>
      <c r="R143" s="735"/>
      <c r="S143" s="627"/>
    </row>
    <row r="144" spans="1:19" s="603" customFormat="1" ht="24" x14ac:dyDescent="0.2">
      <c r="A144" s="1162"/>
      <c r="B144" s="1250"/>
      <c r="C144" s="1237"/>
      <c r="D144" s="745" t="s">
        <v>8474</v>
      </c>
      <c r="E144" s="1248"/>
      <c r="F144" s="746">
        <v>493</v>
      </c>
      <c r="G144" s="697" t="s">
        <v>3128</v>
      </c>
      <c r="H144" s="698">
        <v>44112</v>
      </c>
      <c r="I144" s="699" t="s">
        <v>5995</v>
      </c>
      <c r="J144" s="525" t="s">
        <v>8475</v>
      </c>
      <c r="K144" s="522" t="s">
        <v>496</v>
      </c>
      <c r="L144" s="523"/>
      <c r="M144" s="522" t="s">
        <v>496</v>
      </c>
      <c r="N144" s="523"/>
      <c r="O144" s="735" t="s">
        <v>496</v>
      </c>
      <c r="P144" s="735"/>
      <c r="Q144" s="735"/>
      <c r="R144" s="735"/>
      <c r="S144" s="627"/>
    </row>
    <row r="145" spans="1:19" s="603" customFormat="1" ht="24" x14ac:dyDescent="0.2">
      <c r="A145" s="1146"/>
      <c r="B145" s="1155"/>
      <c r="C145" s="1238"/>
      <c r="D145" s="745" t="s">
        <v>8476</v>
      </c>
      <c r="E145" s="1249"/>
      <c r="F145" s="746">
        <v>299.25</v>
      </c>
      <c r="G145" s="697" t="s">
        <v>3128</v>
      </c>
      <c r="H145" s="698">
        <v>44112</v>
      </c>
      <c r="I145" s="699" t="s">
        <v>8477</v>
      </c>
      <c r="J145" s="525" t="s">
        <v>8478</v>
      </c>
      <c r="K145" s="522" t="s">
        <v>496</v>
      </c>
      <c r="L145" s="523"/>
      <c r="M145" s="522" t="s">
        <v>496</v>
      </c>
      <c r="N145" s="523"/>
      <c r="O145" s="735" t="s">
        <v>496</v>
      </c>
      <c r="P145" s="735"/>
      <c r="Q145" s="735"/>
      <c r="R145" s="735"/>
      <c r="S145" s="627"/>
    </row>
    <row r="146" spans="1:19" s="603" customFormat="1" ht="24" x14ac:dyDescent="0.2">
      <c r="A146" s="1145">
        <v>82</v>
      </c>
      <c r="B146" s="1213" t="s">
        <v>8399</v>
      </c>
      <c r="C146" s="1207" t="s">
        <v>8400</v>
      </c>
      <c r="D146" s="755" t="s">
        <v>8349</v>
      </c>
      <c r="E146" s="1206" t="s">
        <v>8401</v>
      </c>
      <c r="F146" s="757">
        <v>561.25</v>
      </c>
      <c r="G146" s="710" t="s">
        <v>2625</v>
      </c>
      <c r="H146" s="712">
        <v>44099</v>
      </c>
      <c r="I146" s="713" t="s">
        <v>8402</v>
      </c>
      <c r="J146" s="525" t="s">
        <v>8403</v>
      </c>
      <c r="K146" s="522" t="s">
        <v>496</v>
      </c>
      <c r="L146" s="523"/>
      <c r="M146" s="522" t="s">
        <v>496</v>
      </c>
      <c r="N146" s="523"/>
      <c r="O146" s="524" t="s">
        <v>496</v>
      </c>
      <c r="P146" s="524"/>
      <c r="Q146" s="524"/>
      <c r="R146" s="524"/>
      <c r="S146" s="627"/>
    </row>
    <row r="147" spans="1:19" s="603" customFormat="1" ht="24" x14ac:dyDescent="0.2">
      <c r="A147" s="1146"/>
      <c r="B147" s="1213"/>
      <c r="C147" s="1207"/>
      <c r="D147" s="755" t="s">
        <v>8404</v>
      </c>
      <c r="E147" s="1206"/>
      <c r="F147" s="757">
        <v>96.08</v>
      </c>
      <c r="G147" s="710" t="s">
        <v>2625</v>
      </c>
      <c r="H147" s="712">
        <v>44099</v>
      </c>
      <c r="I147" s="713" t="s">
        <v>8405</v>
      </c>
      <c r="J147" s="525" t="s">
        <v>8406</v>
      </c>
      <c r="K147" s="522" t="s">
        <v>496</v>
      </c>
      <c r="L147" s="523"/>
      <c r="M147" s="522" t="s">
        <v>496</v>
      </c>
      <c r="N147" s="523"/>
      <c r="O147" s="524" t="s">
        <v>496</v>
      </c>
      <c r="P147" s="524"/>
      <c r="Q147" s="524"/>
      <c r="R147" s="524"/>
      <c r="S147" s="627"/>
    </row>
    <row r="148" spans="1:19" s="603" customFormat="1" ht="48" x14ac:dyDescent="0.2">
      <c r="A148" s="702">
        <v>83</v>
      </c>
      <c r="B148" s="524" t="s">
        <v>8407</v>
      </c>
      <c r="C148" s="738" t="s">
        <v>8252</v>
      </c>
      <c r="D148" s="745" t="s">
        <v>8479</v>
      </c>
      <c r="E148" s="738" t="s">
        <v>8480</v>
      </c>
      <c r="F148" s="746">
        <v>37500</v>
      </c>
      <c r="G148" s="697" t="s">
        <v>3128</v>
      </c>
      <c r="H148" s="698">
        <v>44117</v>
      </c>
      <c r="I148" s="699" t="s">
        <v>8201</v>
      </c>
      <c r="J148" s="525" t="s">
        <v>8481</v>
      </c>
      <c r="K148" s="522" t="s">
        <v>496</v>
      </c>
      <c r="L148" s="523"/>
      <c r="M148" s="522" t="s">
        <v>496</v>
      </c>
      <c r="N148" s="523"/>
      <c r="O148" s="524" t="s">
        <v>496</v>
      </c>
      <c r="P148" s="524"/>
      <c r="Q148" s="524"/>
      <c r="R148" s="524"/>
      <c r="S148" s="627"/>
    </row>
    <row r="149" spans="1:19" s="603" customFormat="1" ht="48" x14ac:dyDescent="0.2">
      <c r="A149" s="702">
        <v>84</v>
      </c>
      <c r="B149" s="524" t="s">
        <v>8408</v>
      </c>
      <c r="C149" s="711" t="s">
        <v>8409</v>
      </c>
      <c r="D149" s="755" t="s">
        <v>8410</v>
      </c>
      <c r="E149" s="711" t="s">
        <v>8639</v>
      </c>
      <c r="F149" s="757">
        <v>695</v>
      </c>
      <c r="G149" s="710" t="s">
        <v>2625</v>
      </c>
      <c r="H149" s="712">
        <v>44104</v>
      </c>
      <c r="I149" s="713" t="s">
        <v>8640</v>
      </c>
      <c r="J149" s="525" t="s">
        <v>8411</v>
      </c>
      <c r="K149" s="522" t="s">
        <v>496</v>
      </c>
      <c r="L149" s="523"/>
      <c r="M149" s="522" t="s">
        <v>496</v>
      </c>
      <c r="N149" s="523"/>
      <c r="O149" s="524" t="s">
        <v>496</v>
      </c>
      <c r="P149" s="524"/>
      <c r="Q149" s="524"/>
      <c r="R149" s="524"/>
      <c r="S149" s="627"/>
    </row>
    <row r="150" spans="1:19" s="603" customFormat="1" ht="36" x14ac:dyDescent="0.2">
      <c r="A150" s="702">
        <v>85</v>
      </c>
      <c r="B150" s="524" t="s">
        <v>8412</v>
      </c>
      <c r="C150" s="711" t="s">
        <v>8413</v>
      </c>
      <c r="D150" s="755" t="s">
        <v>8414</v>
      </c>
      <c r="E150" s="711" t="s">
        <v>8641</v>
      </c>
      <c r="F150" s="757">
        <v>867.03</v>
      </c>
      <c r="G150" s="710" t="s">
        <v>2625</v>
      </c>
      <c r="H150" s="712">
        <v>44099</v>
      </c>
      <c r="I150" s="713" t="s">
        <v>8415</v>
      </c>
      <c r="J150" s="525" t="s">
        <v>8416</v>
      </c>
      <c r="K150" s="522" t="s">
        <v>496</v>
      </c>
      <c r="L150" s="523"/>
      <c r="M150" s="522" t="s">
        <v>496</v>
      </c>
      <c r="N150" s="523"/>
      <c r="O150" s="524" t="s">
        <v>496</v>
      </c>
      <c r="P150" s="524"/>
      <c r="Q150" s="524"/>
      <c r="R150" s="524"/>
      <c r="S150" s="627"/>
    </row>
    <row r="151" spans="1:19" s="603" customFormat="1" ht="36" x14ac:dyDescent="0.2">
      <c r="A151" s="702">
        <v>86</v>
      </c>
      <c r="B151" s="524" t="s">
        <v>8417</v>
      </c>
      <c r="C151" s="738" t="s">
        <v>8418</v>
      </c>
      <c r="D151" s="745" t="s">
        <v>8482</v>
      </c>
      <c r="E151" s="738" t="s">
        <v>8483</v>
      </c>
      <c r="F151" s="746">
        <v>5293.4</v>
      </c>
      <c r="G151" s="697" t="s">
        <v>3128</v>
      </c>
      <c r="H151" s="698">
        <v>44112</v>
      </c>
      <c r="I151" s="699" t="s">
        <v>8383</v>
      </c>
      <c r="J151" s="525" t="s">
        <v>8484</v>
      </c>
      <c r="K151" s="522" t="s">
        <v>496</v>
      </c>
      <c r="L151" s="523"/>
      <c r="M151" s="522" t="s">
        <v>496</v>
      </c>
      <c r="N151" s="523"/>
      <c r="O151" s="524" t="s">
        <v>496</v>
      </c>
      <c r="P151" s="524"/>
      <c r="Q151" s="524"/>
      <c r="R151" s="524"/>
      <c r="S151" s="627"/>
    </row>
    <row r="152" spans="1:19" s="603" customFormat="1" ht="52.5" customHeight="1" x14ac:dyDescent="0.2">
      <c r="A152" s="702">
        <v>87</v>
      </c>
      <c r="B152" s="524" t="s">
        <v>8419</v>
      </c>
      <c r="C152" s="760" t="s">
        <v>8420</v>
      </c>
      <c r="D152" s="745" t="s">
        <v>452</v>
      </c>
      <c r="E152" s="738" t="s">
        <v>8642</v>
      </c>
      <c r="F152" s="746">
        <v>1004.95</v>
      </c>
      <c r="G152" s="697" t="s">
        <v>3128</v>
      </c>
      <c r="H152" s="698">
        <v>44110</v>
      </c>
      <c r="I152" s="699" t="s">
        <v>8201</v>
      </c>
      <c r="J152" s="525" t="s">
        <v>8485</v>
      </c>
      <c r="K152" s="522" t="s">
        <v>496</v>
      </c>
      <c r="L152" s="523"/>
      <c r="M152" s="522" t="s">
        <v>496</v>
      </c>
      <c r="N152" s="523"/>
      <c r="O152" s="524" t="s">
        <v>496</v>
      </c>
      <c r="P152" s="524"/>
      <c r="Q152" s="524"/>
      <c r="R152" s="524"/>
      <c r="S152" s="627"/>
    </row>
    <row r="153" spans="1:19" s="603" customFormat="1" ht="24" x14ac:dyDescent="0.2">
      <c r="A153" s="702">
        <v>88</v>
      </c>
      <c r="B153" s="524" t="s">
        <v>8421</v>
      </c>
      <c r="C153" s="711" t="s">
        <v>8422</v>
      </c>
      <c r="D153" s="755" t="s">
        <v>174</v>
      </c>
      <c r="E153" s="711" t="s">
        <v>8643</v>
      </c>
      <c r="F153" s="757">
        <v>425</v>
      </c>
      <c r="G153" s="710" t="s">
        <v>2625</v>
      </c>
      <c r="H153" s="712">
        <v>44104</v>
      </c>
      <c r="I153" s="713" t="s">
        <v>8423</v>
      </c>
      <c r="J153" s="525" t="s">
        <v>8424</v>
      </c>
      <c r="K153" s="522" t="s">
        <v>496</v>
      </c>
      <c r="L153" s="523"/>
      <c r="M153" s="522" t="s">
        <v>496</v>
      </c>
      <c r="N153" s="523"/>
      <c r="O153" s="524" t="s">
        <v>496</v>
      </c>
      <c r="P153" s="524"/>
      <c r="Q153" s="524"/>
      <c r="R153" s="524"/>
      <c r="S153" s="627"/>
    </row>
    <row r="154" spans="1:19" s="603" customFormat="1" ht="36" x14ac:dyDescent="0.2">
      <c r="A154" s="702">
        <v>89</v>
      </c>
      <c r="B154" s="524" t="s">
        <v>8425</v>
      </c>
      <c r="C154" s="711" t="s">
        <v>8426</v>
      </c>
      <c r="D154" s="755" t="s">
        <v>137</v>
      </c>
      <c r="E154" s="711" t="s">
        <v>8427</v>
      </c>
      <c r="F154" s="757">
        <v>1353</v>
      </c>
      <c r="G154" s="710" t="s">
        <v>2625</v>
      </c>
      <c r="H154" s="712">
        <v>44102</v>
      </c>
      <c r="I154" s="713" t="s">
        <v>8428</v>
      </c>
      <c r="J154" s="525" t="s">
        <v>8429</v>
      </c>
      <c r="K154" s="522" t="s">
        <v>496</v>
      </c>
      <c r="L154" s="523"/>
      <c r="M154" s="522" t="s">
        <v>496</v>
      </c>
      <c r="N154" s="523"/>
      <c r="O154" s="524" t="s">
        <v>496</v>
      </c>
      <c r="P154" s="524"/>
      <c r="Q154" s="524"/>
      <c r="R154" s="524"/>
      <c r="S154" s="627"/>
    </row>
    <row r="155" spans="1:19" s="603" customFormat="1" ht="36" customHeight="1" x14ac:dyDescent="0.2">
      <c r="A155" s="1145">
        <v>90</v>
      </c>
      <c r="B155" s="1154" t="s">
        <v>8430</v>
      </c>
      <c r="C155" s="1236" t="s">
        <v>8431</v>
      </c>
      <c r="D155" s="745" t="s">
        <v>7536</v>
      </c>
      <c r="E155" s="1209" t="s">
        <v>8486</v>
      </c>
      <c r="F155" s="746">
        <v>199</v>
      </c>
      <c r="G155" s="697" t="s">
        <v>3128</v>
      </c>
      <c r="H155" s="698">
        <v>44110</v>
      </c>
      <c r="I155" s="699" t="s">
        <v>5362</v>
      </c>
      <c r="J155" s="525" t="s">
        <v>8487</v>
      </c>
      <c r="K155" s="522" t="s">
        <v>496</v>
      </c>
      <c r="L155" s="523"/>
      <c r="M155" s="522" t="s">
        <v>496</v>
      </c>
      <c r="N155" s="523"/>
      <c r="O155" s="524" t="s">
        <v>496</v>
      </c>
      <c r="P155" s="524"/>
      <c r="Q155" s="524"/>
      <c r="R155" s="524"/>
      <c r="S155" s="627"/>
    </row>
    <row r="156" spans="1:19" s="603" customFormat="1" ht="24" x14ac:dyDescent="0.2">
      <c r="A156" s="1162"/>
      <c r="B156" s="1250"/>
      <c r="C156" s="1237"/>
      <c r="D156" s="745" t="s">
        <v>447</v>
      </c>
      <c r="E156" s="1243"/>
      <c r="F156" s="746">
        <v>796.2</v>
      </c>
      <c r="G156" s="697" t="s">
        <v>3128</v>
      </c>
      <c r="H156" s="698">
        <v>44110</v>
      </c>
      <c r="I156" s="699" t="s">
        <v>7839</v>
      </c>
      <c r="J156" s="525" t="s">
        <v>8488</v>
      </c>
      <c r="K156" s="743" t="s">
        <v>496</v>
      </c>
      <c r="L156" s="744"/>
      <c r="M156" s="743" t="s">
        <v>496</v>
      </c>
      <c r="N156" s="744"/>
      <c r="O156" s="734" t="s">
        <v>496</v>
      </c>
      <c r="P156" s="734"/>
      <c r="Q156" s="734"/>
      <c r="R156" s="734"/>
      <c r="S156" s="627"/>
    </row>
    <row r="157" spans="1:19" s="603" customFormat="1" ht="24" x14ac:dyDescent="0.2">
      <c r="A157" s="1146"/>
      <c r="B157" s="1155"/>
      <c r="C157" s="1238"/>
      <c r="D157" s="745" t="s">
        <v>8489</v>
      </c>
      <c r="E157" s="1210"/>
      <c r="F157" s="746">
        <v>2145.3000000000002</v>
      </c>
      <c r="G157" s="697" t="s">
        <v>3128</v>
      </c>
      <c r="H157" s="698">
        <v>44110</v>
      </c>
      <c r="I157" s="699" t="s">
        <v>7839</v>
      </c>
      <c r="J157" s="525" t="s">
        <v>8490</v>
      </c>
      <c r="K157" s="743" t="s">
        <v>496</v>
      </c>
      <c r="L157" s="744"/>
      <c r="M157" s="743" t="s">
        <v>496</v>
      </c>
      <c r="N157" s="744"/>
      <c r="O157" s="734" t="s">
        <v>496</v>
      </c>
      <c r="P157" s="734"/>
      <c r="Q157" s="734"/>
      <c r="R157" s="734"/>
      <c r="S157" s="627"/>
    </row>
    <row r="158" spans="1:19" s="603" customFormat="1" ht="48" x14ac:dyDescent="0.2">
      <c r="A158" s="733">
        <v>91</v>
      </c>
      <c r="B158" s="734" t="s">
        <v>8432</v>
      </c>
      <c r="C158" s="739" t="s">
        <v>8433</v>
      </c>
      <c r="D158" s="761" t="s">
        <v>8434</v>
      </c>
      <c r="E158" s="739" t="s">
        <v>8435</v>
      </c>
      <c r="F158" s="758">
        <v>542.4</v>
      </c>
      <c r="G158" s="740" t="s">
        <v>2625</v>
      </c>
      <c r="H158" s="741">
        <v>44104</v>
      </c>
      <c r="I158" s="742" t="s">
        <v>8359</v>
      </c>
      <c r="J158" s="759" t="s">
        <v>8436</v>
      </c>
      <c r="K158" s="743" t="s">
        <v>496</v>
      </c>
      <c r="L158" s="744"/>
      <c r="M158" s="743" t="s">
        <v>496</v>
      </c>
      <c r="N158" s="744"/>
      <c r="O158" s="734" t="s">
        <v>496</v>
      </c>
      <c r="P158" s="734"/>
      <c r="Q158" s="734"/>
      <c r="R158" s="734"/>
      <c r="S158" s="667"/>
    </row>
    <row r="159" spans="1:19" s="603" customFormat="1" ht="44.25" customHeight="1" x14ac:dyDescent="0.2">
      <c r="A159" s="736">
        <v>92</v>
      </c>
      <c r="B159" s="737" t="s">
        <v>8444</v>
      </c>
      <c r="C159" s="769" t="s">
        <v>8445</v>
      </c>
      <c r="D159" s="745" t="s">
        <v>2955</v>
      </c>
      <c r="E159" s="769" t="s">
        <v>8446</v>
      </c>
      <c r="F159" s="746">
        <v>1376</v>
      </c>
      <c r="G159" s="697" t="s">
        <v>3009</v>
      </c>
      <c r="H159" s="698">
        <v>44138</v>
      </c>
      <c r="I159" s="699" t="s">
        <v>8644</v>
      </c>
      <c r="J159" s="759" t="s">
        <v>8513</v>
      </c>
      <c r="K159" s="522" t="s">
        <v>496</v>
      </c>
      <c r="L159" s="523"/>
      <c r="M159" s="522" t="s">
        <v>496</v>
      </c>
      <c r="N159" s="523"/>
      <c r="O159" s="735" t="s">
        <v>496</v>
      </c>
      <c r="P159" s="735"/>
      <c r="Q159" s="735"/>
      <c r="R159" s="735"/>
      <c r="S159" s="627"/>
    </row>
    <row r="160" spans="1:19" s="603" customFormat="1" ht="34.5" customHeight="1" x14ac:dyDescent="0.2">
      <c r="A160" s="736">
        <v>93</v>
      </c>
      <c r="B160" s="737" t="s">
        <v>8447</v>
      </c>
      <c r="C160" s="763" t="s">
        <v>8448</v>
      </c>
      <c r="D160" s="745" t="s">
        <v>8496</v>
      </c>
      <c r="E160" s="763" t="s">
        <v>8449</v>
      </c>
      <c r="F160" s="746">
        <v>248.75</v>
      </c>
      <c r="G160" s="697" t="s">
        <v>3128</v>
      </c>
      <c r="H160" s="698">
        <v>44123</v>
      </c>
      <c r="I160" s="699" t="s">
        <v>8497</v>
      </c>
      <c r="J160" s="759" t="s">
        <v>8498</v>
      </c>
      <c r="K160" s="522" t="s">
        <v>496</v>
      </c>
      <c r="L160" s="523"/>
      <c r="M160" s="522" t="s">
        <v>496</v>
      </c>
      <c r="N160" s="523"/>
      <c r="O160" s="735" t="s">
        <v>496</v>
      </c>
      <c r="P160" s="735"/>
      <c r="Q160" s="735"/>
      <c r="R160" s="735"/>
      <c r="S160" s="627"/>
    </row>
    <row r="161" spans="1:19" s="603" customFormat="1" ht="24" x14ac:dyDescent="0.2">
      <c r="A161" s="1145">
        <v>94</v>
      </c>
      <c r="B161" s="1211" t="s">
        <v>8450</v>
      </c>
      <c r="C161" s="1209" t="s">
        <v>8451</v>
      </c>
      <c r="D161" s="745" t="s">
        <v>8508</v>
      </c>
      <c r="E161" s="1240" t="s">
        <v>8452</v>
      </c>
      <c r="F161" s="746">
        <v>371.76</v>
      </c>
      <c r="G161" s="697" t="s">
        <v>3009</v>
      </c>
      <c r="H161" s="698">
        <v>44138</v>
      </c>
      <c r="I161" s="699" t="s">
        <v>8509</v>
      </c>
      <c r="J161" s="759" t="s">
        <v>8510</v>
      </c>
      <c r="K161" s="522" t="s">
        <v>496</v>
      </c>
      <c r="L161" s="523"/>
      <c r="M161" s="522" t="s">
        <v>496</v>
      </c>
      <c r="N161" s="523"/>
      <c r="O161" s="732" t="s">
        <v>496</v>
      </c>
      <c r="P161" s="732"/>
      <c r="Q161" s="732"/>
      <c r="R161" s="732"/>
      <c r="S161" s="627"/>
    </row>
    <row r="162" spans="1:19" s="603" customFormat="1" ht="34.5" customHeight="1" x14ac:dyDescent="0.2">
      <c r="A162" s="1146"/>
      <c r="B162" s="1212"/>
      <c r="C162" s="1210"/>
      <c r="D162" s="745" t="s">
        <v>2955</v>
      </c>
      <c r="E162" s="1242"/>
      <c r="F162" s="746">
        <v>24</v>
      </c>
      <c r="G162" s="697" t="s">
        <v>3009</v>
      </c>
      <c r="H162" s="698">
        <v>44138</v>
      </c>
      <c r="I162" s="699" t="s">
        <v>8511</v>
      </c>
      <c r="J162" s="759" t="s">
        <v>8512</v>
      </c>
      <c r="K162" s="522" t="s">
        <v>496</v>
      </c>
      <c r="L162" s="523"/>
      <c r="M162" s="522" t="s">
        <v>496</v>
      </c>
      <c r="N162" s="523"/>
      <c r="O162" s="768" t="s">
        <v>496</v>
      </c>
      <c r="P162" s="768"/>
      <c r="Q162" s="768"/>
      <c r="R162" s="768"/>
      <c r="S162" s="627"/>
    </row>
    <row r="163" spans="1:19" s="603" customFormat="1" ht="36" x14ac:dyDescent="0.2">
      <c r="A163" s="731">
        <v>95</v>
      </c>
      <c r="B163" s="737" t="s">
        <v>8453</v>
      </c>
      <c r="C163" s="763" t="s">
        <v>8454</v>
      </c>
      <c r="D163" s="745" t="s">
        <v>8482</v>
      </c>
      <c r="E163" s="763" t="s">
        <v>8455</v>
      </c>
      <c r="F163" s="746">
        <v>886</v>
      </c>
      <c r="G163" s="697" t="s">
        <v>3128</v>
      </c>
      <c r="H163" s="698">
        <v>44123</v>
      </c>
      <c r="I163" s="699" t="s">
        <v>6733</v>
      </c>
      <c r="J163" s="759" t="s">
        <v>8499</v>
      </c>
      <c r="K163" s="522" t="s">
        <v>496</v>
      </c>
      <c r="L163" s="523"/>
      <c r="M163" s="522" t="s">
        <v>496</v>
      </c>
      <c r="N163" s="523"/>
      <c r="O163" s="732" t="s">
        <v>496</v>
      </c>
      <c r="P163" s="732"/>
      <c r="Q163" s="732"/>
      <c r="R163" s="732"/>
      <c r="S163" s="627"/>
    </row>
    <row r="164" spans="1:19" s="603" customFormat="1" ht="30" customHeight="1" x14ac:dyDescent="0.2">
      <c r="A164" s="1145">
        <v>96</v>
      </c>
      <c r="B164" s="1211" t="s">
        <v>8456</v>
      </c>
      <c r="C164" s="1209" t="s">
        <v>8457</v>
      </c>
      <c r="D164" s="745" t="s">
        <v>8519</v>
      </c>
      <c r="E164" s="1209" t="s">
        <v>8458</v>
      </c>
      <c r="F164" s="746">
        <v>1260</v>
      </c>
      <c r="G164" s="697" t="s">
        <v>3009</v>
      </c>
      <c r="H164" s="698">
        <v>44146</v>
      </c>
      <c r="I164" s="699" t="s">
        <v>8520</v>
      </c>
      <c r="J164" s="759" t="s">
        <v>8521</v>
      </c>
      <c r="K164" s="522" t="s">
        <v>496</v>
      </c>
      <c r="L164" s="523"/>
      <c r="M164" s="522" t="s">
        <v>496</v>
      </c>
      <c r="N164" s="523"/>
      <c r="O164" s="732" t="s">
        <v>496</v>
      </c>
      <c r="P164" s="732"/>
      <c r="Q164" s="732"/>
      <c r="R164" s="732"/>
      <c r="S164" s="627"/>
    </row>
    <row r="165" spans="1:19" s="603" customFormat="1" ht="35.25" customHeight="1" x14ac:dyDescent="0.2">
      <c r="A165" s="1146"/>
      <c r="B165" s="1212"/>
      <c r="C165" s="1210"/>
      <c r="D165" s="745" t="s">
        <v>8522</v>
      </c>
      <c r="E165" s="1210"/>
      <c r="F165" s="746">
        <v>3500</v>
      </c>
      <c r="G165" s="697" t="s">
        <v>3009</v>
      </c>
      <c r="H165" s="698">
        <v>44146</v>
      </c>
      <c r="I165" s="699" t="s">
        <v>8523</v>
      </c>
      <c r="J165" s="759" t="s">
        <v>8524</v>
      </c>
      <c r="K165" s="522" t="s">
        <v>496</v>
      </c>
      <c r="L165" s="523"/>
      <c r="M165" s="522" t="s">
        <v>496</v>
      </c>
      <c r="N165" s="523"/>
      <c r="O165" s="768" t="s">
        <v>496</v>
      </c>
      <c r="P165" s="768"/>
      <c r="Q165" s="768"/>
      <c r="R165" s="768"/>
      <c r="S165" s="627"/>
    </row>
    <row r="166" spans="1:19" s="603" customFormat="1" ht="48" x14ac:dyDescent="0.2">
      <c r="A166" s="731">
        <v>97</v>
      </c>
      <c r="B166" s="737" t="s">
        <v>8459</v>
      </c>
      <c r="C166" s="774" t="s">
        <v>7412</v>
      </c>
      <c r="D166" s="745" t="s">
        <v>8525</v>
      </c>
      <c r="E166" s="774" t="s">
        <v>8460</v>
      </c>
      <c r="F166" s="746">
        <v>665</v>
      </c>
      <c r="G166" s="697" t="s">
        <v>3009</v>
      </c>
      <c r="H166" s="698">
        <v>44152</v>
      </c>
      <c r="I166" s="699" t="s">
        <v>8645</v>
      </c>
      <c r="J166" s="324" t="s">
        <v>8526</v>
      </c>
      <c r="K166" s="522" t="s">
        <v>496</v>
      </c>
      <c r="L166" s="523"/>
      <c r="M166" s="522" t="s">
        <v>496</v>
      </c>
      <c r="N166" s="523"/>
      <c r="O166" s="732" t="s">
        <v>496</v>
      </c>
      <c r="P166" s="732"/>
      <c r="Q166" s="732"/>
      <c r="R166" s="732"/>
      <c r="S166" s="627"/>
    </row>
    <row r="167" spans="1:19" s="603" customFormat="1" ht="36" x14ac:dyDescent="0.2">
      <c r="A167" s="731">
        <v>98</v>
      </c>
      <c r="B167" s="737" t="s">
        <v>8461</v>
      </c>
      <c r="C167" s="763" t="s">
        <v>8462</v>
      </c>
      <c r="D167" s="745" t="s">
        <v>78</v>
      </c>
      <c r="E167" s="763" t="s">
        <v>8646</v>
      </c>
      <c r="F167" s="746">
        <v>1853.2</v>
      </c>
      <c r="G167" s="697" t="s">
        <v>3128</v>
      </c>
      <c r="H167" s="698">
        <v>44133</v>
      </c>
      <c r="I167" s="699" t="s">
        <v>8500</v>
      </c>
      <c r="J167" s="776" t="s">
        <v>8501</v>
      </c>
      <c r="K167" s="522" t="s">
        <v>496</v>
      </c>
      <c r="L167" s="523"/>
      <c r="M167" s="522" t="s">
        <v>496</v>
      </c>
      <c r="N167" s="523"/>
      <c r="O167" s="732" t="s">
        <v>496</v>
      </c>
      <c r="P167" s="732"/>
      <c r="Q167" s="732"/>
      <c r="R167" s="732"/>
      <c r="S167" s="627"/>
    </row>
    <row r="168" spans="1:19" s="603" customFormat="1" ht="36" x14ac:dyDescent="0.2">
      <c r="A168" s="733">
        <v>99</v>
      </c>
      <c r="B168" s="649" t="s">
        <v>8443</v>
      </c>
      <c r="C168" s="747" t="s">
        <v>8440</v>
      </c>
      <c r="D168" s="748" t="s">
        <v>8267</v>
      </c>
      <c r="E168" s="747" t="s">
        <v>8441</v>
      </c>
      <c r="F168" s="749">
        <v>33.9</v>
      </c>
      <c r="G168" s="750" t="s">
        <v>3128</v>
      </c>
      <c r="H168" s="751">
        <v>44120</v>
      </c>
      <c r="I168" s="752" t="s">
        <v>8442</v>
      </c>
      <c r="J168" s="776" t="s">
        <v>8463</v>
      </c>
      <c r="K168" s="743" t="s">
        <v>496</v>
      </c>
      <c r="L168" s="744"/>
      <c r="M168" s="743" t="s">
        <v>496</v>
      </c>
      <c r="N168" s="744"/>
      <c r="O168" s="734" t="s">
        <v>496</v>
      </c>
      <c r="P168" s="734"/>
      <c r="Q168" s="734"/>
      <c r="R168" s="734"/>
      <c r="S168" s="667"/>
    </row>
    <row r="169" spans="1:19" s="603" customFormat="1" ht="36" x14ac:dyDescent="0.2">
      <c r="A169" s="736">
        <v>100</v>
      </c>
      <c r="B169" s="737" t="s">
        <v>8464</v>
      </c>
      <c r="C169" s="738" t="s">
        <v>8465</v>
      </c>
      <c r="D169" s="745" t="s">
        <v>8434</v>
      </c>
      <c r="E169" s="738" t="s">
        <v>8466</v>
      </c>
      <c r="F169" s="746">
        <v>830.55</v>
      </c>
      <c r="G169" s="697" t="s">
        <v>3128</v>
      </c>
      <c r="H169" s="698" t="s">
        <v>8467</v>
      </c>
      <c r="I169" s="699" t="s">
        <v>8647</v>
      </c>
      <c r="J169" s="776" t="s">
        <v>8468</v>
      </c>
      <c r="K169" s="522" t="s">
        <v>496</v>
      </c>
      <c r="L169" s="523"/>
      <c r="M169" s="522" t="s">
        <v>496</v>
      </c>
      <c r="N169" s="523"/>
      <c r="O169" s="735" t="s">
        <v>496</v>
      </c>
      <c r="P169" s="735"/>
      <c r="Q169" s="735"/>
      <c r="R169" s="735"/>
      <c r="S169" s="627"/>
    </row>
    <row r="170" spans="1:19" s="603" customFormat="1" ht="60" x14ac:dyDescent="0.2">
      <c r="A170" s="731">
        <v>101</v>
      </c>
      <c r="B170" s="773" t="s">
        <v>8514</v>
      </c>
      <c r="C170" s="774" t="s">
        <v>8515</v>
      </c>
      <c r="D170" s="745" t="s">
        <v>8527</v>
      </c>
      <c r="E170" s="774" t="s">
        <v>8516</v>
      </c>
      <c r="F170" s="746">
        <v>480</v>
      </c>
      <c r="G170" s="697" t="s">
        <v>3009</v>
      </c>
      <c r="H170" s="698">
        <v>44161</v>
      </c>
      <c r="I170" s="699" t="s">
        <v>8648</v>
      </c>
      <c r="J170" s="324" t="s">
        <v>8528</v>
      </c>
      <c r="K170" s="522" t="s">
        <v>496</v>
      </c>
      <c r="L170" s="523"/>
      <c r="M170" s="522" t="s">
        <v>496</v>
      </c>
      <c r="N170" s="523"/>
      <c r="O170" s="732" t="s">
        <v>496</v>
      </c>
      <c r="P170" s="732"/>
      <c r="Q170" s="732"/>
      <c r="R170" s="732"/>
      <c r="S170" s="627"/>
    </row>
    <row r="171" spans="1:19" s="603" customFormat="1" ht="90.75" customHeight="1" x14ac:dyDescent="0.2">
      <c r="A171" s="1145">
        <v>102</v>
      </c>
      <c r="B171" s="1211" t="s">
        <v>8517</v>
      </c>
      <c r="C171" s="1209" t="s">
        <v>6302</v>
      </c>
      <c r="D171" s="745" t="s">
        <v>7960</v>
      </c>
      <c r="E171" s="1209" t="s">
        <v>8518</v>
      </c>
      <c r="F171" s="746">
        <f>500+275</f>
        <v>775</v>
      </c>
      <c r="G171" s="697" t="s">
        <v>3009</v>
      </c>
      <c r="H171" s="698">
        <v>44165</v>
      </c>
      <c r="I171" s="699" t="s">
        <v>8529</v>
      </c>
      <c r="J171" s="525" t="s">
        <v>8530</v>
      </c>
      <c r="K171" s="522" t="s">
        <v>496</v>
      </c>
      <c r="L171" s="523"/>
      <c r="M171" s="522" t="s">
        <v>496</v>
      </c>
      <c r="N171" s="523"/>
      <c r="O171" s="732" t="s">
        <v>496</v>
      </c>
      <c r="P171" s="732"/>
      <c r="Q171" s="732"/>
      <c r="R171" s="732"/>
      <c r="S171" s="627"/>
    </row>
    <row r="172" spans="1:19" s="603" customFormat="1" ht="90.75" customHeight="1" x14ac:dyDescent="0.2">
      <c r="A172" s="1146"/>
      <c r="B172" s="1212"/>
      <c r="C172" s="1210"/>
      <c r="D172" s="745" t="s">
        <v>2955</v>
      </c>
      <c r="E172" s="1210"/>
      <c r="F172" s="746">
        <f>1454+3799</f>
        <v>5253</v>
      </c>
      <c r="G172" s="697" t="s">
        <v>3009</v>
      </c>
      <c r="H172" s="698">
        <v>44165</v>
      </c>
      <c r="I172" s="699" t="s">
        <v>8529</v>
      </c>
      <c r="J172" s="525" t="s">
        <v>8531</v>
      </c>
      <c r="K172" s="522"/>
      <c r="L172" s="522" t="s">
        <v>496</v>
      </c>
      <c r="M172" s="522" t="s">
        <v>496</v>
      </c>
      <c r="N172" s="523"/>
      <c r="O172" s="732" t="s">
        <v>496</v>
      </c>
      <c r="P172" s="732" t="s">
        <v>496</v>
      </c>
      <c r="Q172" s="732"/>
      <c r="R172" s="732"/>
      <c r="S172" s="756" t="s">
        <v>8943</v>
      </c>
    </row>
    <row r="173" spans="1:19" s="603" customFormat="1" ht="33.75" customHeight="1" x14ac:dyDescent="0.2">
      <c r="A173" s="1145">
        <v>103</v>
      </c>
      <c r="B173" s="794" t="s">
        <v>8505</v>
      </c>
      <c r="C173" s="1209" t="s">
        <v>8502</v>
      </c>
      <c r="D173" s="1254" t="s">
        <v>8414</v>
      </c>
      <c r="E173" s="1240" t="s">
        <v>8532</v>
      </c>
      <c r="F173" s="746">
        <v>1374.71</v>
      </c>
      <c r="G173" s="697" t="s">
        <v>3128</v>
      </c>
      <c r="H173" s="698">
        <v>44132</v>
      </c>
      <c r="I173" s="1267" t="s">
        <v>8503</v>
      </c>
      <c r="J173" s="324" t="s">
        <v>8504</v>
      </c>
      <c r="K173" s="1269" t="s">
        <v>496</v>
      </c>
      <c r="L173" s="1269"/>
      <c r="M173" s="1269" t="s">
        <v>496</v>
      </c>
      <c r="N173" s="1269"/>
      <c r="O173" s="1154" t="s">
        <v>496</v>
      </c>
      <c r="P173" s="1154"/>
      <c r="Q173" s="1154"/>
      <c r="R173" s="1154"/>
      <c r="S173" s="1256"/>
    </row>
    <row r="174" spans="1:19" s="603" customFormat="1" ht="36" customHeight="1" x14ac:dyDescent="0.2">
      <c r="A174" s="1146"/>
      <c r="B174" s="790" t="s">
        <v>8603</v>
      </c>
      <c r="C174" s="1210"/>
      <c r="D174" s="1255"/>
      <c r="E174" s="1242"/>
      <c r="F174" s="746">
        <f>+F173*0.2</f>
        <v>274.94200000000001</v>
      </c>
      <c r="G174" s="697" t="s">
        <v>5202</v>
      </c>
      <c r="H174" s="698">
        <v>44186</v>
      </c>
      <c r="I174" s="1268"/>
      <c r="J174" s="324" t="s">
        <v>8604</v>
      </c>
      <c r="K174" s="1270"/>
      <c r="L174" s="1270"/>
      <c r="M174" s="1270"/>
      <c r="N174" s="1270"/>
      <c r="O174" s="1155"/>
      <c r="P174" s="1155"/>
      <c r="Q174" s="1155"/>
      <c r="R174" s="1155"/>
      <c r="S174" s="1257"/>
    </row>
    <row r="175" spans="1:19" s="603" customFormat="1" ht="48" x14ac:dyDescent="0.2">
      <c r="A175" s="731">
        <v>104</v>
      </c>
      <c r="B175" s="773" t="s">
        <v>8533</v>
      </c>
      <c r="C175" s="774" t="s">
        <v>8534</v>
      </c>
      <c r="D175" s="745" t="s">
        <v>8535</v>
      </c>
      <c r="E175" s="774" t="s">
        <v>8536</v>
      </c>
      <c r="F175" s="746">
        <v>880</v>
      </c>
      <c r="G175" s="697" t="s">
        <v>3009</v>
      </c>
      <c r="H175" s="698">
        <v>44152</v>
      </c>
      <c r="I175" s="699" t="s">
        <v>8649</v>
      </c>
      <c r="J175" s="525" t="s">
        <v>8537</v>
      </c>
      <c r="K175" s="522" t="s">
        <v>496</v>
      </c>
      <c r="L175" s="523"/>
      <c r="M175" s="522" t="s">
        <v>496</v>
      </c>
      <c r="N175" s="523"/>
      <c r="O175" s="732" t="s">
        <v>496</v>
      </c>
      <c r="P175" s="732"/>
      <c r="Q175" s="732"/>
      <c r="R175" s="732"/>
      <c r="S175" s="627"/>
    </row>
    <row r="176" spans="1:19" s="603" customFormat="1" ht="48" x14ac:dyDescent="0.2">
      <c r="A176" s="1145">
        <v>105</v>
      </c>
      <c r="B176" s="1211" t="s">
        <v>8538</v>
      </c>
      <c r="C176" s="1209" t="s">
        <v>7328</v>
      </c>
      <c r="D176" s="745" t="s">
        <v>8539</v>
      </c>
      <c r="E176" s="1209" t="s">
        <v>8540</v>
      </c>
      <c r="F176" s="746">
        <v>444.7</v>
      </c>
      <c r="G176" s="697" t="s">
        <v>3009</v>
      </c>
      <c r="H176" s="698">
        <v>44152</v>
      </c>
      <c r="I176" s="699" t="s">
        <v>8541</v>
      </c>
      <c r="J176" s="525" t="s">
        <v>8542</v>
      </c>
      <c r="K176" s="522" t="s">
        <v>496</v>
      </c>
      <c r="L176" s="523"/>
      <c r="M176" s="522" t="s">
        <v>496</v>
      </c>
      <c r="N176" s="523"/>
      <c r="O176" s="732" t="s">
        <v>496</v>
      </c>
      <c r="P176" s="732"/>
      <c r="Q176" s="732"/>
      <c r="R176" s="732"/>
      <c r="S176" s="627"/>
    </row>
    <row r="177" spans="1:19" s="603" customFormat="1" ht="48" x14ac:dyDescent="0.2">
      <c r="A177" s="1162"/>
      <c r="B177" s="1239"/>
      <c r="C177" s="1243"/>
      <c r="D177" s="745" t="s">
        <v>8543</v>
      </c>
      <c r="E177" s="1243"/>
      <c r="F177" s="746">
        <v>140</v>
      </c>
      <c r="G177" s="697" t="s">
        <v>3009</v>
      </c>
      <c r="H177" s="698">
        <v>44152</v>
      </c>
      <c r="I177" s="699" t="s">
        <v>8544</v>
      </c>
      <c r="J177" s="525" t="s">
        <v>8545</v>
      </c>
      <c r="K177" s="522" t="s">
        <v>496</v>
      </c>
      <c r="L177" s="523"/>
      <c r="M177" s="522" t="s">
        <v>496</v>
      </c>
      <c r="N177" s="523"/>
      <c r="O177" s="732" t="s">
        <v>496</v>
      </c>
      <c r="P177" s="732"/>
      <c r="Q177" s="732"/>
      <c r="R177" s="732"/>
      <c r="S177" s="627"/>
    </row>
    <row r="178" spans="1:19" s="603" customFormat="1" ht="48" x14ac:dyDescent="0.2">
      <c r="A178" s="1162"/>
      <c r="B178" s="1239"/>
      <c r="C178" s="1243"/>
      <c r="D178" s="745" t="s">
        <v>8327</v>
      </c>
      <c r="E178" s="1243"/>
      <c r="F178" s="746">
        <v>627.15</v>
      </c>
      <c r="G178" s="697" t="s">
        <v>3009</v>
      </c>
      <c r="H178" s="698">
        <v>44152</v>
      </c>
      <c r="I178" s="699" t="s">
        <v>8541</v>
      </c>
      <c r="J178" s="525" t="s">
        <v>8546</v>
      </c>
      <c r="K178" s="522" t="s">
        <v>496</v>
      </c>
      <c r="L178" s="523"/>
      <c r="M178" s="522" t="s">
        <v>496</v>
      </c>
      <c r="N178" s="523"/>
      <c r="O178" s="732" t="s">
        <v>496</v>
      </c>
      <c r="P178" s="732"/>
      <c r="Q178" s="732"/>
      <c r="R178" s="732"/>
      <c r="S178" s="627"/>
    </row>
    <row r="179" spans="1:19" s="603" customFormat="1" ht="48" x14ac:dyDescent="0.2">
      <c r="A179" s="1162"/>
      <c r="B179" s="1239"/>
      <c r="C179" s="1243"/>
      <c r="D179" s="745" t="s">
        <v>8178</v>
      </c>
      <c r="E179" s="1243"/>
      <c r="F179" s="746">
        <v>564.6</v>
      </c>
      <c r="G179" s="697" t="s">
        <v>3009</v>
      </c>
      <c r="H179" s="698">
        <v>44152</v>
      </c>
      <c r="I179" s="699" t="s">
        <v>8547</v>
      </c>
      <c r="J179" s="525" t="s">
        <v>8548</v>
      </c>
      <c r="K179" s="522" t="s">
        <v>496</v>
      </c>
      <c r="L179" s="523"/>
      <c r="M179" s="522" t="s">
        <v>496</v>
      </c>
      <c r="N179" s="523"/>
      <c r="O179" s="732" t="s">
        <v>496</v>
      </c>
      <c r="P179" s="732"/>
      <c r="Q179" s="732"/>
      <c r="R179" s="732"/>
      <c r="S179" s="627"/>
    </row>
    <row r="180" spans="1:19" s="603" customFormat="1" ht="48" x14ac:dyDescent="0.2">
      <c r="A180" s="1146"/>
      <c r="B180" s="1212"/>
      <c r="C180" s="1210"/>
      <c r="D180" s="745" t="s">
        <v>7536</v>
      </c>
      <c r="E180" s="1210"/>
      <c r="F180" s="746">
        <v>1854</v>
      </c>
      <c r="G180" s="697" t="s">
        <v>3009</v>
      </c>
      <c r="H180" s="698">
        <v>44152</v>
      </c>
      <c r="I180" s="699" t="s">
        <v>8541</v>
      </c>
      <c r="J180" s="525" t="s">
        <v>8549</v>
      </c>
      <c r="K180" s="522" t="s">
        <v>496</v>
      </c>
      <c r="L180" s="523"/>
      <c r="M180" s="522" t="s">
        <v>496</v>
      </c>
      <c r="N180" s="523"/>
      <c r="O180" s="732" t="s">
        <v>496</v>
      </c>
      <c r="P180" s="732"/>
      <c r="Q180" s="732"/>
      <c r="R180" s="732"/>
      <c r="S180" s="627"/>
    </row>
    <row r="181" spans="1:19" s="603" customFormat="1" ht="36" customHeight="1" x14ac:dyDescent="0.2">
      <c r="A181" s="731">
        <v>106</v>
      </c>
      <c r="B181" s="773" t="s">
        <v>8550</v>
      </c>
      <c r="C181" s="774" t="s">
        <v>8551</v>
      </c>
      <c r="D181" s="745" t="s">
        <v>8552</v>
      </c>
      <c r="E181" s="774" t="s">
        <v>8650</v>
      </c>
      <c r="F181" s="746" t="s">
        <v>2534</v>
      </c>
      <c r="G181" s="697" t="s">
        <v>3009</v>
      </c>
      <c r="H181" s="698">
        <v>44161</v>
      </c>
      <c r="I181" s="775" t="s">
        <v>2534</v>
      </c>
      <c r="J181" s="525" t="s">
        <v>2534</v>
      </c>
      <c r="K181" s="723" t="s">
        <v>2534</v>
      </c>
      <c r="L181" s="723" t="s">
        <v>2534</v>
      </c>
      <c r="M181" s="723" t="s">
        <v>2534</v>
      </c>
      <c r="N181" s="723" t="s">
        <v>2534</v>
      </c>
      <c r="O181" s="723" t="s">
        <v>2534</v>
      </c>
      <c r="P181" s="723" t="s">
        <v>2534</v>
      </c>
      <c r="Q181" s="723" t="s">
        <v>2534</v>
      </c>
      <c r="R181" s="723" t="s">
        <v>2534</v>
      </c>
      <c r="S181" s="756" t="s">
        <v>8598</v>
      </c>
    </row>
    <row r="182" spans="1:19" s="603" customFormat="1" ht="36" x14ac:dyDescent="0.2">
      <c r="A182" s="730">
        <v>107</v>
      </c>
      <c r="B182" s="773" t="s">
        <v>8553</v>
      </c>
      <c r="C182" s="774" t="s">
        <v>8554</v>
      </c>
      <c r="D182" s="745" t="s">
        <v>8178</v>
      </c>
      <c r="E182" s="774" t="s">
        <v>8555</v>
      </c>
      <c r="F182" s="746">
        <v>900</v>
      </c>
      <c r="G182" s="697" t="s">
        <v>3009</v>
      </c>
      <c r="H182" s="698">
        <v>44161</v>
      </c>
      <c r="I182" s="699" t="s">
        <v>8520</v>
      </c>
      <c r="J182" s="525" t="s">
        <v>8556</v>
      </c>
      <c r="K182" s="522" t="s">
        <v>496</v>
      </c>
      <c r="L182" s="523"/>
      <c r="M182" s="522" t="s">
        <v>496</v>
      </c>
      <c r="N182" s="523"/>
      <c r="O182" s="735" t="s">
        <v>496</v>
      </c>
      <c r="P182" s="735"/>
      <c r="Q182" s="735"/>
      <c r="R182" s="735"/>
      <c r="S182" s="627"/>
    </row>
    <row r="183" spans="1:19" s="603" customFormat="1" ht="36" x14ac:dyDescent="0.2">
      <c r="A183" s="789">
        <v>108</v>
      </c>
      <c r="B183" s="773" t="s">
        <v>8557</v>
      </c>
      <c r="C183" s="774" t="s">
        <v>8558</v>
      </c>
      <c r="D183" s="745" t="s">
        <v>10</v>
      </c>
      <c r="E183" s="774" t="s">
        <v>8559</v>
      </c>
      <c r="F183" s="746">
        <v>4142.97</v>
      </c>
      <c r="G183" s="697" t="s">
        <v>3009</v>
      </c>
      <c r="H183" s="698">
        <v>44165</v>
      </c>
      <c r="I183" s="699" t="s">
        <v>8560</v>
      </c>
      <c r="J183" s="525" t="s">
        <v>8561</v>
      </c>
      <c r="K183" s="522" t="s">
        <v>496</v>
      </c>
      <c r="L183" s="523"/>
      <c r="M183" s="522" t="s">
        <v>496</v>
      </c>
      <c r="N183" s="523"/>
      <c r="O183" s="735" t="s">
        <v>496</v>
      </c>
      <c r="P183" s="735"/>
      <c r="Q183" s="735"/>
      <c r="R183" s="735"/>
      <c r="S183" s="627"/>
    </row>
    <row r="184" spans="1:19" s="603" customFormat="1" ht="48" x14ac:dyDescent="0.2">
      <c r="A184" s="814">
        <v>109</v>
      </c>
      <c r="B184" s="773" t="s">
        <v>8562</v>
      </c>
      <c r="C184" s="774" t="s">
        <v>8563</v>
      </c>
      <c r="D184" s="745" t="s">
        <v>8482</v>
      </c>
      <c r="E184" s="774" t="s">
        <v>8564</v>
      </c>
      <c r="F184" s="746">
        <v>204.18</v>
      </c>
      <c r="G184" s="697" t="s">
        <v>3009</v>
      </c>
      <c r="H184" s="698">
        <v>44165</v>
      </c>
      <c r="I184" s="699" t="s">
        <v>8565</v>
      </c>
      <c r="J184" s="525" t="s">
        <v>8566</v>
      </c>
      <c r="K184" s="522" t="s">
        <v>496</v>
      </c>
      <c r="L184" s="522"/>
      <c r="M184" s="522" t="s">
        <v>496</v>
      </c>
      <c r="N184" s="523"/>
      <c r="O184" s="735" t="s">
        <v>496</v>
      </c>
      <c r="P184" s="735"/>
      <c r="Q184" s="735" t="s">
        <v>496</v>
      </c>
      <c r="R184" s="735"/>
      <c r="S184" s="627" t="s">
        <v>9167</v>
      </c>
    </row>
    <row r="185" spans="1:19" s="603" customFormat="1" ht="72" x14ac:dyDescent="0.2">
      <c r="A185" s="814">
        <v>110</v>
      </c>
      <c r="B185" s="773" t="s">
        <v>8567</v>
      </c>
      <c r="C185" s="774" t="s">
        <v>8568</v>
      </c>
      <c r="D185" s="745" t="s">
        <v>8569</v>
      </c>
      <c r="E185" s="774" t="s">
        <v>8570</v>
      </c>
      <c r="F185" s="746">
        <v>12585.52</v>
      </c>
      <c r="G185" s="697" t="s">
        <v>5202</v>
      </c>
      <c r="H185" s="698">
        <v>44169</v>
      </c>
      <c r="I185" s="699" t="s">
        <v>8571</v>
      </c>
      <c r="J185" s="525" t="s">
        <v>8572</v>
      </c>
      <c r="K185" s="522" t="s">
        <v>496</v>
      </c>
      <c r="L185" s="523"/>
      <c r="M185" s="522" t="s">
        <v>496</v>
      </c>
      <c r="N185" s="523"/>
      <c r="O185" s="735" t="s">
        <v>496</v>
      </c>
      <c r="P185" s="735"/>
      <c r="Q185" s="735"/>
      <c r="R185" s="735"/>
      <c r="S185" s="627"/>
    </row>
    <row r="186" spans="1:19" s="603" customFormat="1" ht="48" x14ac:dyDescent="0.2">
      <c r="A186" s="1276">
        <v>111</v>
      </c>
      <c r="B186" s="1211" t="s">
        <v>8573</v>
      </c>
      <c r="C186" s="1240" t="s">
        <v>8574</v>
      </c>
      <c r="D186" s="745" t="s">
        <v>8589</v>
      </c>
      <c r="E186" s="1240" t="s">
        <v>8651</v>
      </c>
      <c r="F186" s="746">
        <v>202.6</v>
      </c>
      <c r="G186" s="697" t="s">
        <v>5202</v>
      </c>
      <c r="H186" s="698">
        <v>44172</v>
      </c>
      <c r="I186" s="699" t="s">
        <v>8652</v>
      </c>
      <c r="J186" s="525" t="s">
        <v>8590</v>
      </c>
      <c r="K186" s="522" t="s">
        <v>496</v>
      </c>
      <c r="L186" s="522"/>
      <c r="M186" s="522" t="s">
        <v>496</v>
      </c>
      <c r="N186" s="522"/>
      <c r="O186" s="784" t="s">
        <v>496</v>
      </c>
      <c r="P186" s="784"/>
      <c r="Q186" s="784"/>
      <c r="R186" s="784"/>
      <c r="S186" s="627"/>
    </row>
    <row r="187" spans="1:19" s="603" customFormat="1" ht="48" x14ac:dyDescent="0.2">
      <c r="A187" s="1276"/>
      <c r="B187" s="1239"/>
      <c r="C187" s="1241"/>
      <c r="D187" s="745" t="s">
        <v>8591</v>
      </c>
      <c r="E187" s="1241"/>
      <c r="F187" s="746">
        <v>234</v>
      </c>
      <c r="G187" s="697" t="s">
        <v>5202</v>
      </c>
      <c r="H187" s="698">
        <v>44172</v>
      </c>
      <c r="I187" s="699" t="s">
        <v>8652</v>
      </c>
      <c r="J187" s="525" t="s">
        <v>8592</v>
      </c>
      <c r="K187" s="522" t="s">
        <v>496</v>
      </c>
      <c r="L187" s="522"/>
      <c r="M187" s="522" t="s">
        <v>496</v>
      </c>
      <c r="N187" s="522"/>
      <c r="O187" s="784" t="s">
        <v>496</v>
      </c>
      <c r="P187" s="784"/>
      <c r="Q187" s="784"/>
      <c r="R187" s="784"/>
      <c r="S187" s="627"/>
    </row>
    <row r="188" spans="1:19" s="603" customFormat="1" ht="48" x14ac:dyDescent="0.2">
      <c r="A188" s="1169"/>
      <c r="B188" s="1212"/>
      <c r="C188" s="1242"/>
      <c r="D188" s="745" t="s">
        <v>8593</v>
      </c>
      <c r="E188" s="1242"/>
      <c r="F188" s="746">
        <v>68.400000000000006</v>
      </c>
      <c r="G188" s="697" t="s">
        <v>5202</v>
      </c>
      <c r="H188" s="698">
        <v>44172</v>
      </c>
      <c r="I188" s="699" t="s">
        <v>8652</v>
      </c>
      <c r="J188" s="525" t="s">
        <v>8594</v>
      </c>
      <c r="K188" s="522" t="s">
        <v>496</v>
      </c>
      <c r="L188" s="522"/>
      <c r="M188" s="522" t="s">
        <v>496</v>
      </c>
      <c r="N188" s="522"/>
      <c r="O188" s="784" t="s">
        <v>496</v>
      </c>
      <c r="P188" s="784"/>
      <c r="Q188" s="784"/>
      <c r="R188" s="784"/>
      <c r="S188" s="627"/>
    </row>
    <row r="189" spans="1:19" s="603" customFormat="1" ht="48" x14ac:dyDescent="0.2">
      <c r="A189" s="788">
        <v>112</v>
      </c>
      <c r="B189" s="773" t="s">
        <v>8575</v>
      </c>
      <c r="C189" s="774" t="s">
        <v>6924</v>
      </c>
      <c r="D189" s="745" t="s">
        <v>8576</v>
      </c>
      <c r="E189" s="774" t="s">
        <v>8653</v>
      </c>
      <c r="F189" s="746">
        <v>3600</v>
      </c>
      <c r="G189" s="697" t="s">
        <v>3009</v>
      </c>
      <c r="H189" s="698">
        <v>44165</v>
      </c>
      <c r="I189" s="699" t="s">
        <v>8577</v>
      </c>
      <c r="J189" s="525" t="s">
        <v>8578</v>
      </c>
      <c r="K189" s="522" t="s">
        <v>496</v>
      </c>
      <c r="L189" s="522"/>
      <c r="M189" s="522" t="s">
        <v>496</v>
      </c>
      <c r="N189" s="522"/>
      <c r="O189" s="815"/>
      <c r="P189" s="815"/>
      <c r="Q189" s="815"/>
      <c r="R189" s="815" t="s">
        <v>496</v>
      </c>
      <c r="S189" s="627"/>
    </row>
    <row r="190" spans="1:19" s="603" customFormat="1" ht="60" x14ac:dyDescent="0.2">
      <c r="A190" s="814">
        <v>113</v>
      </c>
      <c r="B190" s="780" t="s">
        <v>8579</v>
      </c>
      <c r="C190" s="779" t="s">
        <v>8580</v>
      </c>
      <c r="D190" s="748" t="s">
        <v>2805</v>
      </c>
      <c r="E190" s="779" t="s">
        <v>8581</v>
      </c>
      <c r="F190" s="749">
        <v>302.5</v>
      </c>
      <c r="G190" s="750" t="s">
        <v>3009</v>
      </c>
      <c r="H190" s="751">
        <v>44165</v>
      </c>
      <c r="I190" s="752" t="s">
        <v>8582</v>
      </c>
      <c r="J190" s="786" t="s">
        <v>8583</v>
      </c>
      <c r="K190" s="743" t="s">
        <v>496</v>
      </c>
      <c r="L190" s="743"/>
      <c r="M190" s="743" t="s">
        <v>496</v>
      </c>
      <c r="N190" s="743"/>
      <c r="O190" s="787" t="s">
        <v>496</v>
      </c>
      <c r="P190" s="787"/>
      <c r="Q190" s="787"/>
      <c r="R190" s="787"/>
      <c r="S190" s="667"/>
    </row>
    <row r="191" spans="1:19" s="603" customFormat="1" ht="48" x14ac:dyDescent="0.2">
      <c r="A191" s="778">
        <v>114</v>
      </c>
      <c r="B191" s="782" t="s">
        <v>8584</v>
      </c>
      <c r="C191" s="783" t="s">
        <v>8585</v>
      </c>
      <c r="D191" s="745" t="s">
        <v>8586</v>
      </c>
      <c r="E191" s="783" t="s">
        <v>8654</v>
      </c>
      <c r="F191" s="746">
        <v>334.91</v>
      </c>
      <c r="G191" s="697" t="s">
        <v>5202</v>
      </c>
      <c r="H191" s="698">
        <v>44168</v>
      </c>
      <c r="I191" s="699" t="s">
        <v>8587</v>
      </c>
      <c r="J191" s="525" t="s">
        <v>8588</v>
      </c>
      <c r="K191" s="522" t="s">
        <v>496</v>
      </c>
      <c r="L191" s="522"/>
      <c r="M191" s="522" t="s">
        <v>496</v>
      </c>
      <c r="N191" s="784"/>
      <c r="O191" s="784" t="s">
        <v>496</v>
      </c>
      <c r="P191" s="784"/>
      <c r="Q191" s="784"/>
      <c r="R191" s="785"/>
      <c r="S191" s="782"/>
    </row>
    <row r="192" spans="1:19" s="603" customFormat="1" ht="17.25" customHeight="1" x14ac:dyDescent="0.2">
      <c r="A192" s="613"/>
      <c r="B192" s="614"/>
      <c r="C192" s="607"/>
      <c r="D192" s="614"/>
      <c r="E192" s="607"/>
      <c r="F192" s="811">
        <f>SUM(F9:F191)</f>
        <v>755641.522</v>
      </c>
      <c r="G192" s="619"/>
      <c r="H192" s="616"/>
      <c r="I192" s="614"/>
      <c r="J192" s="609"/>
      <c r="O192" s="602"/>
      <c r="P192" s="602"/>
      <c r="Q192" s="602"/>
      <c r="R192" s="602"/>
      <c r="S192" s="604"/>
    </row>
    <row r="193" spans="1:19" s="603" customFormat="1" x14ac:dyDescent="0.2">
      <c r="A193" s="613"/>
      <c r="B193" s="614"/>
      <c r="C193" s="607"/>
      <c r="D193" s="614"/>
      <c r="E193" s="607"/>
      <c r="F193" s="615"/>
      <c r="G193" s="619"/>
      <c r="H193" s="616"/>
      <c r="I193" s="614"/>
      <c r="J193" s="609"/>
      <c r="O193" s="602"/>
      <c r="P193" s="602"/>
      <c r="Q193" s="602"/>
      <c r="R193" s="602"/>
      <c r="S193" s="604"/>
    </row>
    <row r="194" spans="1:19" s="603" customFormat="1" x14ac:dyDescent="0.2">
      <c r="A194" s="613"/>
      <c r="B194" s="614"/>
      <c r="C194" s="607"/>
      <c r="D194" s="614"/>
      <c r="E194" s="607"/>
      <c r="F194" s="615"/>
      <c r="G194" s="619"/>
      <c r="H194" s="616"/>
      <c r="I194" s="614"/>
      <c r="J194" s="609"/>
      <c r="O194" s="602"/>
      <c r="P194" s="602"/>
      <c r="Q194" s="602"/>
      <c r="R194" s="602"/>
      <c r="S194" s="604"/>
    </row>
    <row r="195" spans="1:19" s="603" customFormat="1" x14ac:dyDescent="0.2">
      <c r="A195" s="613"/>
      <c r="B195" s="614"/>
      <c r="C195" s="607"/>
      <c r="D195" s="614"/>
      <c r="E195" s="607"/>
      <c r="F195" s="615"/>
      <c r="G195" s="619"/>
      <c r="H195" s="616"/>
      <c r="I195" s="614"/>
      <c r="J195" s="609"/>
      <c r="O195" s="602"/>
      <c r="P195" s="602"/>
      <c r="Q195" s="602"/>
      <c r="R195" s="602"/>
      <c r="S195" s="604"/>
    </row>
    <row r="196" spans="1:19" s="603" customFormat="1" ht="9.75" customHeight="1" x14ac:dyDescent="0.2">
      <c r="A196" s="613"/>
      <c r="B196" s="614"/>
      <c r="C196" s="607"/>
      <c r="D196" s="614"/>
      <c r="E196" s="607"/>
      <c r="F196" s="615"/>
      <c r="G196" s="619"/>
      <c r="H196" s="616"/>
      <c r="I196" s="614"/>
      <c r="J196" s="609"/>
      <c r="O196" s="602"/>
      <c r="P196" s="602"/>
      <c r="Q196" s="602"/>
      <c r="R196" s="602"/>
      <c r="S196" s="604"/>
    </row>
    <row r="197" spans="1:19" s="603" customFormat="1" hidden="1" x14ac:dyDescent="0.2">
      <c r="A197" s="613"/>
      <c r="B197" s="614"/>
      <c r="C197" s="607"/>
      <c r="D197" s="614"/>
      <c r="E197" s="607"/>
      <c r="F197" s="615"/>
      <c r="G197" s="619"/>
      <c r="H197" s="616"/>
      <c r="I197" s="614"/>
      <c r="J197" s="609"/>
      <c r="O197" s="602"/>
      <c r="P197" s="602"/>
      <c r="Q197" s="602"/>
      <c r="R197" s="602"/>
      <c r="S197" s="604"/>
    </row>
    <row r="198" spans="1:19" s="603" customFormat="1" ht="26.25" customHeight="1" thickBot="1" x14ac:dyDescent="0.25">
      <c r="A198" s="1260" t="s">
        <v>8437</v>
      </c>
      <c r="B198" s="1260"/>
      <c r="C198" s="1260"/>
      <c r="D198" s="1260"/>
      <c r="E198" s="1260"/>
      <c r="F198" s="1260"/>
      <c r="G198" s="1260"/>
      <c r="H198" s="1260"/>
      <c r="I198" s="1260"/>
      <c r="J198" s="1260"/>
      <c r="K198" s="1260"/>
      <c r="L198" s="1260"/>
      <c r="M198" s="1260"/>
      <c r="N198" s="1260"/>
      <c r="O198" s="1260"/>
      <c r="P198" s="1260"/>
      <c r="Q198" s="1260"/>
      <c r="R198" s="1260"/>
      <c r="S198" s="1260"/>
    </row>
    <row r="199" spans="1:19" s="603" customFormat="1" x14ac:dyDescent="0.2">
      <c r="A199" s="1265" t="s">
        <v>7239</v>
      </c>
      <c r="B199" s="1234" t="s">
        <v>4857</v>
      </c>
      <c r="C199" s="1234" t="s">
        <v>5514</v>
      </c>
      <c r="D199" s="1234" t="s">
        <v>2520</v>
      </c>
      <c r="E199" s="1234" t="s">
        <v>2521</v>
      </c>
      <c r="F199" s="1261" t="s">
        <v>2522</v>
      </c>
      <c r="G199" s="1261" t="s">
        <v>2523</v>
      </c>
      <c r="H199" s="1263" t="s">
        <v>2524</v>
      </c>
      <c r="I199" s="1234" t="s">
        <v>2525</v>
      </c>
      <c r="J199" s="1234" t="s">
        <v>2526</v>
      </c>
      <c r="K199" s="1234" t="s">
        <v>1079</v>
      </c>
      <c r="L199" s="1234"/>
      <c r="M199" s="1234" t="s">
        <v>1080</v>
      </c>
      <c r="N199" s="1234"/>
      <c r="O199" s="1234" t="s">
        <v>1081</v>
      </c>
      <c r="P199" s="1234"/>
      <c r="Q199" s="1234"/>
      <c r="R199" s="1234"/>
      <c r="S199" s="1258" t="s">
        <v>1082</v>
      </c>
    </row>
    <row r="200" spans="1:19" s="603" customFormat="1" x14ac:dyDescent="0.2">
      <c r="A200" s="1266"/>
      <c r="B200" s="1235"/>
      <c r="C200" s="1235"/>
      <c r="D200" s="1235"/>
      <c r="E200" s="1235"/>
      <c r="F200" s="1262"/>
      <c r="G200" s="1262"/>
      <c r="H200" s="1264"/>
      <c r="I200" s="1235"/>
      <c r="J200" s="1235"/>
      <c r="K200" s="721" t="s">
        <v>1085</v>
      </c>
      <c r="L200" s="721" t="s">
        <v>2527</v>
      </c>
      <c r="M200" s="721" t="s">
        <v>1085</v>
      </c>
      <c r="N200" s="721" t="s">
        <v>1084</v>
      </c>
      <c r="O200" s="721" t="s">
        <v>492</v>
      </c>
      <c r="P200" s="721" t="s">
        <v>493</v>
      </c>
      <c r="Q200" s="721" t="s">
        <v>494</v>
      </c>
      <c r="R200" s="721" t="s">
        <v>495</v>
      </c>
      <c r="S200" s="1259"/>
    </row>
    <row r="201" spans="1:19" s="603" customFormat="1" ht="96" x14ac:dyDescent="0.2">
      <c r="A201" s="714">
        <v>1</v>
      </c>
      <c r="B201" s="563" t="s">
        <v>8206</v>
      </c>
      <c r="C201" s="529" t="s">
        <v>8207</v>
      </c>
      <c r="D201" s="765" t="s">
        <v>8208</v>
      </c>
      <c r="E201" s="529" t="s">
        <v>8209</v>
      </c>
      <c r="F201" s="632">
        <v>1900</v>
      </c>
      <c r="G201" s="530" t="s">
        <v>2827</v>
      </c>
      <c r="H201" s="722">
        <v>43942</v>
      </c>
      <c r="I201" s="566" t="s">
        <v>8210</v>
      </c>
      <c r="J201" s="525" t="s">
        <v>8211</v>
      </c>
      <c r="K201" s="723" t="s">
        <v>2534</v>
      </c>
      <c r="L201" s="723" t="s">
        <v>2534</v>
      </c>
      <c r="M201" s="723" t="s">
        <v>2534</v>
      </c>
      <c r="N201" s="723" t="s">
        <v>2534</v>
      </c>
      <c r="O201" s="723" t="s">
        <v>2534</v>
      </c>
      <c r="P201" s="723" t="s">
        <v>2534</v>
      </c>
      <c r="Q201" s="723" t="s">
        <v>2534</v>
      </c>
      <c r="R201" s="723" t="s">
        <v>2534</v>
      </c>
      <c r="S201" s="724"/>
    </row>
    <row r="202" spans="1:19" s="603" customFormat="1" ht="72.75" thickBot="1" x14ac:dyDescent="0.25">
      <c r="A202" s="715">
        <v>2</v>
      </c>
      <c r="B202" s="725" t="s">
        <v>8212</v>
      </c>
      <c r="C202" s="716" t="s">
        <v>8213</v>
      </c>
      <c r="D202" s="766" t="s">
        <v>8214</v>
      </c>
      <c r="E202" s="716" t="s">
        <v>8215</v>
      </c>
      <c r="F202" s="631">
        <v>59994</v>
      </c>
      <c r="G202" s="717" t="s">
        <v>2847</v>
      </c>
      <c r="H202" s="718">
        <v>43958</v>
      </c>
      <c r="I202" s="719" t="s">
        <v>8216</v>
      </c>
      <c r="J202" s="729" t="s">
        <v>8217</v>
      </c>
      <c r="K202" s="726" t="s">
        <v>2534</v>
      </c>
      <c r="L202" s="726" t="s">
        <v>2534</v>
      </c>
      <c r="M202" s="726" t="s">
        <v>2534</v>
      </c>
      <c r="N202" s="726" t="s">
        <v>2534</v>
      </c>
      <c r="O202" s="726" t="s">
        <v>2534</v>
      </c>
      <c r="P202" s="726" t="s">
        <v>2534</v>
      </c>
      <c r="Q202" s="726" t="s">
        <v>2534</v>
      </c>
      <c r="R202" s="726" t="s">
        <v>2534</v>
      </c>
      <c r="S202" s="720"/>
    </row>
    <row r="203" spans="1:19" s="603" customFormat="1" x14ac:dyDescent="0.2">
      <c r="A203" s="613"/>
      <c r="B203" s="614"/>
      <c r="C203" s="607"/>
      <c r="D203" s="614"/>
      <c r="E203" s="607"/>
      <c r="F203" s="812">
        <f>+F201+F202</f>
        <v>61894</v>
      </c>
      <c r="G203" s="619"/>
      <c r="H203" s="616"/>
      <c r="I203" s="614"/>
      <c r="J203" s="609"/>
      <c r="O203" s="602"/>
      <c r="P203" s="602"/>
      <c r="Q203" s="602"/>
      <c r="R203" s="602"/>
      <c r="S203" s="604"/>
    </row>
    <row r="204" spans="1:19" s="603" customFormat="1" x14ac:dyDescent="0.2">
      <c r="A204" s="613"/>
      <c r="B204" s="614"/>
      <c r="C204" s="607"/>
      <c r="D204" s="614"/>
      <c r="E204" s="607"/>
      <c r="F204" s="777"/>
      <c r="G204" s="619"/>
      <c r="H204" s="616"/>
      <c r="I204" s="614"/>
      <c r="J204" s="609"/>
      <c r="O204" s="602"/>
      <c r="P204" s="602"/>
      <c r="Q204" s="602"/>
      <c r="R204" s="602"/>
      <c r="S204" s="604"/>
    </row>
    <row r="205" spans="1:19" s="603" customFormat="1" x14ac:dyDescent="0.2">
      <c r="A205" s="613"/>
      <c r="B205" s="614"/>
      <c r="C205" s="607"/>
      <c r="D205" s="614"/>
      <c r="E205" s="607"/>
      <c r="F205" s="777"/>
      <c r="G205" s="619"/>
      <c r="H205" s="616"/>
      <c r="I205" s="614"/>
      <c r="J205" s="609"/>
      <c r="O205" s="602"/>
      <c r="P205" s="602"/>
      <c r="Q205" s="602"/>
      <c r="R205" s="602"/>
      <c r="S205" s="604"/>
    </row>
    <row r="206" spans="1:19" s="603" customFormat="1" ht="19.5" customHeight="1" thickBot="1" x14ac:dyDescent="0.25">
      <c r="A206" s="1260" t="s">
        <v>6112</v>
      </c>
      <c r="B206" s="1260"/>
      <c r="C206" s="1260"/>
      <c r="D206" s="1260"/>
      <c r="E206" s="1260"/>
      <c r="F206" s="1260"/>
      <c r="G206" s="1260"/>
      <c r="H206" s="1260"/>
      <c r="I206" s="1260"/>
      <c r="J206" s="1260"/>
      <c r="K206" s="1260"/>
      <c r="L206" s="1260"/>
      <c r="M206" s="1260"/>
      <c r="N206" s="1260"/>
      <c r="O206" s="1260"/>
      <c r="P206" s="1260"/>
      <c r="Q206" s="1260"/>
      <c r="R206" s="1260"/>
      <c r="S206" s="1260"/>
    </row>
    <row r="207" spans="1:19" s="603" customFormat="1" ht="12.75" thickBot="1" x14ac:dyDescent="0.25">
      <c r="A207" s="613"/>
      <c r="B207" s="614"/>
      <c r="C207" s="607"/>
      <c r="D207" s="614"/>
      <c r="E207" s="607"/>
      <c r="F207" s="615"/>
      <c r="G207" s="619"/>
      <c r="H207" s="616"/>
      <c r="I207" s="614"/>
      <c r="J207" s="609"/>
      <c r="O207" s="602"/>
      <c r="P207" s="602"/>
      <c r="Q207" s="602"/>
      <c r="R207" s="602"/>
      <c r="S207" s="604"/>
    </row>
    <row r="208" spans="1:19" s="603" customFormat="1" ht="12.75" customHeight="1" thickTop="1" x14ac:dyDescent="0.2">
      <c r="A208" s="1289" t="s">
        <v>7239</v>
      </c>
      <c r="B208" s="1281" t="s">
        <v>4857</v>
      </c>
      <c r="C208" s="1287" t="s">
        <v>5514</v>
      </c>
      <c r="D208" s="1281" t="s">
        <v>2520</v>
      </c>
      <c r="E208" s="1281" t="s">
        <v>2521</v>
      </c>
      <c r="F208" s="1285" t="s">
        <v>2522</v>
      </c>
      <c r="G208" s="1285" t="s">
        <v>2523</v>
      </c>
      <c r="H208" s="1283" t="s">
        <v>2524</v>
      </c>
      <c r="I208" s="1281" t="s">
        <v>2525</v>
      </c>
      <c r="J208" s="1279" t="s">
        <v>8631</v>
      </c>
      <c r="K208" s="1271" t="s">
        <v>1079</v>
      </c>
      <c r="L208" s="1272"/>
      <c r="M208" s="1271" t="s">
        <v>1080</v>
      </c>
      <c r="N208" s="1272"/>
      <c r="O208" s="1271" t="s">
        <v>1081</v>
      </c>
      <c r="P208" s="1273"/>
      <c r="Q208" s="1273"/>
      <c r="R208" s="1272"/>
      <c r="S208" s="1277" t="s">
        <v>1082</v>
      </c>
    </row>
    <row r="209" spans="1:19" s="603" customFormat="1" ht="12.75" thickBot="1" x14ac:dyDescent="0.25">
      <c r="A209" s="1290"/>
      <c r="B209" s="1282"/>
      <c r="C209" s="1288"/>
      <c r="D209" s="1282"/>
      <c r="E209" s="1282"/>
      <c r="F209" s="1286"/>
      <c r="G209" s="1286"/>
      <c r="H209" s="1284"/>
      <c r="I209" s="1282"/>
      <c r="J209" s="1280"/>
      <c r="K209" s="829" t="s">
        <v>1085</v>
      </c>
      <c r="L209" s="829" t="s">
        <v>2527</v>
      </c>
      <c r="M209" s="829" t="s">
        <v>1085</v>
      </c>
      <c r="N209" s="829" t="s">
        <v>1084</v>
      </c>
      <c r="O209" s="829" t="s">
        <v>492</v>
      </c>
      <c r="P209" s="829" t="s">
        <v>493</v>
      </c>
      <c r="Q209" s="829" t="s">
        <v>494</v>
      </c>
      <c r="R209" s="829" t="s">
        <v>495</v>
      </c>
      <c r="S209" s="1278"/>
    </row>
    <row r="210" spans="1:19" s="603" customFormat="1" ht="37.5" thickTop="1" thickBot="1" x14ac:dyDescent="0.25">
      <c r="A210" s="830">
        <v>1</v>
      </c>
      <c r="B210" s="574" t="s">
        <v>8620</v>
      </c>
      <c r="C210" s="575" t="s">
        <v>8252</v>
      </c>
      <c r="D210" s="575" t="s">
        <v>8621</v>
      </c>
      <c r="E210" s="575" t="s">
        <v>8622</v>
      </c>
      <c r="F210" s="831" t="s">
        <v>2534</v>
      </c>
      <c r="G210" s="578" t="s">
        <v>2657</v>
      </c>
      <c r="H210" s="586">
        <v>43987</v>
      </c>
      <c r="I210" s="796" t="s">
        <v>8623</v>
      </c>
      <c r="J210" s="832" t="s">
        <v>2534</v>
      </c>
      <c r="K210" s="809"/>
      <c r="L210" s="809"/>
      <c r="M210" s="809"/>
      <c r="N210" s="809"/>
      <c r="O210" s="809"/>
      <c r="P210" s="809"/>
      <c r="Q210" s="809"/>
      <c r="R210" s="809"/>
      <c r="S210" s="833"/>
    </row>
    <row r="211" spans="1:19" s="603" customFormat="1" ht="12.75" thickTop="1" x14ac:dyDescent="0.2">
      <c r="A211" s="613"/>
      <c r="B211" s="614"/>
      <c r="C211" s="607"/>
      <c r="D211" s="614"/>
      <c r="E211" s="607"/>
      <c r="F211" s="812">
        <f>SUM(F210:F210)</f>
        <v>0</v>
      </c>
      <c r="G211" s="619"/>
      <c r="H211" s="616"/>
      <c r="I211" s="614"/>
      <c r="J211" s="609"/>
      <c r="O211" s="602"/>
      <c r="P211" s="602"/>
      <c r="Q211" s="602"/>
      <c r="R211" s="602"/>
      <c r="S211" s="604"/>
    </row>
    <row r="212" spans="1:19" s="603" customFormat="1" x14ac:dyDescent="0.2">
      <c r="A212" s="613"/>
      <c r="B212" s="614"/>
      <c r="C212" s="607"/>
      <c r="D212" s="614"/>
      <c r="E212" s="607"/>
      <c r="F212" s="615"/>
      <c r="G212" s="619"/>
      <c r="H212" s="616"/>
      <c r="I212" s="614"/>
      <c r="J212" s="609"/>
      <c r="O212" s="602"/>
      <c r="P212" s="602"/>
      <c r="Q212" s="602"/>
      <c r="R212" s="602"/>
      <c r="S212" s="604"/>
    </row>
    <row r="213" spans="1:19" s="603" customFormat="1" ht="19.5" thickBot="1" x14ac:dyDescent="0.25">
      <c r="A213" s="1260" t="s">
        <v>7562</v>
      </c>
      <c r="B213" s="1260"/>
      <c r="C213" s="1260"/>
      <c r="D213" s="1260"/>
      <c r="E213" s="1260"/>
      <c r="F213" s="1260"/>
      <c r="G213" s="1260"/>
      <c r="H213" s="1260"/>
      <c r="I213" s="1260"/>
      <c r="J213" s="1260"/>
      <c r="K213" s="1260"/>
      <c r="L213" s="1260"/>
      <c r="M213" s="1260"/>
      <c r="N213" s="1260"/>
      <c r="O213" s="1260"/>
      <c r="P213" s="1260"/>
      <c r="Q213" s="1260"/>
      <c r="R213" s="1260"/>
      <c r="S213" s="1260"/>
    </row>
    <row r="214" spans="1:19" s="603" customFormat="1" ht="12.75" thickBot="1" x14ac:dyDescent="0.25">
      <c r="A214" s="613"/>
      <c r="B214" s="614"/>
      <c r="C214" s="607"/>
      <c r="D214" s="614"/>
      <c r="E214" s="607"/>
      <c r="F214" s="615"/>
      <c r="G214" s="619"/>
      <c r="H214" s="616"/>
      <c r="I214" s="614"/>
      <c r="J214" s="609"/>
      <c r="O214" s="602"/>
      <c r="P214" s="602"/>
      <c r="Q214" s="602"/>
      <c r="R214" s="602"/>
      <c r="S214" s="604"/>
    </row>
    <row r="215" spans="1:19" s="603" customFormat="1" ht="133.5" customHeight="1" thickTop="1" x14ac:dyDescent="0.2">
      <c r="A215" s="801" t="s">
        <v>7239</v>
      </c>
      <c r="B215" s="798" t="s">
        <v>4857</v>
      </c>
      <c r="C215" s="798" t="s">
        <v>5514</v>
      </c>
      <c r="D215" s="798" t="s">
        <v>2520</v>
      </c>
      <c r="E215" s="798" t="s">
        <v>2521</v>
      </c>
      <c r="F215" s="802" t="s">
        <v>2522</v>
      </c>
      <c r="G215" s="802" t="s">
        <v>2523</v>
      </c>
      <c r="H215" s="797" t="s">
        <v>2524</v>
      </c>
      <c r="I215" s="798" t="s">
        <v>2525</v>
      </c>
      <c r="J215" s="798" t="s">
        <v>8628</v>
      </c>
      <c r="K215" s="1271" t="s">
        <v>1079</v>
      </c>
      <c r="L215" s="1272"/>
      <c r="M215" s="1271" t="s">
        <v>1080</v>
      </c>
      <c r="N215" s="1272"/>
      <c r="O215" s="1271" t="s">
        <v>1081</v>
      </c>
      <c r="P215" s="1273"/>
      <c r="Q215" s="1273"/>
      <c r="R215" s="1272"/>
      <c r="S215" s="791" t="s">
        <v>1082</v>
      </c>
    </row>
    <row r="216" spans="1:19" s="603" customFormat="1" ht="12.75" customHeight="1" thickBot="1" x14ac:dyDescent="0.25">
      <c r="A216" s="803"/>
      <c r="B216" s="800"/>
      <c r="C216" s="800"/>
      <c r="D216" s="800"/>
      <c r="E216" s="800"/>
      <c r="F216" s="804"/>
      <c r="G216" s="804"/>
      <c r="H216" s="799"/>
      <c r="I216" s="800"/>
      <c r="J216" s="800"/>
      <c r="K216" s="793" t="s">
        <v>1085</v>
      </c>
      <c r="L216" s="793" t="s">
        <v>2527</v>
      </c>
      <c r="M216" s="793" t="s">
        <v>1085</v>
      </c>
      <c r="N216" s="793" t="s">
        <v>1084</v>
      </c>
      <c r="O216" s="793" t="s">
        <v>492</v>
      </c>
      <c r="P216" s="793" t="s">
        <v>493</v>
      </c>
      <c r="Q216" s="793" t="s">
        <v>494</v>
      </c>
      <c r="R216" s="793" t="s">
        <v>495</v>
      </c>
      <c r="S216" s="792"/>
    </row>
    <row r="217" spans="1:19" s="603" customFormat="1" ht="101.25" customHeight="1" thickTop="1" thickBot="1" x14ac:dyDescent="0.25">
      <c r="A217" s="805">
        <v>1</v>
      </c>
      <c r="B217" s="806" t="s">
        <v>8627</v>
      </c>
      <c r="C217" s="807" t="s">
        <v>8606</v>
      </c>
      <c r="D217" s="795" t="s">
        <v>8630</v>
      </c>
      <c r="E217" s="807" t="s">
        <v>8608</v>
      </c>
      <c r="F217" s="532" t="s">
        <v>2534</v>
      </c>
      <c r="G217" s="578" t="s">
        <v>3075</v>
      </c>
      <c r="H217" s="586">
        <v>44186</v>
      </c>
      <c r="I217" s="808" t="s">
        <v>2534</v>
      </c>
      <c r="J217" s="808" t="s">
        <v>2534</v>
      </c>
      <c r="K217" s="809" t="s">
        <v>2534</v>
      </c>
      <c r="L217" s="809" t="s">
        <v>2534</v>
      </c>
      <c r="M217" s="809" t="s">
        <v>2534</v>
      </c>
      <c r="N217" s="809" t="s">
        <v>2534</v>
      </c>
      <c r="O217" s="809" t="s">
        <v>2534</v>
      </c>
      <c r="P217" s="809" t="s">
        <v>2534</v>
      </c>
      <c r="Q217" s="809" t="s">
        <v>2534</v>
      </c>
      <c r="R217" s="809" t="s">
        <v>2534</v>
      </c>
      <c r="S217" s="810" t="s">
        <v>8630</v>
      </c>
    </row>
    <row r="218" spans="1:19" s="603" customFormat="1" ht="13.5" thickTop="1" thickBot="1" x14ac:dyDescent="0.25">
      <c r="S218" s="604"/>
    </row>
    <row r="219" spans="1:19" s="603" customFormat="1" ht="21" customHeight="1" thickBot="1" x14ac:dyDescent="0.25">
      <c r="A219" s="1274" t="s">
        <v>8629</v>
      </c>
      <c r="B219" s="1275"/>
      <c r="C219" s="1275"/>
      <c r="D219" s="1275"/>
      <c r="E219" s="1275"/>
      <c r="F219" s="813">
        <f>+F192+F203+F211</f>
        <v>817535.522</v>
      </c>
      <c r="G219" s="619"/>
      <c r="H219" s="616"/>
      <c r="I219" s="614"/>
      <c r="J219" s="609"/>
      <c r="O219" s="602"/>
      <c r="P219" s="602"/>
      <c r="Q219" s="602"/>
      <c r="R219" s="602"/>
      <c r="S219" s="604"/>
    </row>
    <row r="220" spans="1:19" s="603" customFormat="1" x14ac:dyDescent="0.2">
      <c r="A220" s="613"/>
      <c r="B220" s="614"/>
      <c r="C220" s="607"/>
      <c r="D220" s="614"/>
      <c r="E220" s="607"/>
      <c r="F220" s="615"/>
      <c r="G220" s="619"/>
      <c r="H220" s="616"/>
      <c r="I220" s="614"/>
      <c r="J220" s="609"/>
      <c r="O220" s="602"/>
      <c r="P220" s="602"/>
      <c r="Q220" s="602"/>
      <c r="R220" s="602"/>
      <c r="S220" s="604"/>
    </row>
    <row r="221" spans="1:19" s="603" customFormat="1" x14ac:dyDescent="0.2">
      <c r="A221" s="613"/>
      <c r="B221" s="614"/>
      <c r="C221" s="607"/>
      <c r="D221" s="614"/>
      <c r="E221" s="607"/>
      <c r="F221" s="615"/>
      <c r="G221" s="619"/>
      <c r="H221" s="616"/>
      <c r="I221" s="614"/>
      <c r="J221" s="609"/>
      <c r="O221" s="602"/>
      <c r="P221" s="602"/>
      <c r="Q221" s="602"/>
      <c r="R221" s="602"/>
      <c r="S221" s="604"/>
    </row>
    <row r="222" spans="1:19" s="603" customFormat="1" x14ac:dyDescent="0.2">
      <c r="A222" s="613"/>
      <c r="B222" s="614"/>
      <c r="C222" s="607"/>
      <c r="D222" s="614"/>
      <c r="E222" s="607"/>
      <c r="F222" s="615"/>
      <c r="G222" s="619"/>
      <c r="H222" s="616"/>
      <c r="I222" s="614"/>
      <c r="J222" s="609"/>
      <c r="O222" s="602"/>
      <c r="P222" s="602"/>
      <c r="Q222" s="602"/>
      <c r="R222" s="602"/>
      <c r="S222" s="604"/>
    </row>
    <row r="223" spans="1:19" x14ac:dyDescent="0.2">
      <c r="C223" s="607"/>
      <c r="D223" s="614"/>
      <c r="E223" s="607"/>
      <c r="F223" s="615"/>
      <c r="G223" s="619"/>
      <c r="H223" s="616"/>
      <c r="I223" s="614"/>
      <c r="J223" s="609"/>
      <c r="K223" s="603"/>
      <c r="L223" s="603"/>
      <c r="M223" s="603"/>
      <c r="N223" s="603"/>
      <c r="O223" s="602"/>
      <c r="P223" s="602"/>
      <c r="Q223" s="602"/>
      <c r="R223" s="602"/>
      <c r="S223" s="604"/>
    </row>
    <row r="224" spans="1:19" x14ac:dyDescent="0.2">
      <c r="C224" s="607"/>
      <c r="D224" s="614"/>
      <c r="E224" s="607"/>
      <c r="F224" s="615"/>
      <c r="G224" s="619"/>
      <c r="H224" s="616"/>
      <c r="I224" s="614"/>
      <c r="J224" s="609"/>
      <c r="K224" s="603"/>
      <c r="L224" s="603"/>
      <c r="M224" s="603"/>
      <c r="N224" s="603"/>
      <c r="O224" s="602"/>
      <c r="P224" s="602"/>
      <c r="Q224" s="602"/>
      <c r="R224" s="602"/>
      <c r="S224" s="604"/>
    </row>
    <row r="225" spans="3:10" x14ac:dyDescent="0.2">
      <c r="C225" s="607"/>
      <c r="D225" s="614"/>
      <c r="E225" s="607"/>
      <c r="F225" s="615"/>
      <c r="G225" s="619"/>
      <c r="H225" s="616"/>
      <c r="I225" s="614"/>
      <c r="J225" s="609"/>
    </row>
    <row r="226" spans="3:10" x14ac:dyDescent="0.2">
      <c r="C226" s="607"/>
      <c r="D226" s="614"/>
      <c r="E226" s="607"/>
      <c r="F226" s="615"/>
      <c r="G226" s="619"/>
      <c r="H226" s="616"/>
      <c r="I226" s="614"/>
      <c r="J226" s="609"/>
    </row>
    <row r="227" spans="3:10" x14ac:dyDescent="0.2">
      <c r="C227" s="607"/>
      <c r="D227" s="614"/>
      <c r="E227" s="607"/>
      <c r="F227" s="615"/>
      <c r="G227" s="619"/>
      <c r="H227" s="616"/>
      <c r="I227" s="614"/>
      <c r="J227" s="609"/>
    </row>
    <row r="228" spans="3:10" x14ac:dyDescent="0.2">
      <c r="C228" s="607"/>
      <c r="D228" s="614"/>
      <c r="E228" s="607"/>
      <c r="F228" s="615"/>
      <c r="G228" s="619"/>
      <c r="H228" s="616"/>
      <c r="I228" s="614"/>
      <c r="J228" s="609"/>
    </row>
    <row r="229" spans="3:10" x14ac:dyDescent="0.2">
      <c r="C229" s="607"/>
      <c r="D229" s="614"/>
      <c r="E229" s="607"/>
      <c r="F229" s="615"/>
      <c r="G229" s="619"/>
      <c r="H229" s="616"/>
      <c r="I229" s="614"/>
      <c r="J229" s="609"/>
    </row>
    <row r="230" spans="3:10" x14ac:dyDescent="0.2">
      <c r="C230" s="607"/>
      <c r="D230" s="614"/>
      <c r="E230" s="607"/>
      <c r="F230" s="615"/>
      <c r="G230" s="619"/>
      <c r="H230" s="616"/>
      <c r="I230" s="614"/>
      <c r="J230" s="609"/>
    </row>
    <row r="231" spans="3:10" x14ac:dyDescent="0.2">
      <c r="C231" s="607"/>
      <c r="D231" s="614"/>
      <c r="E231" s="607"/>
      <c r="F231" s="615"/>
      <c r="G231" s="619"/>
      <c r="H231" s="616"/>
      <c r="I231" s="614"/>
      <c r="J231" s="609"/>
    </row>
    <row r="232" spans="3:10" x14ac:dyDescent="0.2">
      <c r="C232" s="607"/>
      <c r="D232" s="614"/>
      <c r="E232" s="607"/>
      <c r="F232" s="615"/>
      <c r="G232" s="619"/>
      <c r="H232" s="616"/>
      <c r="I232" s="614"/>
      <c r="J232" s="609"/>
    </row>
    <row r="233" spans="3:10" x14ac:dyDescent="0.2">
      <c r="C233" s="607"/>
      <c r="D233" s="614"/>
      <c r="E233" s="607"/>
      <c r="F233" s="615"/>
      <c r="G233" s="619"/>
      <c r="H233" s="616"/>
      <c r="I233" s="614"/>
      <c r="J233" s="609"/>
    </row>
    <row r="234" spans="3:10" x14ac:dyDescent="0.2">
      <c r="C234" s="607"/>
      <c r="D234" s="614"/>
      <c r="E234" s="607"/>
      <c r="F234" s="615"/>
      <c r="G234" s="619"/>
      <c r="H234" s="616"/>
      <c r="I234" s="614"/>
      <c r="J234" s="609"/>
    </row>
    <row r="235" spans="3:10" x14ac:dyDescent="0.2">
      <c r="C235" s="607"/>
      <c r="D235" s="614"/>
      <c r="E235" s="607"/>
      <c r="F235" s="615"/>
      <c r="G235" s="619"/>
      <c r="H235" s="616"/>
      <c r="I235" s="614"/>
      <c r="J235" s="609"/>
    </row>
    <row r="236" spans="3:10" x14ac:dyDescent="0.2">
      <c r="C236" s="607"/>
      <c r="D236" s="614"/>
      <c r="E236" s="607"/>
      <c r="F236" s="615"/>
      <c r="G236" s="619"/>
      <c r="H236" s="616"/>
      <c r="I236" s="614"/>
      <c r="J236" s="609"/>
    </row>
    <row r="237" spans="3:10" x14ac:dyDescent="0.2">
      <c r="C237" s="607"/>
      <c r="D237" s="614"/>
      <c r="E237" s="607"/>
      <c r="F237" s="615"/>
      <c r="G237" s="619"/>
      <c r="H237" s="616"/>
      <c r="I237" s="614"/>
      <c r="J237" s="609"/>
    </row>
    <row r="238" spans="3:10" x14ac:dyDescent="0.2">
      <c r="C238" s="607"/>
      <c r="D238" s="614"/>
      <c r="E238" s="607"/>
      <c r="F238" s="615"/>
      <c r="G238" s="619"/>
      <c r="H238" s="616"/>
      <c r="I238" s="614"/>
      <c r="J238" s="609"/>
    </row>
    <row r="239" spans="3:10" x14ac:dyDescent="0.2">
      <c r="C239" s="607"/>
      <c r="D239" s="614"/>
      <c r="E239" s="607"/>
      <c r="F239" s="615"/>
      <c r="G239" s="619"/>
      <c r="H239" s="616"/>
      <c r="I239" s="614"/>
      <c r="J239" s="609"/>
    </row>
    <row r="240" spans="3:10" x14ac:dyDescent="0.2">
      <c r="C240" s="607"/>
      <c r="D240" s="614"/>
      <c r="E240" s="607"/>
      <c r="F240" s="615"/>
      <c r="G240" s="619"/>
      <c r="H240" s="616"/>
      <c r="I240" s="614"/>
      <c r="J240" s="609"/>
    </row>
    <row r="241" spans="3:10" x14ac:dyDescent="0.2">
      <c r="C241" s="607"/>
      <c r="D241" s="614"/>
      <c r="E241" s="607"/>
      <c r="F241" s="615"/>
      <c r="G241" s="619"/>
      <c r="H241" s="616"/>
      <c r="I241" s="614"/>
      <c r="J241" s="609"/>
    </row>
  </sheetData>
  <protectedRanges>
    <protectedRange sqref="A7:J8 A1:IB4 T5:IB8 K126:S126 B192:S197 K127:R129 K131:R131 A203:S207 K191:R191 A128:A197 S218 B219:J65479 A219:A65474 K219:S65462 A211:S214 T70:IB65460" name="Rango1"/>
    <protectedRange sqref="F53:H53 E17:J50 B13:J16 A18:A55 E55:J55 A60:A68 E60:J68 T13:IB69 E75:J76 A75:A95 C94:J94 A100:A113" name="Rango1_2"/>
    <protectedRange sqref="A13:A17" name="Rango1_2_8"/>
    <protectedRange sqref="T9:IB10 I10:I12 J9:J11 A10:H10 A9:I9 B11:B12" name="Rango1_2_7"/>
    <protectedRange sqref="T11:IB12 A11:A12 J12 C11:H12" name="Rango1_2_4_1"/>
    <protectedRange sqref="I53:J53 B55:D55 B19:D50 B53:E53 B60:D68 B75:C76 B94" name="Rango1_2_9"/>
    <protectedRange sqref="E51:J52" name="Rango1_2_2"/>
    <protectedRange sqref="B51:D52" name="Rango1_2_9_2"/>
    <protectedRange sqref="F54:J54" name="Rango1_2_3"/>
    <protectedRange sqref="B54:E54" name="Rango1_2_9_3"/>
    <protectedRange sqref="E56:E58 A56:A59 F56:J59" name="Rango1_2_4"/>
    <protectedRange sqref="B56:C58 D56:D59" name="Rango1_2_9_4"/>
    <protectedRange sqref="E69:E73 A69:A74 F69:J74" name="Rango1_2_5"/>
    <protectedRange sqref="D69:D74 B69:C73" name="Rango1_2_9_5"/>
    <protectedRange sqref="C77:J77" name="Rango1_2_6"/>
    <protectedRange sqref="B77" name="Rango1_2_9_6"/>
    <protectedRange sqref="C78:C84 D78:D85 E78:E84 F78:J85" name="Rango1_2_11"/>
    <protectedRange sqref="B78:B84" name="Rango1_2_9_8"/>
    <protectedRange sqref="C87:J93" name="Rango1_2_12"/>
    <protectedRange sqref="B87:B93" name="Rango1_2_9_9"/>
    <protectedRange sqref="C95:J95" name="Rango1_2_13"/>
    <protectedRange sqref="B95" name="Rango1_2_9_10"/>
    <protectedRange sqref="C100:J113" name="Rango1_2_14"/>
    <protectedRange sqref="B100:B113" name="Rango1_2_9_11"/>
    <protectedRange sqref="C86:R86" name="Rango1_2_10"/>
    <protectedRange sqref="B86" name="Rango1_2_9_7"/>
    <protectedRange sqref="A96:A99 C96:J99" name="Rango1_2_16"/>
    <protectedRange sqref="B96:B99" name="Rango1_2_9_13"/>
    <protectedRange sqref="D122 F121:J123 D123:E123 C114:J117 D121:E121 C129:J129 C121:C123 C126:J126 A114:A127 C131:J131" name="Rango1_2_17"/>
    <protectedRange sqref="B114:B117 B129 B121:B123 B126 B131" name="Rango1_2_9_14"/>
    <protectedRange sqref="C127:J128" name="Rango1_2_18"/>
    <protectedRange sqref="B127:B128" name="Rango1_2_9_15"/>
    <protectedRange sqref="C118:J120" name="Rango1_2_20"/>
    <protectedRange sqref="B118:B120" name="Rango1_2_9_17"/>
    <protectedRange sqref="C124:J125" name="Rango1_2_23"/>
    <protectedRange sqref="B124:B125" name="Rango1_2_9_18"/>
    <protectedRange sqref="C130:J130" name="Rango1_2_24"/>
    <protectedRange sqref="B130" name="Rango1_2_9_19"/>
    <protectedRange sqref="C132:J139 C146:J147 C142:C145 E145 C149:J150 C153:J154 C158:J158 C155:C157" name="Rango1_2_25"/>
    <protectedRange sqref="B132:B139 B142:B158" name="Rango1_2_9_20"/>
    <protectedRange sqref="A199:J200" name="Rango1_3"/>
    <protectedRange sqref="C168:J169 C164:C165" name="Rango1_2_1"/>
    <protectedRange sqref="B159:B160 B163:B169" name="Rango1_2_9_1"/>
    <protectedRange sqref="D142:J144" name="Rango1_2_21"/>
    <protectedRange sqref="D145" name="Rango1_2_22"/>
    <protectedRange sqref="F145:J145" name="Rango1_2_26"/>
    <protectedRange sqref="C148:J148" name="Rango1_2_27"/>
    <protectedRange sqref="C151:J151" name="Rango1_2_29"/>
    <protectedRange sqref="C152:J152" name="Rango1_2_30"/>
    <protectedRange sqref="D155:J157" name="Rango1_2_31"/>
    <protectedRange sqref="C140:J141" name="Rango1_2_28"/>
    <protectedRange sqref="B140:B141" name="Rango1_2_9_16"/>
    <protectedRange sqref="C160:J160" name="Rango1_2_33"/>
    <protectedRange sqref="C163:J163" name="Rango1_2_34"/>
    <protectedRange sqref="C167:J167" name="Rango1_2_35"/>
    <protectedRange sqref="C161:J162" name="Rango1_2_15"/>
    <protectedRange sqref="B161:B162" name="Rango1_2_9_12"/>
    <protectedRange sqref="C159:J159" name="Rango1_2_32"/>
    <protectedRange sqref="D164:J165" name="Rango1_2_38"/>
    <protectedRange sqref="C166:J166" name="Rango1_2_39"/>
    <protectedRange sqref="C170:J172 B182:J185 B189:J191 C175:J181" name="Rango1_2_41"/>
    <protectedRange sqref="B170:B172 B175:B181" name="Rango1_2_9_23"/>
    <protectedRange sqref="B186:J188" name="Rango1_2_19"/>
    <protectedRange sqref="C173:J174" name="Rango1_2_36"/>
    <protectedRange sqref="B173:B174" name="Rango1_2_9_21"/>
    <protectedRange sqref="A208:J209" name="Rango1_1"/>
    <protectedRange sqref="A215:J216" name="Rango1_5"/>
  </protectedRanges>
  <autoFilter ref="A7:S192">
    <filterColumn colId="10" showButton="0"/>
    <filterColumn colId="12" showButton="0"/>
    <filterColumn colId="14" showButton="0"/>
    <filterColumn colId="15" showButton="0"/>
    <filterColumn colId="16" showButton="0"/>
  </autoFilter>
  <mergeCells count="184">
    <mergeCell ref="K215:L215"/>
    <mergeCell ref="M215:N215"/>
    <mergeCell ref="O215:R215"/>
    <mergeCell ref="A213:S213"/>
    <mergeCell ref="A219:E219"/>
    <mergeCell ref="A186:A188"/>
    <mergeCell ref="K208:L208"/>
    <mergeCell ref="M208:N208"/>
    <mergeCell ref="O208:R208"/>
    <mergeCell ref="S208:S209"/>
    <mergeCell ref="A206:S206"/>
    <mergeCell ref="J208:J209"/>
    <mergeCell ref="I208:I209"/>
    <mergeCell ref="H208:H209"/>
    <mergeCell ref="G208:G209"/>
    <mergeCell ref="F208:F209"/>
    <mergeCell ref="E208:E209"/>
    <mergeCell ref="D208:D209"/>
    <mergeCell ref="C208:C209"/>
    <mergeCell ref="B208:B209"/>
    <mergeCell ref="A208:A209"/>
    <mergeCell ref="S173:S174"/>
    <mergeCell ref="S199:S200"/>
    <mergeCell ref="A198:S198"/>
    <mergeCell ref="G199:G200"/>
    <mergeCell ref="H199:H200"/>
    <mergeCell ref="I199:I200"/>
    <mergeCell ref="J199:J200"/>
    <mergeCell ref="A199:A200"/>
    <mergeCell ref="A176:A180"/>
    <mergeCell ref="C176:C180"/>
    <mergeCell ref="Q173:Q174"/>
    <mergeCell ref="R173:R174"/>
    <mergeCell ref="F199:F200"/>
    <mergeCell ref="K199:L199"/>
    <mergeCell ref="M199:N199"/>
    <mergeCell ref="O199:R199"/>
    <mergeCell ref="I173:I174"/>
    <mergeCell ref="K173:K174"/>
    <mergeCell ref="L173:L174"/>
    <mergeCell ref="M173:M174"/>
    <mergeCell ref="N173:N174"/>
    <mergeCell ref="O173:O174"/>
    <mergeCell ref="P173:P174"/>
    <mergeCell ref="H28:H37"/>
    <mergeCell ref="E171:E172"/>
    <mergeCell ref="B176:B180"/>
    <mergeCell ref="E176:E180"/>
    <mergeCell ref="K75:R75"/>
    <mergeCell ref="B140:B141"/>
    <mergeCell ref="C140:C141"/>
    <mergeCell ref="E140:E141"/>
    <mergeCell ref="E142:E145"/>
    <mergeCell ref="E155:E157"/>
    <mergeCell ref="C155:C157"/>
    <mergeCell ref="B155:B157"/>
    <mergeCell ref="D86:J86"/>
    <mergeCell ref="C173:C174"/>
    <mergeCell ref="D173:D174"/>
    <mergeCell ref="E173:E174"/>
    <mergeCell ref="B146:B147"/>
    <mergeCell ref="C146:C147"/>
    <mergeCell ref="E146:E147"/>
    <mergeCell ref="B142:B145"/>
    <mergeCell ref="B69:B74"/>
    <mergeCell ref="B84:B85"/>
    <mergeCell ref="C69:C74"/>
    <mergeCell ref="E69:E74"/>
    <mergeCell ref="B78:B81"/>
    <mergeCell ref="A40:A41"/>
    <mergeCell ref="B40:B41"/>
    <mergeCell ref="C40:C41"/>
    <mergeCell ref="B199:B200"/>
    <mergeCell ref="C199:C200"/>
    <mergeCell ref="D199:D200"/>
    <mergeCell ref="E199:E200"/>
    <mergeCell ref="A155:A157"/>
    <mergeCell ref="A146:A147"/>
    <mergeCell ref="A142:A145"/>
    <mergeCell ref="C142:C145"/>
    <mergeCell ref="B186:B188"/>
    <mergeCell ref="C186:C188"/>
    <mergeCell ref="E186:E188"/>
    <mergeCell ref="B161:B162"/>
    <mergeCell ref="C161:C162"/>
    <mergeCell ref="E161:E162"/>
    <mergeCell ref="A161:A162"/>
    <mergeCell ref="A164:A165"/>
    <mergeCell ref="A90:A93"/>
    <mergeCell ref="A118:A120"/>
    <mergeCell ref="B118:B120"/>
    <mergeCell ref="C118:C120"/>
    <mergeCell ref="A23:A24"/>
    <mergeCell ref="B23:B24"/>
    <mergeCell ref="C23:C24"/>
    <mergeCell ref="E23:E24"/>
    <mergeCell ref="A28:A37"/>
    <mergeCell ref="B28:B37"/>
    <mergeCell ref="C28:C37"/>
    <mergeCell ref="E28:E37"/>
    <mergeCell ref="E84:E85"/>
    <mergeCell ref="E40:E41"/>
    <mergeCell ref="A56:A59"/>
    <mergeCell ref="B56:B59"/>
    <mergeCell ref="C56:C59"/>
    <mergeCell ref="E56:E59"/>
    <mergeCell ref="A78:A81"/>
    <mergeCell ref="C78:C81"/>
    <mergeCell ref="E78:E81"/>
    <mergeCell ref="C84:C85"/>
    <mergeCell ref="A84:A85"/>
    <mergeCell ref="A25:A27"/>
    <mergeCell ref="B25:B27"/>
    <mergeCell ref="C25:C27"/>
    <mergeCell ref="E25:E27"/>
    <mergeCell ref="A69:A74"/>
    <mergeCell ref="O7:R7"/>
    <mergeCell ref="K7:L7"/>
    <mergeCell ref="G7:G8"/>
    <mergeCell ref="H7:H8"/>
    <mergeCell ref="I7:I8"/>
    <mergeCell ref="J7:J8"/>
    <mergeCell ref="S7:S8"/>
    <mergeCell ref="A5:S5"/>
    <mergeCell ref="A6:S6"/>
    <mergeCell ref="A1:J1"/>
    <mergeCell ref="A7:A8"/>
    <mergeCell ref="B7:B8"/>
    <mergeCell ref="C7:C8"/>
    <mergeCell ref="D7:D8"/>
    <mergeCell ref="E7:E8"/>
    <mergeCell ref="F7:F8"/>
    <mergeCell ref="M7:N7"/>
    <mergeCell ref="A21:A22"/>
    <mergeCell ref="B21:B22"/>
    <mergeCell ref="C21:C22"/>
    <mergeCell ref="E21:E22"/>
    <mergeCell ref="A13:A16"/>
    <mergeCell ref="B13:B16"/>
    <mergeCell ref="C13:C16"/>
    <mergeCell ref="E13:E16"/>
    <mergeCell ref="A96:A98"/>
    <mergeCell ref="B96:B98"/>
    <mergeCell ref="C96:C98"/>
    <mergeCell ref="E96:E98"/>
    <mergeCell ref="B90:B93"/>
    <mergeCell ref="C90:C93"/>
    <mergeCell ref="E90:E93"/>
    <mergeCell ref="A101:A103"/>
    <mergeCell ref="A104:A112"/>
    <mergeCell ref="B104:B112"/>
    <mergeCell ref="C104:C112"/>
    <mergeCell ref="E104:E112"/>
    <mergeCell ref="B101:B103"/>
    <mergeCell ref="E101:E103"/>
    <mergeCell ref="C101:C103"/>
    <mergeCell ref="H104:H112"/>
    <mergeCell ref="I106:I107"/>
    <mergeCell ref="I109:I110"/>
    <mergeCell ref="B132:B133"/>
    <mergeCell ref="C132:C133"/>
    <mergeCell ref="A127:A128"/>
    <mergeCell ref="B127:B128"/>
    <mergeCell ref="C127:C128"/>
    <mergeCell ref="E127:E128"/>
    <mergeCell ref="E118:E120"/>
    <mergeCell ref="A124:A125"/>
    <mergeCell ref="C124:C125"/>
    <mergeCell ref="B124:B125"/>
    <mergeCell ref="E124:E125"/>
    <mergeCell ref="C135:C138"/>
    <mergeCell ref="E135:E138"/>
    <mergeCell ref="A135:A138"/>
    <mergeCell ref="A173:A174"/>
    <mergeCell ref="D122:J122"/>
    <mergeCell ref="E132:E133"/>
    <mergeCell ref="A132:A133"/>
    <mergeCell ref="C171:C172"/>
    <mergeCell ref="B171:B172"/>
    <mergeCell ref="B164:B165"/>
    <mergeCell ref="C164:C165"/>
    <mergeCell ref="E164:E165"/>
    <mergeCell ref="A171:A172"/>
    <mergeCell ref="B135:B138"/>
  </mergeCells>
  <conditionalFormatting sqref="B22 D22 B20:J20 B21:H21 J21:J22 F22:H22 B24:D24 B28:I28 B26:D27 F26:I27 B41:D41 B29:D37 F24:I24 B25:I25 F29:G37 B53:E53 G53:J53 F41:J41 B19:I19 B42:J50 I30:J37 I29 B23:J23 B38:J40 B55:J55 B60:J68 B75:J76 B95:J95 D122 B189:J191">
    <cfRule type="cellIs" dxfId="413" priority="335" stopIfTrue="1" operator="lessThanOrEqual">
      <formula>0</formula>
    </cfRule>
  </conditionalFormatting>
  <conditionalFormatting sqref="D14:D16 A13:J13 F14:J16 A17:I18">
    <cfRule type="cellIs" dxfId="412" priority="302" stopIfTrue="1" operator="lessThanOrEqual">
      <formula>0</formula>
    </cfRule>
  </conditionalFormatting>
  <conditionalFormatting sqref="A11:H12 A10:D10 F10:H10 A9:I9">
    <cfRule type="cellIs" dxfId="411" priority="292" stopIfTrue="1" operator="lessThanOrEqual">
      <formula>0</formula>
    </cfRule>
  </conditionalFormatting>
  <conditionalFormatting sqref="E10">
    <cfRule type="cellIs" dxfId="410" priority="284" stopIfTrue="1" operator="lessThanOrEqual">
      <formula>0</formula>
    </cfRule>
  </conditionalFormatting>
  <conditionalFormatting sqref="I10:I12">
    <cfRule type="cellIs" dxfId="409" priority="281" stopIfTrue="1" operator="lessThanOrEqual">
      <formula>0</formula>
    </cfRule>
  </conditionalFormatting>
  <conditionalFormatting sqref="I21:I22">
    <cfRule type="cellIs" dxfId="408" priority="277" stopIfTrue="1" operator="lessThanOrEqual">
      <formula>0</formula>
    </cfRule>
  </conditionalFormatting>
  <conditionalFormatting sqref="J19">
    <cfRule type="cellIs" dxfId="407" priority="227" stopIfTrue="1" operator="lessThanOrEqual">
      <formula>0</formula>
    </cfRule>
  </conditionalFormatting>
  <conditionalFormatting sqref="J24:J29">
    <cfRule type="cellIs" dxfId="406" priority="223" stopIfTrue="1" operator="lessThanOrEqual">
      <formula>0</formula>
    </cfRule>
  </conditionalFormatting>
  <conditionalFormatting sqref="J18">
    <cfRule type="cellIs" dxfId="405" priority="222" stopIfTrue="1" operator="lessThanOrEqual">
      <formula>0</formula>
    </cfRule>
  </conditionalFormatting>
  <conditionalFormatting sqref="J17">
    <cfRule type="cellIs" dxfId="404" priority="221" stopIfTrue="1" operator="lessThanOrEqual">
      <formula>0</formula>
    </cfRule>
  </conditionalFormatting>
  <conditionalFormatting sqref="J9:J11">
    <cfRule type="cellIs" dxfId="403" priority="211" stopIfTrue="1" operator="lessThanOrEqual">
      <formula>0</formula>
    </cfRule>
  </conditionalFormatting>
  <conditionalFormatting sqref="J12">
    <cfRule type="cellIs" dxfId="402" priority="210" stopIfTrue="1" operator="lessThanOrEqual">
      <formula>0</formula>
    </cfRule>
  </conditionalFormatting>
  <conditionalFormatting sqref="B51:B52">
    <cfRule type="cellIs" dxfId="401" priority="166" stopIfTrue="1" operator="lessThanOrEqual">
      <formula>0</formula>
    </cfRule>
  </conditionalFormatting>
  <conditionalFormatting sqref="C51:J52">
    <cfRule type="cellIs" dxfId="400" priority="165" stopIfTrue="1" operator="lessThanOrEqual">
      <formula>0</formula>
    </cfRule>
  </conditionalFormatting>
  <conditionalFormatting sqref="B54">
    <cfRule type="cellIs" dxfId="399" priority="164" stopIfTrue="1" operator="lessThanOrEqual">
      <formula>0</formula>
    </cfRule>
  </conditionalFormatting>
  <conditionalFormatting sqref="C54:E54 G54:J54">
    <cfRule type="cellIs" dxfId="398" priority="163" stopIfTrue="1" operator="lessThanOrEqual">
      <formula>0</formula>
    </cfRule>
  </conditionalFormatting>
  <conditionalFormatting sqref="D57:D59 B56:I56 F57:I59">
    <cfRule type="cellIs" dxfId="397" priority="162" stopIfTrue="1" operator="lessThanOrEqual">
      <formula>0</formula>
    </cfRule>
  </conditionalFormatting>
  <conditionalFormatting sqref="J56:J59">
    <cfRule type="cellIs" dxfId="396" priority="160" stopIfTrue="1" operator="lessThanOrEqual">
      <formula>0</formula>
    </cfRule>
  </conditionalFormatting>
  <conditionalFormatting sqref="D70:D74 F70:F74 B69:I69 H70:I74">
    <cfRule type="cellIs" dxfId="395" priority="159" stopIfTrue="1" operator="lessThanOrEqual">
      <formula>0</formula>
    </cfRule>
  </conditionalFormatting>
  <conditionalFormatting sqref="J69:J74">
    <cfRule type="cellIs" dxfId="394" priority="158" stopIfTrue="1" operator="lessThanOrEqual">
      <formula>0</formula>
    </cfRule>
  </conditionalFormatting>
  <conditionalFormatting sqref="G70:G74">
    <cfRule type="cellIs" dxfId="393" priority="157" stopIfTrue="1" operator="lessThanOrEqual">
      <formula>0</formula>
    </cfRule>
  </conditionalFormatting>
  <conditionalFormatting sqref="B77">
    <cfRule type="cellIs" dxfId="392" priority="156" stopIfTrue="1" operator="lessThanOrEqual">
      <formula>0</formula>
    </cfRule>
  </conditionalFormatting>
  <conditionalFormatting sqref="C77:J77">
    <cfRule type="cellIs" dxfId="391" priority="155" stopIfTrue="1" operator="lessThanOrEqual">
      <formula>0</formula>
    </cfRule>
  </conditionalFormatting>
  <conditionalFormatting sqref="B78:J78 D79:D81 F79:F81 D85 B83:J83 F85:I85 B84:I84 B82:F82 H79:J82">
    <cfRule type="cellIs" dxfId="390" priority="154" stopIfTrue="1" operator="lessThanOrEqual">
      <formula>0</formula>
    </cfRule>
  </conditionalFormatting>
  <conditionalFormatting sqref="J84:J85">
    <cfRule type="cellIs" dxfId="389" priority="153" stopIfTrue="1" operator="lessThanOrEqual">
      <formula>0</formula>
    </cfRule>
  </conditionalFormatting>
  <conditionalFormatting sqref="G79:G82">
    <cfRule type="cellIs" dxfId="388" priority="152" stopIfTrue="1" operator="lessThanOrEqual">
      <formula>0</formula>
    </cfRule>
  </conditionalFormatting>
  <conditionalFormatting sqref="B87:I87 B88:J90 D91:D93 F91:J93">
    <cfRule type="cellIs" dxfId="387" priority="151" stopIfTrue="1" operator="lessThanOrEqual">
      <formula>0</formula>
    </cfRule>
  </conditionalFormatting>
  <conditionalFormatting sqref="J87">
    <cfRule type="cellIs" dxfId="386" priority="150" stopIfTrue="1" operator="lessThanOrEqual">
      <formula>0</formula>
    </cfRule>
  </conditionalFormatting>
  <conditionalFormatting sqref="B94:J94">
    <cfRule type="cellIs" dxfId="385" priority="149" stopIfTrue="1" operator="lessThanOrEqual">
      <formula>0</formula>
    </cfRule>
  </conditionalFormatting>
  <conditionalFormatting sqref="B100:J100 D102:D103 F102:I103 B104:E104 I105 G104:I104 B113:I113 I112 D105:D112 I108:I109">
    <cfRule type="cellIs" dxfId="384" priority="146" stopIfTrue="1" operator="lessThanOrEqual">
      <formula>0</formula>
    </cfRule>
  </conditionalFormatting>
  <conditionalFormatting sqref="B101:I101">
    <cfRule type="cellIs" dxfId="383" priority="145" stopIfTrue="1" operator="lessThanOrEqual">
      <formula>0</formula>
    </cfRule>
  </conditionalFormatting>
  <conditionalFormatting sqref="J101:J103">
    <cfRule type="cellIs" dxfId="382" priority="144" stopIfTrue="1" operator="lessThanOrEqual">
      <formula>0</formula>
    </cfRule>
  </conditionalFormatting>
  <conditionalFormatting sqref="G105:G112">
    <cfRule type="cellIs" dxfId="381" priority="143" stopIfTrue="1" operator="lessThanOrEqual">
      <formula>0</formula>
    </cfRule>
  </conditionalFormatting>
  <conditionalFormatting sqref="J104:J112">
    <cfRule type="cellIs" dxfId="380" priority="142" stopIfTrue="1" operator="lessThanOrEqual">
      <formula>0</formula>
    </cfRule>
  </conditionalFormatting>
  <conditionalFormatting sqref="F104:F112">
    <cfRule type="cellIs" dxfId="379" priority="141" stopIfTrue="1" operator="lessThanOrEqual">
      <formula>0</formula>
    </cfRule>
  </conditionalFormatting>
  <conditionalFormatting sqref="J113">
    <cfRule type="cellIs" dxfId="378" priority="140" stopIfTrue="1" operator="lessThanOrEqual">
      <formula>0</formula>
    </cfRule>
  </conditionalFormatting>
  <conditionalFormatting sqref="I111">
    <cfRule type="cellIs" dxfId="377" priority="138" stopIfTrue="1" operator="lessThanOrEqual">
      <formula>0</formula>
    </cfRule>
  </conditionalFormatting>
  <conditionalFormatting sqref="I106">
    <cfRule type="cellIs" dxfId="376" priority="137" stopIfTrue="1" operator="lessThanOrEqual">
      <formula>0</formula>
    </cfRule>
  </conditionalFormatting>
  <conditionalFormatting sqref="B86:D86">
    <cfRule type="cellIs" dxfId="375" priority="128" stopIfTrue="1" operator="lessThanOrEqual">
      <formula>0</formula>
    </cfRule>
  </conditionalFormatting>
  <conditionalFormatting sqref="B96:J96 F97:J98 D97:D99 B99:C99 E99:J99">
    <cfRule type="cellIs" dxfId="374" priority="126" stopIfTrue="1" operator="lessThanOrEqual">
      <formula>0</formula>
    </cfRule>
  </conditionalFormatting>
  <conditionalFormatting sqref="B114:I114 B115:J116 B121:J121 F129:I129 B129:C129 B126:J126 B123:J123 B122:C122 B131:C131">
    <cfRule type="cellIs" dxfId="373" priority="125" stopIfTrue="1" operator="lessThanOrEqual">
      <formula>0</formula>
    </cfRule>
  </conditionalFormatting>
  <conditionalFormatting sqref="J114">
    <cfRule type="cellIs" dxfId="372" priority="124" stopIfTrue="1" operator="lessThanOrEqual">
      <formula>0</formula>
    </cfRule>
  </conditionalFormatting>
  <conditionalFormatting sqref="D131:J131">
    <cfRule type="cellIs" dxfId="371" priority="123" stopIfTrue="1" operator="lessThanOrEqual">
      <formula>0</formula>
    </cfRule>
  </conditionalFormatting>
  <conditionalFormatting sqref="B117:I117">
    <cfRule type="cellIs" dxfId="370" priority="122" stopIfTrue="1" operator="lessThanOrEqual">
      <formula>0</formula>
    </cfRule>
  </conditionalFormatting>
  <conditionalFormatting sqref="J117">
    <cfRule type="cellIs" dxfId="369" priority="121" stopIfTrue="1" operator="lessThanOrEqual">
      <formula>0</formula>
    </cfRule>
  </conditionalFormatting>
  <conditionalFormatting sqref="D129">
    <cfRule type="cellIs" dxfId="368" priority="120" stopIfTrue="1" operator="lessThanOrEqual">
      <formula>0</formula>
    </cfRule>
  </conditionalFormatting>
  <conditionalFormatting sqref="E129">
    <cfRule type="cellIs" dxfId="367" priority="119" stopIfTrue="1" operator="lessThanOrEqual">
      <formula>0</formula>
    </cfRule>
  </conditionalFormatting>
  <conditionalFormatting sqref="J129">
    <cfRule type="cellIs" dxfId="366" priority="118" stopIfTrue="1" operator="lessThanOrEqual">
      <formula>0</formula>
    </cfRule>
  </conditionalFormatting>
  <conditionalFormatting sqref="D128 B127:I127 F128:I128">
    <cfRule type="cellIs" dxfId="365" priority="111" stopIfTrue="1" operator="lessThanOrEqual">
      <formula>0</formula>
    </cfRule>
  </conditionalFormatting>
  <conditionalFormatting sqref="J127:J128">
    <cfRule type="cellIs" dxfId="364" priority="110" stopIfTrue="1" operator="lessThanOrEqual">
      <formula>0</formula>
    </cfRule>
  </conditionalFormatting>
  <conditionalFormatting sqref="B118:C118 E118 G120:H120 G118:I119">
    <cfRule type="cellIs" dxfId="363" priority="109" stopIfTrue="1" operator="lessThanOrEqual">
      <formula>0</formula>
    </cfRule>
  </conditionalFormatting>
  <conditionalFormatting sqref="D118:D120">
    <cfRule type="cellIs" dxfId="362" priority="108" stopIfTrue="1" operator="lessThanOrEqual">
      <formula>0</formula>
    </cfRule>
  </conditionalFormatting>
  <conditionalFormatting sqref="F118:F120">
    <cfRule type="cellIs" dxfId="361" priority="107" stopIfTrue="1" operator="lessThanOrEqual">
      <formula>0</formula>
    </cfRule>
  </conditionalFormatting>
  <conditionalFormatting sqref="J118:J119">
    <cfRule type="cellIs" dxfId="360" priority="106" stopIfTrue="1" operator="lessThanOrEqual">
      <formula>0</formula>
    </cfRule>
  </conditionalFormatting>
  <conditionalFormatting sqref="I120">
    <cfRule type="cellIs" dxfId="359" priority="105" stopIfTrue="1" operator="lessThanOrEqual">
      <formula>0</formula>
    </cfRule>
  </conditionalFormatting>
  <conditionalFormatting sqref="J120">
    <cfRule type="cellIs" dxfId="358" priority="104" stopIfTrue="1" operator="lessThanOrEqual">
      <formula>0</formula>
    </cfRule>
  </conditionalFormatting>
  <conditionalFormatting sqref="B124:C124 F125:I125 E124:I124">
    <cfRule type="cellIs" dxfId="357" priority="103" stopIfTrue="1" operator="lessThanOrEqual">
      <formula>0</formula>
    </cfRule>
  </conditionalFormatting>
  <conditionalFormatting sqref="D124:D125">
    <cfRule type="cellIs" dxfId="356" priority="102" stopIfTrue="1" operator="lessThanOrEqual">
      <formula>0</formula>
    </cfRule>
  </conditionalFormatting>
  <conditionalFormatting sqref="J124:J125">
    <cfRule type="cellIs" dxfId="355" priority="101" stopIfTrue="1" operator="lessThanOrEqual">
      <formula>0</formula>
    </cfRule>
  </conditionalFormatting>
  <conditionalFormatting sqref="B130:C130 E130:I130">
    <cfRule type="cellIs" dxfId="354" priority="100" stopIfTrue="1" operator="lessThanOrEqual">
      <formula>0</formula>
    </cfRule>
  </conditionalFormatting>
  <conditionalFormatting sqref="J130">
    <cfRule type="cellIs" dxfId="353" priority="98" stopIfTrue="1" operator="lessThanOrEqual">
      <formula>0</formula>
    </cfRule>
  </conditionalFormatting>
  <conditionalFormatting sqref="D130">
    <cfRule type="cellIs" dxfId="352" priority="97" stopIfTrue="1" operator="lessThanOrEqual">
      <formula>0</formula>
    </cfRule>
  </conditionalFormatting>
  <conditionalFormatting sqref="B132:I132 D133 F133:I133 B134:I134 B135:C135 B153:I153 E135:I135 F136:I138 B139:I139 D147 F147 B146:F146 H146:I147 B151:B152 B150:F150 I150 B154:F154 H154:I154 B149:I149 B158:I158 B148 B155:C155 B142:C142">
    <cfRule type="cellIs" dxfId="351" priority="96" stopIfTrue="1" operator="lessThanOrEqual">
      <formula>0</formula>
    </cfRule>
  </conditionalFormatting>
  <conditionalFormatting sqref="D135:D138">
    <cfRule type="cellIs" dxfId="350" priority="93" stopIfTrue="1" operator="lessThanOrEqual">
      <formula>0</formula>
    </cfRule>
  </conditionalFormatting>
  <conditionalFormatting sqref="G146:G147">
    <cfRule type="cellIs" dxfId="349" priority="91" stopIfTrue="1" operator="lessThanOrEqual">
      <formula>0</formula>
    </cfRule>
  </conditionalFormatting>
  <conditionalFormatting sqref="H150">
    <cfRule type="cellIs" dxfId="348" priority="90" stopIfTrue="1" operator="lessThanOrEqual">
      <formula>0</formula>
    </cfRule>
  </conditionalFormatting>
  <conditionalFormatting sqref="G150">
    <cfRule type="cellIs" dxfId="347" priority="89" stopIfTrue="1" operator="lessThanOrEqual">
      <formula>0</formula>
    </cfRule>
  </conditionalFormatting>
  <conditionalFormatting sqref="G154">
    <cfRule type="cellIs" dxfId="346" priority="88" stopIfTrue="1" operator="lessThanOrEqual">
      <formula>0</formula>
    </cfRule>
  </conditionalFormatting>
  <conditionalFormatting sqref="A201:C202 G202:I202">
    <cfRule type="cellIs" dxfId="345" priority="87" stopIfTrue="1" operator="lessThanOrEqual">
      <formula>0</formula>
    </cfRule>
  </conditionalFormatting>
  <conditionalFormatting sqref="E201:G201 E202">
    <cfRule type="cellIs" dxfId="344" priority="86" stopIfTrue="1" operator="lessThanOrEqual">
      <formula>0</formula>
    </cfRule>
  </conditionalFormatting>
  <conditionalFormatting sqref="H201">
    <cfRule type="cellIs" dxfId="343" priority="85" stopIfTrue="1" operator="lessThanOrEqual">
      <formula>0</formula>
    </cfRule>
  </conditionalFormatting>
  <conditionalFormatting sqref="I201">
    <cfRule type="cellIs" dxfId="342" priority="84" stopIfTrue="1" operator="lessThanOrEqual">
      <formula>0</formula>
    </cfRule>
  </conditionalFormatting>
  <conditionalFormatting sqref="D201">
    <cfRule type="cellIs" dxfId="341" priority="83" stopIfTrue="1" operator="lessThanOrEqual">
      <formula>0</formula>
    </cfRule>
  </conditionalFormatting>
  <conditionalFormatting sqref="D202">
    <cfRule type="cellIs" dxfId="340" priority="82" stopIfTrue="1" operator="lessThanOrEqual">
      <formula>0</formula>
    </cfRule>
  </conditionalFormatting>
  <conditionalFormatting sqref="F202">
    <cfRule type="cellIs" dxfId="339" priority="81" stopIfTrue="1" operator="lessThanOrEqual">
      <formula>0</formula>
    </cfRule>
  </conditionalFormatting>
  <conditionalFormatting sqref="J201:J202">
    <cfRule type="cellIs" dxfId="338" priority="79" stopIfTrue="1" operator="lessThanOrEqual">
      <formula>0</formula>
    </cfRule>
  </conditionalFormatting>
  <conditionalFormatting sqref="J132:J139">
    <cfRule type="cellIs" dxfId="337" priority="78" stopIfTrue="1" operator="lessThanOrEqual">
      <formula>0</formula>
    </cfRule>
  </conditionalFormatting>
  <conditionalFormatting sqref="J146:J147 J149:J150 J153:J154">
    <cfRule type="cellIs" dxfId="336" priority="77" stopIfTrue="1" operator="lessThanOrEqual">
      <formula>0</formula>
    </cfRule>
  </conditionalFormatting>
  <conditionalFormatting sqref="J158">
    <cfRule type="cellIs" dxfId="335" priority="76" stopIfTrue="1" operator="lessThanOrEqual">
      <formula>0</formula>
    </cfRule>
  </conditionalFormatting>
  <conditionalFormatting sqref="D145">
    <cfRule type="cellIs" dxfId="334" priority="62" stopIfTrue="1" operator="lessThanOrEqual">
      <formula>0</formula>
    </cfRule>
  </conditionalFormatting>
  <conditionalFormatting sqref="J142:J144">
    <cfRule type="cellIs" dxfId="333" priority="63" stopIfTrue="1" operator="lessThanOrEqual">
      <formula>0</formula>
    </cfRule>
  </conditionalFormatting>
  <conditionalFormatting sqref="F142:F144">
    <cfRule type="cellIs" dxfId="332" priority="64" stopIfTrue="1" operator="lessThanOrEqual">
      <formula>0</formula>
    </cfRule>
  </conditionalFormatting>
  <conditionalFormatting sqref="G145:I145">
    <cfRule type="cellIs" dxfId="331" priority="61" stopIfTrue="1" operator="lessThanOrEqual">
      <formula>0</formula>
    </cfRule>
  </conditionalFormatting>
  <conditionalFormatting sqref="B168:I169 B159:B160 B164:C164 B163 B166:B167">
    <cfRule type="cellIs" dxfId="330" priority="67" stopIfTrue="1" operator="lessThanOrEqual">
      <formula>0</formula>
    </cfRule>
  </conditionalFormatting>
  <conditionalFormatting sqref="J168:J169">
    <cfRule type="cellIs" dxfId="329" priority="66" stopIfTrue="1" operator="lessThanOrEqual">
      <formula>0</formula>
    </cfRule>
  </conditionalFormatting>
  <conditionalFormatting sqref="D143:D144 D142:E142 G142:I144">
    <cfRule type="cellIs" dxfId="328" priority="65" stopIfTrue="1" operator="lessThanOrEqual">
      <formula>0</formula>
    </cfRule>
  </conditionalFormatting>
  <conditionalFormatting sqref="F145">
    <cfRule type="cellIs" dxfId="327" priority="60" stopIfTrue="1" operator="lessThanOrEqual">
      <formula>0</formula>
    </cfRule>
  </conditionalFormatting>
  <conditionalFormatting sqref="J145">
    <cfRule type="cellIs" dxfId="326" priority="59" stopIfTrue="1" operator="lessThanOrEqual">
      <formula>0</formula>
    </cfRule>
  </conditionalFormatting>
  <conditionalFormatting sqref="C148:I148">
    <cfRule type="cellIs" dxfId="325" priority="58" stopIfTrue="1" operator="lessThanOrEqual">
      <formula>0</formula>
    </cfRule>
  </conditionalFormatting>
  <conditionalFormatting sqref="J148">
    <cfRule type="cellIs" dxfId="324" priority="57" stopIfTrue="1" operator="lessThanOrEqual">
      <formula>0</formula>
    </cfRule>
  </conditionalFormatting>
  <conditionalFormatting sqref="C151:I151">
    <cfRule type="cellIs" dxfId="323" priority="56" stopIfTrue="1" operator="lessThanOrEqual">
      <formula>0</formula>
    </cfRule>
  </conditionalFormatting>
  <conditionalFormatting sqref="J151">
    <cfRule type="cellIs" dxfId="322" priority="55" stopIfTrue="1" operator="lessThanOrEqual">
      <formula>0</formula>
    </cfRule>
  </conditionalFormatting>
  <conditionalFormatting sqref="D152:I152">
    <cfRule type="cellIs" dxfId="321" priority="54" stopIfTrue="1" operator="lessThanOrEqual">
      <formula>0</formula>
    </cfRule>
  </conditionalFormatting>
  <conditionalFormatting sqref="J152">
    <cfRule type="cellIs" dxfId="320" priority="53" stopIfTrue="1" operator="lessThanOrEqual">
      <formula>0</formula>
    </cfRule>
  </conditionalFormatting>
  <conditionalFormatting sqref="G155:I157">
    <cfRule type="cellIs" dxfId="319" priority="52" stopIfTrue="1" operator="lessThanOrEqual">
      <formula>0</formula>
    </cfRule>
  </conditionalFormatting>
  <conditionalFormatting sqref="D155:D157">
    <cfRule type="cellIs" dxfId="318" priority="51" stopIfTrue="1" operator="lessThanOrEqual">
      <formula>0</formula>
    </cfRule>
  </conditionalFormatting>
  <conditionalFormatting sqref="F155:F157">
    <cfRule type="cellIs" dxfId="317" priority="50" stopIfTrue="1" operator="lessThanOrEqual">
      <formula>0</formula>
    </cfRule>
  </conditionalFormatting>
  <conditionalFormatting sqref="E155">
    <cfRule type="cellIs" dxfId="316" priority="49" stopIfTrue="1" operator="lessThanOrEqual">
      <formula>0</formula>
    </cfRule>
  </conditionalFormatting>
  <conditionalFormatting sqref="J155:J157">
    <cfRule type="cellIs" dxfId="315" priority="48" stopIfTrue="1" operator="lessThanOrEqual">
      <formula>0</formula>
    </cfRule>
  </conditionalFormatting>
  <conditionalFormatting sqref="F140:F141">
    <cfRule type="cellIs" dxfId="314" priority="46" stopIfTrue="1" operator="lessThanOrEqual">
      <formula>0</formula>
    </cfRule>
  </conditionalFormatting>
  <conditionalFormatting sqref="B140:E140 D141 G140:I141">
    <cfRule type="cellIs" dxfId="313" priority="47" stopIfTrue="1" operator="lessThanOrEqual">
      <formula>0</formula>
    </cfRule>
  </conditionalFormatting>
  <conditionalFormatting sqref="C160:I160">
    <cfRule type="cellIs" dxfId="312" priority="45" stopIfTrue="1" operator="lessThanOrEqual">
      <formula>0</formula>
    </cfRule>
  </conditionalFormatting>
  <conditionalFormatting sqref="C163:I163">
    <cfRule type="cellIs" dxfId="311" priority="44" stopIfTrue="1" operator="lessThanOrEqual">
      <formula>0</formula>
    </cfRule>
  </conditionalFormatting>
  <conditionalFormatting sqref="C167:I167">
    <cfRule type="cellIs" dxfId="310" priority="43" stopIfTrue="1" operator="lessThanOrEqual">
      <formula>0</formula>
    </cfRule>
  </conditionalFormatting>
  <conditionalFormatting sqref="C159:I159">
    <cfRule type="cellIs" dxfId="309" priority="35" stopIfTrue="1" operator="lessThanOrEqual">
      <formula>0</formula>
    </cfRule>
  </conditionalFormatting>
  <conditionalFormatting sqref="J160">
    <cfRule type="cellIs" dxfId="308" priority="41" stopIfTrue="1" operator="lessThanOrEqual">
      <formula>0</formula>
    </cfRule>
  </conditionalFormatting>
  <conditionalFormatting sqref="J163">
    <cfRule type="cellIs" dxfId="307" priority="40" stopIfTrue="1" operator="lessThanOrEqual">
      <formula>0</formula>
    </cfRule>
  </conditionalFormatting>
  <conditionalFormatting sqref="J167">
    <cfRule type="cellIs" dxfId="306" priority="39" stopIfTrue="1" operator="lessThanOrEqual">
      <formula>0</formula>
    </cfRule>
  </conditionalFormatting>
  <conditionalFormatting sqref="D165 F165:I165 D164:I164">
    <cfRule type="cellIs" dxfId="305" priority="31" stopIfTrue="1" operator="lessThanOrEqual">
      <formula>0</formula>
    </cfRule>
  </conditionalFormatting>
  <conditionalFormatting sqref="D162 F162:I162 B161:I161">
    <cfRule type="cellIs" dxfId="304" priority="37" stopIfTrue="1" operator="lessThanOrEqual">
      <formula>0</formula>
    </cfRule>
  </conditionalFormatting>
  <conditionalFormatting sqref="J159">
    <cfRule type="cellIs" dxfId="303" priority="33" stopIfTrue="1" operator="lessThanOrEqual">
      <formula>0</formula>
    </cfRule>
  </conditionalFormatting>
  <conditionalFormatting sqref="J161:J162">
    <cfRule type="cellIs" dxfId="302" priority="32" stopIfTrue="1" operator="lessThanOrEqual">
      <formula>0</formula>
    </cfRule>
  </conditionalFormatting>
  <conditionalFormatting sqref="J164:J165">
    <cfRule type="cellIs" dxfId="301" priority="30" stopIfTrue="1" operator="lessThanOrEqual">
      <formula>0</formula>
    </cfRule>
  </conditionalFormatting>
  <conditionalFormatting sqref="C166:J166">
    <cfRule type="cellIs" dxfId="300" priority="29" stopIfTrue="1" operator="lessThanOrEqual">
      <formula>0</formula>
    </cfRule>
  </conditionalFormatting>
  <conditionalFormatting sqref="J184">
    <cfRule type="cellIs" dxfId="299" priority="22" stopIfTrue="1" operator="lessThanOrEqual">
      <formula>0</formula>
    </cfRule>
  </conditionalFormatting>
  <conditionalFormatting sqref="B170:J171 B175:J175 D172 B176:C176 E176:G176 B181:D181 I176:J181 F177:G181 F172:J172">
    <cfRule type="cellIs" dxfId="298" priority="28" stopIfTrue="1" operator="lessThanOrEqual">
      <formula>0</formula>
    </cfRule>
  </conditionalFormatting>
  <conditionalFormatting sqref="B182:I184 B185:J185">
    <cfRule type="cellIs" dxfId="297" priority="27" stopIfTrue="1" operator="lessThanOrEqual">
      <formula>0</formula>
    </cfRule>
  </conditionalFormatting>
  <conditionalFormatting sqref="D176:D180">
    <cfRule type="cellIs" dxfId="296" priority="26" stopIfTrue="1" operator="lessThanOrEqual">
      <formula>0</formula>
    </cfRule>
  </conditionalFormatting>
  <conditionalFormatting sqref="H176:H181">
    <cfRule type="cellIs" dxfId="295" priority="25" stopIfTrue="1" operator="lessThanOrEqual">
      <formula>0</formula>
    </cfRule>
  </conditionalFormatting>
  <conditionalFormatting sqref="J182:J183">
    <cfRule type="cellIs" dxfId="294" priority="24" stopIfTrue="1" operator="lessThanOrEqual">
      <formula>0</formula>
    </cfRule>
  </conditionalFormatting>
  <conditionalFormatting sqref="E181">
    <cfRule type="cellIs" dxfId="293" priority="23" stopIfTrue="1" operator="lessThanOrEqual">
      <formula>0</formula>
    </cfRule>
  </conditionalFormatting>
  <conditionalFormatting sqref="D187:D188 B186:F186 H186:I188 F187:F188">
    <cfRule type="cellIs" dxfId="292" priority="21" stopIfTrue="1" operator="lessThanOrEqual">
      <formula>0</formula>
    </cfRule>
  </conditionalFormatting>
  <conditionalFormatting sqref="G186:G188">
    <cfRule type="cellIs" dxfId="291" priority="20" stopIfTrue="1" operator="lessThanOrEqual">
      <formula>0</formula>
    </cfRule>
  </conditionalFormatting>
  <conditionalFormatting sqref="J186:J188">
    <cfRule type="cellIs" dxfId="290" priority="19" stopIfTrue="1" operator="lessThanOrEqual">
      <formula>0</formula>
    </cfRule>
  </conditionalFormatting>
  <conditionalFormatting sqref="J140:J141">
    <cfRule type="cellIs" dxfId="289" priority="18" stopIfTrue="1" operator="lessThanOrEqual">
      <formula>0</formula>
    </cfRule>
  </conditionalFormatting>
  <conditionalFormatting sqref="B173:J173 F174:H174 J174">
    <cfRule type="cellIs" dxfId="288" priority="17" stopIfTrue="1" operator="lessThanOrEqual">
      <formula>0</formula>
    </cfRule>
  </conditionalFormatting>
  <conditionalFormatting sqref="A210:J210">
    <cfRule type="cellIs" dxfId="287" priority="8" stopIfTrue="1" operator="lessThanOrEqual">
      <formula>0</formula>
    </cfRule>
  </conditionalFormatting>
  <conditionalFormatting sqref="D217">
    <cfRule type="cellIs" dxfId="286" priority="2" stopIfTrue="1" operator="lessThanOrEqual">
      <formula>0</formula>
    </cfRule>
  </conditionalFormatting>
  <conditionalFormatting sqref="J217">
    <cfRule type="cellIs" dxfId="285" priority="1" stopIfTrue="1" operator="lessThanOrEqual">
      <formula>0</formula>
    </cfRule>
  </conditionalFormatting>
  <conditionalFormatting sqref="A217:C217">
    <cfRule type="cellIs" dxfId="284" priority="6" stopIfTrue="1" operator="lessThanOrEqual">
      <formula>0</formula>
    </cfRule>
  </conditionalFormatting>
  <conditionalFormatting sqref="E217:G217">
    <cfRule type="cellIs" dxfId="283" priority="5" stopIfTrue="1" operator="lessThanOrEqual">
      <formula>0</formula>
    </cfRule>
  </conditionalFormatting>
  <conditionalFormatting sqref="H217">
    <cfRule type="cellIs" dxfId="282" priority="4" stopIfTrue="1" operator="lessThanOrEqual">
      <formula>0</formula>
    </cfRule>
  </conditionalFormatting>
  <conditionalFormatting sqref="I217">
    <cfRule type="cellIs" dxfId="281" priority="3" stopIfTrue="1" operator="lessThanOrEqual">
      <formula>0</formula>
    </cfRule>
  </conditionalFormatting>
  <hyperlinks>
    <hyperlink ref="J17" r:id="rId1"/>
    <hyperlink ref="J18" r:id="rId2"/>
    <hyperlink ref="J23" r:id="rId3"/>
    <hyperlink ref="J24" r:id="rId4"/>
    <hyperlink ref="J25" r:id="rId5"/>
    <hyperlink ref="J26" r:id="rId6"/>
    <hyperlink ref="J27" r:id="rId7"/>
    <hyperlink ref="J28" r:id="rId8"/>
    <hyperlink ref="J29" r:id="rId9"/>
    <hyperlink ref="J30" r:id="rId10"/>
    <hyperlink ref="J31" r:id="rId11"/>
    <hyperlink ref="J32" r:id="rId12"/>
    <hyperlink ref="J33" r:id="rId13"/>
    <hyperlink ref="J20" r:id="rId14"/>
    <hyperlink ref="J34" r:id="rId15"/>
    <hyperlink ref="J35" r:id="rId16"/>
    <hyperlink ref="J36" r:id="rId17"/>
    <hyperlink ref="J37" r:id="rId18"/>
    <hyperlink ref="J38" r:id="rId19"/>
    <hyperlink ref="J39" r:id="rId20"/>
    <hyperlink ref="J40" r:id="rId21"/>
    <hyperlink ref="J41" r:id="rId22"/>
    <hyperlink ref="J42" r:id="rId23"/>
    <hyperlink ref="J43" r:id="rId24"/>
    <hyperlink ref="J44" r:id="rId25"/>
    <hyperlink ref="J45" r:id="rId26"/>
    <hyperlink ref="J46" r:id="rId27"/>
    <hyperlink ref="J47" r:id="rId28"/>
    <hyperlink ref="J48" r:id="rId29"/>
    <hyperlink ref="J76" r:id="rId30"/>
    <hyperlink ref="J75" r:id="rId31"/>
    <hyperlink ref="J68" r:id="rId32"/>
    <hyperlink ref="J67" r:id="rId33"/>
    <hyperlink ref="J66" r:id="rId34"/>
    <hyperlink ref="J65" r:id="rId35"/>
    <hyperlink ref="J64" r:id="rId36"/>
    <hyperlink ref="J63" r:id="rId37"/>
    <hyperlink ref="J62" r:id="rId38"/>
    <hyperlink ref="J61" r:id="rId39"/>
    <hyperlink ref="J60" r:id="rId40"/>
    <hyperlink ref="J55" r:id="rId41"/>
    <hyperlink ref="J50" r:id="rId42"/>
    <hyperlink ref="J49" r:id="rId43"/>
    <hyperlink ref="J22" r:id="rId44"/>
    <hyperlink ref="J19" r:id="rId45"/>
    <hyperlink ref="J53" r:id="rId46" display="Declarado Desierto. Resolución Adjudicativa SBG N° 37/2020"/>
    <hyperlink ref="J12" r:id="rId47"/>
    <hyperlink ref="J9" r:id="rId48"/>
    <hyperlink ref="J10:J11" r:id="rId49" display="Acuerdo de Junta Directiva Nº 656.12.2019 "/>
    <hyperlink ref="J13" r:id="rId50"/>
    <hyperlink ref="J14" r:id="rId51"/>
    <hyperlink ref="J52" r:id="rId52"/>
    <hyperlink ref="J51" r:id="rId53"/>
    <hyperlink ref="J54" r:id="rId54"/>
    <hyperlink ref="J59" r:id="rId55"/>
    <hyperlink ref="J58" r:id="rId56"/>
    <hyperlink ref="J57" r:id="rId57"/>
    <hyperlink ref="J56" r:id="rId58"/>
    <hyperlink ref="J74" r:id="rId59"/>
    <hyperlink ref="J73" r:id="rId60"/>
    <hyperlink ref="J72" r:id="rId61"/>
    <hyperlink ref="J71" r:id="rId62"/>
    <hyperlink ref="J70" r:id="rId63"/>
    <hyperlink ref="J69" r:id="rId64"/>
    <hyperlink ref="J77" r:id="rId65"/>
    <hyperlink ref="J85" r:id="rId66"/>
    <hyperlink ref="J84" r:id="rId67"/>
    <hyperlink ref="J82" r:id="rId68"/>
    <hyperlink ref="J81" r:id="rId69"/>
    <hyperlink ref="J80" r:id="rId70"/>
    <hyperlink ref="J79" r:id="rId71"/>
    <hyperlink ref="J78" r:id="rId72"/>
    <hyperlink ref="J83" r:id="rId73"/>
    <hyperlink ref="J90" r:id="rId74"/>
    <hyperlink ref="J91" r:id="rId75"/>
    <hyperlink ref="J92" r:id="rId76"/>
    <hyperlink ref="J93" r:id="rId77"/>
    <hyperlink ref="J89" r:id="rId78"/>
    <hyperlink ref="J88" r:id="rId79"/>
    <hyperlink ref="J87" r:id="rId80"/>
    <hyperlink ref="J94" r:id="rId81"/>
    <hyperlink ref="J95" r:id="rId82"/>
    <hyperlink ref="J101" r:id="rId83"/>
    <hyperlink ref="J102" r:id="rId84"/>
    <hyperlink ref="J103" r:id="rId85"/>
    <hyperlink ref="J104" r:id="rId86"/>
    <hyperlink ref="J105" r:id="rId87"/>
    <hyperlink ref="J106" r:id="rId88"/>
    <hyperlink ref="J108" r:id="rId89"/>
    <hyperlink ref="J109" r:id="rId90"/>
    <hyperlink ref="J112" r:id="rId91"/>
    <hyperlink ref="J113" r:id="rId92"/>
    <hyperlink ref="J110" r:id="rId93"/>
    <hyperlink ref="J111" r:id="rId94"/>
    <hyperlink ref="J107" r:id="rId95"/>
    <hyperlink ref="J100" r:id="rId96"/>
    <hyperlink ref="J114" r:id="rId97" display="Orden de compra Nº 1323"/>
    <hyperlink ref="J120" r:id="rId98" display="Orden de Compra N° 1334/2020"/>
    <hyperlink ref="J119" r:id="rId99" display="Orden de Compra N° 1334/2020"/>
    <hyperlink ref="J118" r:id="rId100" display="Orden de Compra N° 1334/2020"/>
    <hyperlink ref="J124" r:id="rId101"/>
    <hyperlink ref="J125" r:id="rId102"/>
    <hyperlink ref="J130" r:id="rId103"/>
    <hyperlink ref="J132" r:id="rId104"/>
    <hyperlink ref="J133" r:id="rId105"/>
    <hyperlink ref="J134" r:id="rId106"/>
    <hyperlink ref="J135" r:id="rId107"/>
    <hyperlink ref="J136" r:id="rId108"/>
    <hyperlink ref="J137" r:id="rId109"/>
    <hyperlink ref="J138" r:id="rId110"/>
    <hyperlink ref="J139" r:id="rId111"/>
    <hyperlink ref="J146" r:id="rId112"/>
    <hyperlink ref="J147" r:id="rId113"/>
    <hyperlink ref="J201" r:id="rId114"/>
    <hyperlink ref="J202" r:id="rId115"/>
    <hyperlink ref="J168" r:id="rId116"/>
    <hyperlink ref="J169" r:id="rId117"/>
    <hyperlink ref="J142" r:id="rId118"/>
    <hyperlink ref="J143" r:id="rId119"/>
    <hyperlink ref="J144" r:id="rId120"/>
    <hyperlink ref="J145" r:id="rId121"/>
    <hyperlink ref="J148" r:id="rId122"/>
    <hyperlink ref="J151" r:id="rId123"/>
    <hyperlink ref="J152" r:id="rId124"/>
    <hyperlink ref="J155" r:id="rId125"/>
    <hyperlink ref="J156" r:id="rId126"/>
    <hyperlink ref="J157" r:id="rId127"/>
    <hyperlink ref="J165" r:id="rId128"/>
    <hyperlink ref="J164" r:id="rId129"/>
    <hyperlink ref="J166" r:id="rId130"/>
    <hyperlink ref="J170" r:id="rId131"/>
    <hyperlink ref="J173" r:id="rId132"/>
    <hyperlink ref="J174" r:id="rId133"/>
  </hyperlinks>
  <printOptions horizontalCentered="1"/>
  <pageMargins left="0" right="0" top="0" bottom="0" header="0" footer="0"/>
  <pageSetup scale="43" orientation="landscape" r:id="rId134"/>
  <rowBreaks count="3" manualBreakCount="3">
    <brk id="27" max="18" man="1"/>
    <brk id="162" max="18" man="1"/>
    <brk id="192" max="18" man="1"/>
  </rowBreaks>
  <drawing r:id="rId13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244"/>
  <sheetViews>
    <sheetView tabSelected="1" view="pageBreakPreview" topLeftCell="A4" zoomScale="71" zoomScaleNormal="71" zoomScaleSheetLayoutView="71" workbookViewId="0">
      <pane ySplit="7" topLeftCell="A170" activePane="bottomLeft" state="frozen"/>
      <selection activeCell="A4" sqref="A4"/>
      <selection pane="bottomLeft" activeCell="A174" sqref="A174"/>
    </sheetView>
  </sheetViews>
  <sheetFormatPr baseColWidth="10" defaultColWidth="11.7109375" defaultRowHeight="12" x14ac:dyDescent="0.2"/>
  <cols>
    <col min="1" max="1" width="5" style="613" customWidth="1"/>
    <col min="2" max="2" width="13" style="614" bestFit="1" customWidth="1"/>
    <col min="3" max="3" width="31.5703125" style="620" customWidth="1"/>
    <col min="4" max="4" width="35.28515625" style="621" customWidth="1"/>
    <col min="5" max="5" width="32" style="620" customWidth="1"/>
    <col min="6" max="6" width="15.28515625" style="622" customWidth="1"/>
    <col min="7" max="7" width="15.140625" style="623" customWidth="1"/>
    <col min="8" max="8" width="15.5703125" style="624" customWidth="1"/>
    <col min="9" max="9" width="27" style="621" customWidth="1"/>
    <col min="10" max="10" width="18" style="625" customWidth="1"/>
    <col min="11" max="12" width="8" style="610" customWidth="1"/>
    <col min="13" max="14" width="6.7109375" style="610" bestFit="1" customWidth="1"/>
    <col min="15" max="18" width="6.7109375" style="617" bestFit="1" customWidth="1"/>
    <col min="19" max="19" width="21.5703125" style="618" customWidth="1"/>
    <col min="20" max="30" width="11.7109375" style="610" customWidth="1"/>
    <col min="31" max="236" width="11.7109375" style="610"/>
    <col min="237" max="237" width="5" style="610" customWidth="1"/>
    <col min="238" max="238" width="13" style="610" bestFit="1" customWidth="1"/>
    <col min="239" max="239" width="32.5703125" style="610" customWidth="1"/>
    <col min="240" max="240" width="35.28515625" style="610" customWidth="1"/>
    <col min="241" max="241" width="31" style="610" customWidth="1"/>
    <col min="242" max="242" width="15.28515625" style="610" customWidth="1"/>
    <col min="243" max="243" width="16" style="610" customWidth="1"/>
    <col min="244" max="244" width="14.85546875" style="610" customWidth="1"/>
    <col min="245" max="245" width="27" style="610" customWidth="1"/>
    <col min="246" max="247" width="18" style="610" customWidth="1"/>
    <col min="248" max="248" width="22" style="610" customWidth="1"/>
    <col min="249" max="249" width="30.85546875" style="610" customWidth="1"/>
    <col min="250" max="250" width="15.28515625" style="610" customWidth="1"/>
    <col min="251" max="251" width="14.140625" style="610" customWidth="1"/>
    <col min="252" max="252" width="17.85546875" style="610" customWidth="1"/>
    <col min="253" max="253" width="14.85546875" style="610" customWidth="1"/>
    <col min="254" max="254" width="15.42578125" style="610" customWidth="1"/>
    <col min="255" max="255" width="7" style="610" customWidth="1"/>
    <col min="256" max="256" width="6.5703125" style="610" customWidth="1"/>
    <col min="257" max="257" width="10.28515625" style="610" customWidth="1"/>
    <col min="258" max="258" width="9.5703125" style="610" customWidth="1"/>
    <col min="259" max="259" width="10.140625" style="610" customWidth="1"/>
    <col min="260" max="260" width="12.28515625" style="610" customWidth="1"/>
    <col min="261" max="261" width="10.28515625" style="610" customWidth="1"/>
    <col min="262" max="262" width="14.85546875" style="610" customWidth="1"/>
    <col min="263" max="263" width="6.140625" style="610" customWidth="1"/>
    <col min="264" max="264" width="17.28515625" style="610" customWidth="1"/>
    <col min="265" max="265" width="17" style="610" customWidth="1"/>
    <col min="266" max="266" width="24.5703125" style="610" customWidth="1"/>
    <col min="267" max="268" width="8" style="610" customWidth="1"/>
    <col min="269" max="274" width="6.7109375" style="610" bestFit="1" customWidth="1"/>
    <col min="275" max="275" width="21.5703125" style="610" customWidth="1"/>
    <col min="276" max="286" width="11.7109375" style="610" customWidth="1"/>
    <col min="287" max="492" width="11.7109375" style="610"/>
    <col min="493" max="493" width="5" style="610" customWidth="1"/>
    <col min="494" max="494" width="13" style="610" bestFit="1" customWidth="1"/>
    <col min="495" max="495" width="32.5703125" style="610" customWidth="1"/>
    <col min="496" max="496" width="35.28515625" style="610" customWidth="1"/>
    <col min="497" max="497" width="31" style="610" customWidth="1"/>
    <col min="498" max="498" width="15.28515625" style="610" customWidth="1"/>
    <col min="499" max="499" width="16" style="610" customWidth="1"/>
    <col min="500" max="500" width="14.85546875" style="610" customWidth="1"/>
    <col min="501" max="501" width="27" style="610" customWidth="1"/>
    <col min="502" max="503" width="18" style="610" customWidth="1"/>
    <col min="504" max="504" width="22" style="610" customWidth="1"/>
    <col min="505" max="505" width="30.85546875" style="610" customWidth="1"/>
    <col min="506" max="506" width="15.28515625" style="610" customWidth="1"/>
    <col min="507" max="507" width="14.140625" style="610" customWidth="1"/>
    <col min="508" max="508" width="17.85546875" style="610" customWidth="1"/>
    <col min="509" max="509" width="14.85546875" style="610" customWidth="1"/>
    <col min="510" max="510" width="15.42578125" style="610" customWidth="1"/>
    <col min="511" max="511" width="7" style="610" customWidth="1"/>
    <col min="512" max="512" width="6.5703125" style="610" customWidth="1"/>
    <col min="513" max="513" width="10.28515625" style="610" customWidth="1"/>
    <col min="514" max="514" width="9.5703125" style="610" customWidth="1"/>
    <col min="515" max="515" width="10.140625" style="610" customWidth="1"/>
    <col min="516" max="516" width="12.28515625" style="610" customWidth="1"/>
    <col min="517" max="517" width="10.28515625" style="610" customWidth="1"/>
    <col min="518" max="518" width="14.85546875" style="610" customWidth="1"/>
    <col min="519" max="519" width="6.140625" style="610" customWidth="1"/>
    <col min="520" max="520" width="17.28515625" style="610" customWidth="1"/>
    <col min="521" max="521" width="17" style="610" customWidth="1"/>
    <col min="522" max="522" width="24.5703125" style="610" customWidth="1"/>
    <col min="523" max="524" width="8" style="610" customWidth="1"/>
    <col min="525" max="530" width="6.7109375" style="610" bestFit="1" customWidth="1"/>
    <col min="531" max="531" width="21.5703125" style="610" customWidth="1"/>
    <col min="532" max="542" width="11.7109375" style="610" customWidth="1"/>
    <col min="543" max="748" width="11.7109375" style="610"/>
    <col min="749" max="749" width="5" style="610" customWidth="1"/>
    <col min="750" max="750" width="13" style="610" bestFit="1" customWidth="1"/>
    <col min="751" max="751" width="32.5703125" style="610" customWidth="1"/>
    <col min="752" max="752" width="35.28515625" style="610" customWidth="1"/>
    <col min="753" max="753" width="31" style="610" customWidth="1"/>
    <col min="754" max="754" width="15.28515625" style="610" customWidth="1"/>
    <col min="755" max="755" width="16" style="610" customWidth="1"/>
    <col min="756" max="756" width="14.85546875" style="610" customWidth="1"/>
    <col min="757" max="757" width="27" style="610" customWidth="1"/>
    <col min="758" max="759" width="18" style="610" customWidth="1"/>
    <col min="760" max="760" width="22" style="610" customWidth="1"/>
    <col min="761" max="761" width="30.85546875" style="610" customWidth="1"/>
    <col min="762" max="762" width="15.28515625" style="610" customWidth="1"/>
    <col min="763" max="763" width="14.140625" style="610" customWidth="1"/>
    <col min="764" max="764" width="17.85546875" style="610" customWidth="1"/>
    <col min="765" max="765" width="14.85546875" style="610" customWidth="1"/>
    <col min="766" max="766" width="15.42578125" style="610" customWidth="1"/>
    <col min="767" max="767" width="7" style="610" customWidth="1"/>
    <col min="768" max="768" width="6.5703125" style="610" customWidth="1"/>
    <col min="769" max="769" width="10.28515625" style="610" customWidth="1"/>
    <col min="770" max="770" width="9.5703125" style="610" customWidth="1"/>
    <col min="771" max="771" width="10.140625" style="610" customWidth="1"/>
    <col min="772" max="772" width="12.28515625" style="610" customWidth="1"/>
    <col min="773" max="773" width="10.28515625" style="610" customWidth="1"/>
    <col min="774" max="774" width="14.85546875" style="610" customWidth="1"/>
    <col min="775" max="775" width="6.140625" style="610" customWidth="1"/>
    <col min="776" max="776" width="17.28515625" style="610" customWidth="1"/>
    <col min="777" max="777" width="17" style="610" customWidth="1"/>
    <col min="778" max="778" width="24.5703125" style="610" customWidth="1"/>
    <col min="779" max="780" width="8" style="610" customWidth="1"/>
    <col min="781" max="786" width="6.7109375" style="610" bestFit="1" customWidth="1"/>
    <col min="787" max="787" width="21.5703125" style="610" customWidth="1"/>
    <col min="788" max="798" width="11.7109375" style="610" customWidth="1"/>
    <col min="799" max="1004" width="11.7109375" style="610"/>
    <col min="1005" max="1005" width="5" style="610" customWidth="1"/>
    <col min="1006" max="1006" width="13" style="610" bestFit="1" customWidth="1"/>
    <col min="1007" max="1007" width="32.5703125" style="610" customWidth="1"/>
    <col min="1008" max="1008" width="35.28515625" style="610" customWidth="1"/>
    <col min="1009" max="1009" width="31" style="610" customWidth="1"/>
    <col min="1010" max="1010" width="15.28515625" style="610" customWidth="1"/>
    <col min="1011" max="1011" width="16" style="610" customWidth="1"/>
    <col min="1012" max="1012" width="14.85546875" style="610" customWidth="1"/>
    <col min="1013" max="1013" width="27" style="610" customWidth="1"/>
    <col min="1014" max="1015" width="18" style="610" customWidth="1"/>
    <col min="1016" max="1016" width="22" style="610" customWidth="1"/>
    <col min="1017" max="1017" width="30.85546875" style="610" customWidth="1"/>
    <col min="1018" max="1018" width="15.28515625" style="610" customWidth="1"/>
    <col min="1019" max="1019" width="14.140625" style="610" customWidth="1"/>
    <col min="1020" max="1020" width="17.85546875" style="610" customWidth="1"/>
    <col min="1021" max="1021" width="14.85546875" style="610" customWidth="1"/>
    <col min="1022" max="1022" width="15.42578125" style="610" customWidth="1"/>
    <col min="1023" max="1023" width="7" style="610" customWidth="1"/>
    <col min="1024" max="1024" width="6.5703125" style="610" customWidth="1"/>
    <col min="1025" max="1025" width="10.28515625" style="610" customWidth="1"/>
    <col min="1026" max="1026" width="9.5703125" style="610" customWidth="1"/>
    <col min="1027" max="1027" width="10.140625" style="610" customWidth="1"/>
    <col min="1028" max="1028" width="12.28515625" style="610" customWidth="1"/>
    <col min="1029" max="1029" width="10.28515625" style="610" customWidth="1"/>
    <col min="1030" max="1030" width="14.85546875" style="610" customWidth="1"/>
    <col min="1031" max="1031" width="6.140625" style="610" customWidth="1"/>
    <col min="1032" max="1032" width="17.28515625" style="610" customWidth="1"/>
    <col min="1033" max="1033" width="17" style="610" customWidth="1"/>
    <col min="1034" max="1034" width="24.5703125" style="610" customWidth="1"/>
    <col min="1035" max="1036" width="8" style="610" customWidth="1"/>
    <col min="1037" max="1042" width="6.7109375" style="610" bestFit="1" customWidth="1"/>
    <col min="1043" max="1043" width="21.5703125" style="610" customWidth="1"/>
    <col min="1044" max="1054" width="11.7109375" style="610" customWidth="1"/>
    <col min="1055" max="1260" width="11.7109375" style="610"/>
    <col min="1261" max="1261" width="5" style="610" customWidth="1"/>
    <col min="1262" max="1262" width="13" style="610" bestFit="1" customWidth="1"/>
    <col min="1263" max="1263" width="32.5703125" style="610" customWidth="1"/>
    <col min="1264" max="1264" width="35.28515625" style="610" customWidth="1"/>
    <col min="1265" max="1265" width="31" style="610" customWidth="1"/>
    <col min="1266" max="1266" width="15.28515625" style="610" customWidth="1"/>
    <col min="1267" max="1267" width="16" style="610" customWidth="1"/>
    <col min="1268" max="1268" width="14.85546875" style="610" customWidth="1"/>
    <col min="1269" max="1269" width="27" style="610" customWidth="1"/>
    <col min="1270" max="1271" width="18" style="610" customWidth="1"/>
    <col min="1272" max="1272" width="22" style="610" customWidth="1"/>
    <col min="1273" max="1273" width="30.85546875" style="610" customWidth="1"/>
    <col min="1274" max="1274" width="15.28515625" style="610" customWidth="1"/>
    <col min="1275" max="1275" width="14.140625" style="610" customWidth="1"/>
    <col min="1276" max="1276" width="17.85546875" style="610" customWidth="1"/>
    <col min="1277" max="1277" width="14.85546875" style="610" customWidth="1"/>
    <col min="1278" max="1278" width="15.42578125" style="610" customWidth="1"/>
    <col min="1279" max="1279" width="7" style="610" customWidth="1"/>
    <col min="1280" max="1280" width="6.5703125" style="610" customWidth="1"/>
    <col min="1281" max="1281" width="10.28515625" style="610" customWidth="1"/>
    <col min="1282" max="1282" width="9.5703125" style="610" customWidth="1"/>
    <col min="1283" max="1283" width="10.140625" style="610" customWidth="1"/>
    <col min="1284" max="1284" width="12.28515625" style="610" customWidth="1"/>
    <col min="1285" max="1285" width="10.28515625" style="610" customWidth="1"/>
    <col min="1286" max="1286" width="14.85546875" style="610" customWidth="1"/>
    <col min="1287" max="1287" width="6.140625" style="610" customWidth="1"/>
    <col min="1288" max="1288" width="17.28515625" style="610" customWidth="1"/>
    <col min="1289" max="1289" width="17" style="610" customWidth="1"/>
    <col min="1290" max="1290" width="24.5703125" style="610" customWidth="1"/>
    <col min="1291" max="1292" width="8" style="610" customWidth="1"/>
    <col min="1293" max="1298" width="6.7109375" style="610" bestFit="1" customWidth="1"/>
    <col min="1299" max="1299" width="21.5703125" style="610" customWidth="1"/>
    <col min="1300" max="1310" width="11.7109375" style="610" customWidth="1"/>
    <col min="1311" max="1516" width="11.7109375" style="610"/>
    <col min="1517" max="1517" width="5" style="610" customWidth="1"/>
    <col min="1518" max="1518" width="13" style="610" bestFit="1" customWidth="1"/>
    <col min="1519" max="1519" width="32.5703125" style="610" customWidth="1"/>
    <col min="1520" max="1520" width="35.28515625" style="610" customWidth="1"/>
    <col min="1521" max="1521" width="31" style="610" customWidth="1"/>
    <col min="1522" max="1522" width="15.28515625" style="610" customWidth="1"/>
    <col min="1523" max="1523" width="16" style="610" customWidth="1"/>
    <col min="1524" max="1524" width="14.85546875" style="610" customWidth="1"/>
    <col min="1525" max="1525" width="27" style="610" customWidth="1"/>
    <col min="1526" max="1527" width="18" style="610" customWidth="1"/>
    <col min="1528" max="1528" width="22" style="610" customWidth="1"/>
    <col min="1529" max="1529" width="30.85546875" style="610" customWidth="1"/>
    <col min="1530" max="1530" width="15.28515625" style="610" customWidth="1"/>
    <col min="1531" max="1531" width="14.140625" style="610" customWidth="1"/>
    <col min="1532" max="1532" width="17.85546875" style="610" customWidth="1"/>
    <col min="1533" max="1533" width="14.85546875" style="610" customWidth="1"/>
    <col min="1534" max="1534" width="15.42578125" style="610" customWidth="1"/>
    <col min="1535" max="1535" width="7" style="610" customWidth="1"/>
    <col min="1536" max="1536" width="6.5703125" style="610" customWidth="1"/>
    <col min="1537" max="1537" width="10.28515625" style="610" customWidth="1"/>
    <col min="1538" max="1538" width="9.5703125" style="610" customWidth="1"/>
    <col min="1539" max="1539" width="10.140625" style="610" customWidth="1"/>
    <col min="1540" max="1540" width="12.28515625" style="610" customWidth="1"/>
    <col min="1541" max="1541" width="10.28515625" style="610" customWidth="1"/>
    <col min="1542" max="1542" width="14.85546875" style="610" customWidth="1"/>
    <col min="1543" max="1543" width="6.140625" style="610" customWidth="1"/>
    <col min="1544" max="1544" width="17.28515625" style="610" customWidth="1"/>
    <col min="1545" max="1545" width="17" style="610" customWidth="1"/>
    <col min="1546" max="1546" width="24.5703125" style="610" customWidth="1"/>
    <col min="1547" max="1548" width="8" style="610" customWidth="1"/>
    <col min="1549" max="1554" width="6.7109375" style="610" bestFit="1" customWidth="1"/>
    <col min="1555" max="1555" width="21.5703125" style="610" customWidth="1"/>
    <col min="1556" max="1566" width="11.7109375" style="610" customWidth="1"/>
    <col min="1567" max="1772" width="11.7109375" style="610"/>
    <col min="1773" max="1773" width="5" style="610" customWidth="1"/>
    <col min="1774" max="1774" width="13" style="610" bestFit="1" customWidth="1"/>
    <col min="1775" max="1775" width="32.5703125" style="610" customWidth="1"/>
    <col min="1776" max="1776" width="35.28515625" style="610" customWidth="1"/>
    <col min="1777" max="1777" width="31" style="610" customWidth="1"/>
    <col min="1778" max="1778" width="15.28515625" style="610" customWidth="1"/>
    <col min="1779" max="1779" width="16" style="610" customWidth="1"/>
    <col min="1780" max="1780" width="14.85546875" style="610" customWidth="1"/>
    <col min="1781" max="1781" width="27" style="610" customWidth="1"/>
    <col min="1782" max="1783" width="18" style="610" customWidth="1"/>
    <col min="1784" max="1784" width="22" style="610" customWidth="1"/>
    <col min="1785" max="1785" width="30.85546875" style="610" customWidth="1"/>
    <col min="1786" max="1786" width="15.28515625" style="610" customWidth="1"/>
    <col min="1787" max="1787" width="14.140625" style="610" customWidth="1"/>
    <col min="1788" max="1788" width="17.85546875" style="610" customWidth="1"/>
    <col min="1789" max="1789" width="14.85546875" style="610" customWidth="1"/>
    <col min="1790" max="1790" width="15.42578125" style="610" customWidth="1"/>
    <col min="1791" max="1791" width="7" style="610" customWidth="1"/>
    <col min="1792" max="1792" width="6.5703125" style="610" customWidth="1"/>
    <col min="1793" max="1793" width="10.28515625" style="610" customWidth="1"/>
    <col min="1794" max="1794" width="9.5703125" style="610" customWidth="1"/>
    <col min="1795" max="1795" width="10.140625" style="610" customWidth="1"/>
    <col min="1796" max="1796" width="12.28515625" style="610" customWidth="1"/>
    <col min="1797" max="1797" width="10.28515625" style="610" customWidth="1"/>
    <col min="1798" max="1798" width="14.85546875" style="610" customWidth="1"/>
    <col min="1799" max="1799" width="6.140625" style="610" customWidth="1"/>
    <col min="1800" max="1800" width="17.28515625" style="610" customWidth="1"/>
    <col min="1801" max="1801" width="17" style="610" customWidth="1"/>
    <col min="1802" max="1802" width="24.5703125" style="610" customWidth="1"/>
    <col min="1803" max="1804" width="8" style="610" customWidth="1"/>
    <col min="1805" max="1810" width="6.7109375" style="610" bestFit="1" customWidth="1"/>
    <col min="1811" max="1811" width="21.5703125" style="610" customWidth="1"/>
    <col min="1812" max="1822" width="11.7109375" style="610" customWidth="1"/>
    <col min="1823" max="2028" width="11.7109375" style="610"/>
    <col min="2029" max="2029" width="5" style="610" customWidth="1"/>
    <col min="2030" max="2030" width="13" style="610" bestFit="1" customWidth="1"/>
    <col min="2031" max="2031" width="32.5703125" style="610" customWidth="1"/>
    <col min="2032" max="2032" width="35.28515625" style="610" customWidth="1"/>
    <col min="2033" max="2033" width="31" style="610" customWidth="1"/>
    <col min="2034" max="2034" width="15.28515625" style="610" customWidth="1"/>
    <col min="2035" max="2035" width="16" style="610" customWidth="1"/>
    <col min="2036" max="2036" width="14.85546875" style="610" customWidth="1"/>
    <col min="2037" max="2037" width="27" style="610" customWidth="1"/>
    <col min="2038" max="2039" width="18" style="610" customWidth="1"/>
    <col min="2040" max="2040" width="22" style="610" customWidth="1"/>
    <col min="2041" max="2041" width="30.85546875" style="610" customWidth="1"/>
    <col min="2042" max="2042" width="15.28515625" style="610" customWidth="1"/>
    <col min="2043" max="2043" width="14.140625" style="610" customWidth="1"/>
    <col min="2044" max="2044" width="17.85546875" style="610" customWidth="1"/>
    <col min="2045" max="2045" width="14.85546875" style="610" customWidth="1"/>
    <col min="2046" max="2046" width="15.42578125" style="610" customWidth="1"/>
    <col min="2047" max="2047" width="7" style="610" customWidth="1"/>
    <col min="2048" max="2048" width="6.5703125" style="610" customWidth="1"/>
    <col min="2049" max="2049" width="10.28515625" style="610" customWidth="1"/>
    <col min="2050" max="2050" width="9.5703125" style="610" customWidth="1"/>
    <col min="2051" max="2051" width="10.140625" style="610" customWidth="1"/>
    <col min="2052" max="2052" width="12.28515625" style="610" customWidth="1"/>
    <col min="2053" max="2053" width="10.28515625" style="610" customWidth="1"/>
    <col min="2054" max="2054" width="14.85546875" style="610" customWidth="1"/>
    <col min="2055" max="2055" width="6.140625" style="610" customWidth="1"/>
    <col min="2056" max="2056" width="17.28515625" style="610" customWidth="1"/>
    <col min="2057" max="2057" width="17" style="610" customWidth="1"/>
    <col min="2058" max="2058" width="24.5703125" style="610" customWidth="1"/>
    <col min="2059" max="2060" width="8" style="610" customWidth="1"/>
    <col min="2061" max="2066" width="6.7109375" style="610" bestFit="1" customWidth="1"/>
    <col min="2067" max="2067" width="21.5703125" style="610" customWidth="1"/>
    <col min="2068" max="2078" width="11.7109375" style="610" customWidth="1"/>
    <col min="2079" max="2284" width="11.7109375" style="610"/>
    <col min="2285" max="2285" width="5" style="610" customWidth="1"/>
    <col min="2286" max="2286" width="13" style="610" bestFit="1" customWidth="1"/>
    <col min="2287" max="2287" width="32.5703125" style="610" customWidth="1"/>
    <col min="2288" max="2288" width="35.28515625" style="610" customWidth="1"/>
    <col min="2289" max="2289" width="31" style="610" customWidth="1"/>
    <col min="2290" max="2290" width="15.28515625" style="610" customWidth="1"/>
    <col min="2291" max="2291" width="16" style="610" customWidth="1"/>
    <col min="2292" max="2292" width="14.85546875" style="610" customWidth="1"/>
    <col min="2293" max="2293" width="27" style="610" customWidth="1"/>
    <col min="2294" max="2295" width="18" style="610" customWidth="1"/>
    <col min="2296" max="2296" width="22" style="610" customWidth="1"/>
    <col min="2297" max="2297" width="30.85546875" style="610" customWidth="1"/>
    <col min="2298" max="2298" width="15.28515625" style="610" customWidth="1"/>
    <col min="2299" max="2299" width="14.140625" style="610" customWidth="1"/>
    <col min="2300" max="2300" width="17.85546875" style="610" customWidth="1"/>
    <col min="2301" max="2301" width="14.85546875" style="610" customWidth="1"/>
    <col min="2302" max="2302" width="15.42578125" style="610" customWidth="1"/>
    <col min="2303" max="2303" width="7" style="610" customWidth="1"/>
    <col min="2304" max="2304" width="6.5703125" style="610" customWidth="1"/>
    <col min="2305" max="2305" width="10.28515625" style="610" customWidth="1"/>
    <col min="2306" max="2306" width="9.5703125" style="610" customWidth="1"/>
    <col min="2307" max="2307" width="10.140625" style="610" customWidth="1"/>
    <col min="2308" max="2308" width="12.28515625" style="610" customWidth="1"/>
    <col min="2309" max="2309" width="10.28515625" style="610" customWidth="1"/>
    <col min="2310" max="2310" width="14.85546875" style="610" customWidth="1"/>
    <col min="2311" max="2311" width="6.140625" style="610" customWidth="1"/>
    <col min="2312" max="2312" width="17.28515625" style="610" customWidth="1"/>
    <col min="2313" max="2313" width="17" style="610" customWidth="1"/>
    <col min="2314" max="2314" width="24.5703125" style="610" customWidth="1"/>
    <col min="2315" max="2316" width="8" style="610" customWidth="1"/>
    <col min="2317" max="2322" width="6.7109375" style="610" bestFit="1" customWidth="1"/>
    <col min="2323" max="2323" width="21.5703125" style="610" customWidth="1"/>
    <col min="2324" max="2334" width="11.7109375" style="610" customWidth="1"/>
    <col min="2335" max="2540" width="11.7109375" style="610"/>
    <col min="2541" max="2541" width="5" style="610" customWidth="1"/>
    <col min="2542" max="2542" width="13" style="610" bestFit="1" customWidth="1"/>
    <col min="2543" max="2543" width="32.5703125" style="610" customWidth="1"/>
    <col min="2544" max="2544" width="35.28515625" style="610" customWidth="1"/>
    <col min="2545" max="2545" width="31" style="610" customWidth="1"/>
    <col min="2546" max="2546" width="15.28515625" style="610" customWidth="1"/>
    <col min="2547" max="2547" width="16" style="610" customWidth="1"/>
    <col min="2548" max="2548" width="14.85546875" style="610" customWidth="1"/>
    <col min="2549" max="2549" width="27" style="610" customWidth="1"/>
    <col min="2550" max="2551" width="18" style="610" customWidth="1"/>
    <col min="2552" max="2552" width="22" style="610" customWidth="1"/>
    <col min="2553" max="2553" width="30.85546875" style="610" customWidth="1"/>
    <col min="2554" max="2554" width="15.28515625" style="610" customWidth="1"/>
    <col min="2555" max="2555" width="14.140625" style="610" customWidth="1"/>
    <col min="2556" max="2556" width="17.85546875" style="610" customWidth="1"/>
    <col min="2557" max="2557" width="14.85546875" style="610" customWidth="1"/>
    <col min="2558" max="2558" width="15.42578125" style="610" customWidth="1"/>
    <col min="2559" max="2559" width="7" style="610" customWidth="1"/>
    <col min="2560" max="2560" width="6.5703125" style="610" customWidth="1"/>
    <col min="2561" max="2561" width="10.28515625" style="610" customWidth="1"/>
    <col min="2562" max="2562" width="9.5703125" style="610" customWidth="1"/>
    <col min="2563" max="2563" width="10.140625" style="610" customWidth="1"/>
    <col min="2564" max="2564" width="12.28515625" style="610" customWidth="1"/>
    <col min="2565" max="2565" width="10.28515625" style="610" customWidth="1"/>
    <col min="2566" max="2566" width="14.85546875" style="610" customWidth="1"/>
    <col min="2567" max="2567" width="6.140625" style="610" customWidth="1"/>
    <col min="2568" max="2568" width="17.28515625" style="610" customWidth="1"/>
    <col min="2569" max="2569" width="17" style="610" customWidth="1"/>
    <col min="2570" max="2570" width="24.5703125" style="610" customWidth="1"/>
    <col min="2571" max="2572" width="8" style="610" customWidth="1"/>
    <col min="2573" max="2578" width="6.7109375" style="610" bestFit="1" customWidth="1"/>
    <col min="2579" max="2579" width="21.5703125" style="610" customWidth="1"/>
    <col min="2580" max="2590" width="11.7109375" style="610" customWidth="1"/>
    <col min="2591" max="2796" width="11.7109375" style="610"/>
    <col min="2797" max="2797" width="5" style="610" customWidth="1"/>
    <col min="2798" max="2798" width="13" style="610" bestFit="1" customWidth="1"/>
    <col min="2799" max="2799" width="32.5703125" style="610" customWidth="1"/>
    <col min="2800" max="2800" width="35.28515625" style="610" customWidth="1"/>
    <col min="2801" max="2801" width="31" style="610" customWidth="1"/>
    <col min="2802" max="2802" width="15.28515625" style="610" customWidth="1"/>
    <col min="2803" max="2803" width="16" style="610" customWidth="1"/>
    <col min="2804" max="2804" width="14.85546875" style="610" customWidth="1"/>
    <col min="2805" max="2805" width="27" style="610" customWidth="1"/>
    <col min="2806" max="2807" width="18" style="610" customWidth="1"/>
    <col min="2808" max="2808" width="22" style="610" customWidth="1"/>
    <col min="2809" max="2809" width="30.85546875" style="610" customWidth="1"/>
    <col min="2810" max="2810" width="15.28515625" style="610" customWidth="1"/>
    <col min="2811" max="2811" width="14.140625" style="610" customWidth="1"/>
    <col min="2812" max="2812" width="17.85546875" style="610" customWidth="1"/>
    <col min="2813" max="2813" width="14.85546875" style="610" customWidth="1"/>
    <col min="2814" max="2814" width="15.42578125" style="610" customWidth="1"/>
    <col min="2815" max="2815" width="7" style="610" customWidth="1"/>
    <col min="2816" max="2816" width="6.5703125" style="610" customWidth="1"/>
    <col min="2817" max="2817" width="10.28515625" style="610" customWidth="1"/>
    <col min="2818" max="2818" width="9.5703125" style="610" customWidth="1"/>
    <col min="2819" max="2819" width="10.140625" style="610" customWidth="1"/>
    <col min="2820" max="2820" width="12.28515625" style="610" customWidth="1"/>
    <col min="2821" max="2821" width="10.28515625" style="610" customWidth="1"/>
    <col min="2822" max="2822" width="14.85546875" style="610" customWidth="1"/>
    <col min="2823" max="2823" width="6.140625" style="610" customWidth="1"/>
    <col min="2824" max="2824" width="17.28515625" style="610" customWidth="1"/>
    <col min="2825" max="2825" width="17" style="610" customWidth="1"/>
    <col min="2826" max="2826" width="24.5703125" style="610" customWidth="1"/>
    <col min="2827" max="2828" width="8" style="610" customWidth="1"/>
    <col min="2829" max="2834" width="6.7109375" style="610" bestFit="1" customWidth="1"/>
    <col min="2835" max="2835" width="21.5703125" style="610" customWidth="1"/>
    <col min="2836" max="2846" width="11.7109375" style="610" customWidth="1"/>
    <col min="2847" max="3052" width="11.7109375" style="610"/>
    <col min="3053" max="3053" width="5" style="610" customWidth="1"/>
    <col min="3054" max="3054" width="13" style="610" bestFit="1" customWidth="1"/>
    <col min="3055" max="3055" width="32.5703125" style="610" customWidth="1"/>
    <col min="3056" max="3056" width="35.28515625" style="610" customWidth="1"/>
    <col min="3057" max="3057" width="31" style="610" customWidth="1"/>
    <col min="3058" max="3058" width="15.28515625" style="610" customWidth="1"/>
    <col min="3059" max="3059" width="16" style="610" customWidth="1"/>
    <col min="3060" max="3060" width="14.85546875" style="610" customWidth="1"/>
    <col min="3061" max="3061" width="27" style="610" customWidth="1"/>
    <col min="3062" max="3063" width="18" style="610" customWidth="1"/>
    <col min="3064" max="3064" width="22" style="610" customWidth="1"/>
    <col min="3065" max="3065" width="30.85546875" style="610" customWidth="1"/>
    <col min="3066" max="3066" width="15.28515625" style="610" customWidth="1"/>
    <col min="3067" max="3067" width="14.140625" style="610" customWidth="1"/>
    <col min="3068" max="3068" width="17.85546875" style="610" customWidth="1"/>
    <col min="3069" max="3069" width="14.85546875" style="610" customWidth="1"/>
    <col min="3070" max="3070" width="15.42578125" style="610" customWidth="1"/>
    <col min="3071" max="3071" width="7" style="610" customWidth="1"/>
    <col min="3072" max="3072" width="6.5703125" style="610" customWidth="1"/>
    <col min="3073" max="3073" width="10.28515625" style="610" customWidth="1"/>
    <col min="3074" max="3074" width="9.5703125" style="610" customWidth="1"/>
    <col min="3075" max="3075" width="10.140625" style="610" customWidth="1"/>
    <col min="3076" max="3076" width="12.28515625" style="610" customWidth="1"/>
    <col min="3077" max="3077" width="10.28515625" style="610" customWidth="1"/>
    <col min="3078" max="3078" width="14.85546875" style="610" customWidth="1"/>
    <col min="3079" max="3079" width="6.140625" style="610" customWidth="1"/>
    <col min="3080" max="3080" width="17.28515625" style="610" customWidth="1"/>
    <col min="3081" max="3081" width="17" style="610" customWidth="1"/>
    <col min="3082" max="3082" width="24.5703125" style="610" customWidth="1"/>
    <col min="3083" max="3084" width="8" style="610" customWidth="1"/>
    <col min="3085" max="3090" width="6.7109375" style="610" bestFit="1" customWidth="1"/>
    <col min="3091" max="3091" width="21.5703125" style="610" customWidth="1"/>
    <col min="3092" max="3102" width="11.7109375" style="610" customWidth="1"/>
    <col min="3103" max="3308" width="11.7109375" style="610"/>
    <col min="3309" max="3309" width="5" style="610" customWidth="1"/>
    <col min="3310" max="3310" width="13" style="610" bestFit="1" customWidth="1"/>
    <col min="3311" max="3311" width="32.5703125" style="610" customWidth="1"/>
    <col min="3312" max="3312" width="35.28515625" style="610" customWidth="1"/>
    <col min="3313" max="3313" width="31" style="610" customWidth="1"/>
    <col min="3314" max="3314" width="15.28515625" style="610" customWidth="1"/>
    <col min="3315" max="3315" width="16" style="610" customWidth="1"/>
    <col min="3316" max="3316" width="14.85546875" style="610" customWidth="1"/>
    <col min="3317" max="3317" width="27" style="610" customWidth="1"/>
    <col min="3318" max="3319" width="18" style="610" customWidth="1"/>
    <col min="3320" max="3320" width="22" style="610" customWidth="1"/>
    <col min="3321" max="3321" width="30.85546875" style="610" customWidth="1"/>
    <col min="3322" max="3322" width="15.28515625" style="610" customWidth="1"/>
    <col min="3323" max="3323" width="14.140625" style="610" customWidth="1"/>
    <col min="3324" max="3324" width="17.85546875" style="610" customWidth="1"/>
    <col min="3325" max="3325" width="14.85546875" style="610" customWidth="1"/>
    <col min="3326" max="3326" width="15.42578125" style="610" customWidth="1"/>
    <col min="3327" max="3327" width="7" style="610" customWidth="1"/>
    <col min="3328" max="3328" width="6.5703125" style="610" customWidth="1"/>
    <col min="3329" max="3329" width="10.28515625" style="610" customWidth="1"/>
    <col min="3330" max="3330" width="9.5703125" style="610" customWidth="1"/>
    <col min="3331" max="3331" width="10.140625" style="610" customWidth="1"/>
    <col min="3332" max="3332" width="12.28515625" style="610" customWidth="1"/>
    <col min="3333" max="3333" width="10.28515625" style="610" customWidth="1"/>
    <col min="3334" max="3334" width="14.85546875" style="610" customWidth="1"/>
    <col min="3335" max="3335" width="6.140625" style="610" customWidth="1"/>
    <col min="3336" max="3336" width="17.28515625" style="610" customWidth="1"/>
    <col min="3337" max="3337" width="17" style="610" customWidth="1"/>
    <col min="3338" max="3338" width="24.5703125" style="610" customWidth="1"/>
    <col min="3339" max="3340" width="8" style="610" customWidth="1"/>
    <col min="3341" max="3346" width="6.7109375" style="610" bestFit="1" customWidth="1"/>
    <col min="3347" max="3347" width="21.5703125" style="610" customWidth="1"/>
    <col min="3348" max="3358" width="11.7109375" style="610" customWidth="1"/>
    <col min="3359" max="3564" width="11.7109375" style="610"/>
    <col min="3565" max="3565" width="5" style="610" customWidth="1"/>
    <col min="3566" max="3566" width="13" style="610" bestFit="1" customWidth="1"/>
    <col min="3567" max="3567" width="32.5703125" style="610" customWidth="1"/>
    <col min="3568" max="3568" width="35.28515625" style="610" customWidth="1"/>
    <col min="3569" max="3569" width="31" style="610" customWidth="1"/>
    <col min="3570" max="3570" width="15.28515625" style="610" customWidth="1"/>
    <col min="3571" max="3571" width="16" style="610" customWidth="1"/>
    <col min="3572" max="3572" width="14.85546875" style="610" customWidth="1"/>
    <col min="3573" max="3573" width="27" style="610" customWidth="1"/>
    <col min="3574" max="3575" width="18" style="610" customWidth="1"/>
    <col min="3576" max="3576" width="22" style="610" customWidth="1"/>
    <col min="3577" max="3577" width="30.85546875" style="610" customWidth="1"/>
    <col min="3578" max="3578" width="15.28515625" style="610" customWidth="1"/>
    <col min="3579" max="3579" width="14.140625" style="610" customWidth="1"/>
    <col min="3580" max="3580" width="17.85546875" style="610" customWidth="1"/>
    <col min="3581" max="3581" width="14.85546875" style="610" customWidth="1"/>
    <col min="3582" max="3582" width="15.42578125" style="610" customWidth="1"/>
    <col min="3583" max="3583" width="7" style="610" customWidth="1"/>
    <col min="3584" max="3584" width="6.5703125" style="610" customWidth="1"/>
    <col min="3585" max="3585" width="10.28515625" style="610" customWidth="1"/>
    <col min="3586" max="3586" width="9.5703125" style="610" customWidth="1"/>
    <col min="3587" max="3587" width="10.140625" style="610" customWidth="1"/>
    <col min="3588" max="3588" width="12.28515625" style="610" customWidth="1"/>
    <col min="3589" max="3589" width="10.28515625" style="610" customWidth="1"/>
    <col min="3590" max="3590" width="14.85546875" style="610" customWidth="1"/>
    <col min="3591" max="3591" width="6.140625" style="610" customWidth="1"/>
    <col min="3592" max="3592" width="17.28515625" style="610" customWidth="1"/>
    <col min="3593" max="3593" width="17" style="610" customWidth="1"/>
    <col min="3594" max="3594" width="24.5703125" style="610" customWidth="1"/>
    <col min="3595" max="3596" width="8" style="610" customWidth="1"/>
    <col min="3597" max="3602" width="6.7109375" style="610" bestFit="1" customWidth="1"/>
    <col min="3603" max="3603" width="21.5703125" style="610" customWidth="1"/>
    <col min="3604" max="3614" width="11.7109375" style="610" customWidth="1"/>
    <col min="3615" max="3820" width="11.7109375" style="610"/>
    <col min="3821" max="3821" width="5" style="610" customWidth="1"/>
    <col min="3822" max="3822" width="13" style="610" bestFit="1" customWidth="1"/>
    <col min="3823" max="3823" width="32.5703125" style="610" customWidth="1"/>
    <col min="3824" max="3824" width="35.28515625" style="610" customWidth="1"/>
    <col min="3825" max="3825" width="31" style="610" customWidth="1"/>
    <col min="3826" max="3826" width="15.28515625" style="610" customWidth="1"/>
    <col min="3827" max="3827" width="16" style="610" customWidth="1"/>
    <col min="3828" max="3828" width="14.85546875" style="610" customWidth="1"/>
    <col min="3829" max="3829" width="27" style="610" customWidth="1"/>
    <col min="3830" max="3831" width="18" style="610" customWidth="1"/>
    <col min="3832" max="3832" width="22" style="610" customWidth="1"/>
    <col min="3833" max="3833" width="30.85546875" style="610" customWidth="1"/>
    <col min="3834" max="3834" width="15.28515625" style="610" customWidth="1"/>
    <col min="3835" max="3835" width="14.140625" style="610" customWidth="1"/>
    <col min="3836" max="3836" width="17.85546875" style="610" customWidth="1"/>
    <col min="3837" max="3837" width="14.85546875" style="610" customWidth="1"/>
    <col min="3838" max="3838" width="15.42578125" style="610" customWidth="1"/>
    <col min="3839" max="3839" width="7" style="610" customWidth="1"/>
    <col min="3840" max="3840" width="6.5703125" style="610" customWidth="1"/>
    <col min="3841" max="3841" width="10.28515625" style="610" customWidth="1"/>
    <col min="3842" max="3842" width="9.5703125" style="610" customWidth="1"/>
    <col min="3843" max="3843" width="10.140625" style="610" customWidth="1"/>
    <col min="3844" max="3844" width="12.28515625" style="610" customWidth="1"/>
    <col min="3845" max="3845" width="10.28515625" style="610" customWidth="1"/>
    <col min="3846" max="3846" width="14.85546875" style="610" customWidth="1"/>
    <col min="3847" max="3847" width="6.140625" style="610" customWidth="1"/>
    <col min="3848" max="3848" width="17.28515625" style="610" customWidth="1"/>
    <col min="3849" max="3849" width="17" style="610" customWidth="1"/>
    <col min="3850" max="3850" width="24.5703125" style="610" customWidth="1"/>
    <col min="3851" max="3852" width="8" style="610" customWidth="1"/>
    <col min="3853" max="3858" width="6.7109375" style="610" bestFit="1" customWidth="1"/>
    <col min="3859" max="3859" width="21.5703125" style="610" customWidth="1"/>
    <col min="3860" max="3870" width="11.7109375" style="610" customWidth="1"/>
    <col min="3871" max="4076" width="11.7109375" style="610"/>
    <col min="4077" max="4077" width="5" style="610" customWidth="1"/>
    <col min="4078" max="4078" width="13" style="610" bestFit="1" customWidth="1"/>
    <col min="4079" max="4079" width="32.5703125" style="610" customWidth="1"/>
    <col min="4080" max="4080" width="35.28515625" style="610" customWidth="1"/>
    <col min="4081" max="4081" width="31" style="610" customWidth="1"/>
    <col min="4082" max="4082" width="15.28515625" style="610" customWidth="1"/>
    <col min="4083" max="4083" width="16" style="610" customWidth="1"/>
    <col min="4084" max="4084" width="14.85546875" style="610" customWidth="1"/>
    <col min="4085" max="4085" width="27" style="610" customWidth="1"/>
    <col min="4086" max="4087" width="18" style="610" customWidth="1"/>
    <col min="4088" max="4088" width="22" style="610" customWidth="1"/>
    <col min="4089" max="4089" width="30.85546875" style="610" customWidth="1"/>
    <col min="4090" max="4090" width="15.28515625" style="610" customWidth="1"/>
    <col min="4091" max="4091" width="14.140625" style="610" customWidth="1"/>
    <col min="4092" max="4092" width="17.85546875" style="610" customWidth="1"/>
    <col min="4093" max="4093" width="14.85546875" style="610" customWidth="1"/>
    <col min="4094" max="4094" width="15.42578125" style="610" customWidth="1"/>
    <col min="4095" max="4095" width="7" style="610" customWidth="1"/>
    <col min="4096" max="4096" width="6.5703125" style="610" customWidth="1"/>
    <col min="4097" max="4097" width="10.28515625" style="610" customWidth="1"/>
    <col min="4098" max="4098" width="9.5703125" style="610" customWidth="1"/>
    <col min="4099" max="4099" width="10.140625" style="610" customWidth="1"/>
    <col min="4100" max="4100" width="12.28515625" style="610" customWidth="1"/>
    <col min="4101" max="4101" width="10.28515625" style="610" customWidth="1"/>
    <col min="4102" max="4102" width="14.85546875" style="610" customWidth="1"/>
    <col min="4103" max="4103" width="6.140625" style="610" customWidth="1"/>
    <col min="4104" max="4104" width="17.28515625" style="610" customWidth="1"/>
    <col min="4105" max="4105" width="17" style="610" customWidth="1"/>
    <col min="4106" max="4106" width="24.5703125" style="610" customWidth="1"/>
    <col min="4107" max="4108" width="8" style="610" customWidth="1"/>
    <col min="4109" max="4114" width="6.7109375" style="610" bestFit="1" customWidth="1"/>
    <col min="4115" max="4115" width="21.5703125" style="610" customWidth="1"/>
    <col min="4116" max="4126" width="11.7109375" style="610" customWidth="1"/>
    <col min="4127" max="4332" width="11.7109375" style="610"/>
    <col min="4333" max="4333" width="5" style="610" customWidth="1"/>
    <col min="4334" max="4334" width="13" style="610" bestFit="1" customWidth="1"/>
    <col min="4335" max="4335" width="32.5703125" style="610" customWidth="1"/>
    <col min="4336" max="4336" width="35.28515625" style="610" customWidth="1"/>
    <col min="4337" max="4337" width="31" style="610" customWidth="1"/>
    <col min="4338" max="4338" width="15.28515625" style="610" customWidth="1"/>
    <col min="4339" max="4339" width="16" style="610" customWidth="1"/>
    <col min="4340" max="4340" width="14.85546875" style="610" customWidth="1"/>
    <col min="4341" max="4341" width="27" style="610" customWidth="1"/>
    <col min="4342" max="4343" width="18" style="610" customWidth="1"/>
    <col min="4344" max="4344" width="22" style="610" customWidth="1"/>
    <col min="4345" max="4345" width="30.85546875" style="610" customWidth="1"/>
    <col min="4346" max="4346" width="15.28515625" style="610" customWidth="1"/>
    <col min="4347" max="4347" width="14.140625" style="610" customWidth="1"/>
    <col min="4348" max="4348" width="17.85546875" style="610" customWidth="1"/>
    <col min="4349" max="4349" width="14.85546875" style="610" customWidth="1"/>
    <col min="4350" max="4350" width="15.42578125" style="610" customWidth="1"/>
    <col min="4351" max="4351" width="7" style="610" customWidth="1"/>
    <col min="4352" max="4352" width="6.5703125" style="610" customWidth="1"/>
    <col min="4353" max="4353" width="10.28515625" style="610" customWidth="1"/>
    <col min="4354" max="4354" width="9.5703125" style="610" customWidth="1"/>
    <col min="4355" max="4355" width="10.140625" style="610" customWidth="1"/>
    <col min="4356" max="4356" width="12.28515625" style="610" customWidth="1"/>
    <col min="4357" max="4357" width="10.28515625" style="610" customWidth="1"/>
    <col min="4358" max="4358" width="14.85546875" style="610" customWidth="1"/>
    <col min="4359" max="4359" width="6.140625" style="610" customWidth="1"/>
    <col min="4360" max="4360" width="17.28515625" style="610" customWidth="1"/>
    <col min="4361" max="4361" width="17" style="610" customWidth="1"/>
    <col min="4362" max="4362" width="24.5703125" style="610" customWidth="1"/>
    <col min="4363" max="4364" width="8" style="610" customWidth="1"/>
    <col min="4365" max="4370" width="6.7109375" style="610" bestFit="1" customWidth="1"/>
    <col min="4371" max="4371" width="21.5703125" style="610" customWidth="1"/>
    <col min="4372" max="4382" width="11.7109375" style="610" customWidth="1"/>
    <col min="4383" max="4588" width="11.7109375" style="610"/>
    <col min="4589" max="4589" width="5" style="610" customWidth="1"/>
    <col min="4590" max="4590" width="13" style="610" bestFit="1" customWidth="1"/>
    <col min="4591" max="4591" width="32.5703125" style="610" customWidth="1"/>
    <col min="4592" max="4592" width="35.28515625" style="610" customWidth="1"/>
    <col min="4593" max="4593" width="31" style="610" customWidth="1"/>
    <col min="4594" max="4594" width="15.28515625" style="610" customWidth="1"/>
    <col min="4595" max="4595" width="16" style="610" customWidth="1"/>
    <col min="4596" max="4596" width="14.85546875" style="610" customWidth="1"/>
    <col min="4597" max="4597" width="27" style="610" customWidth="1"/>
    <col min="4598" max="4599" width="18" style="610" customWidth="1"/>
    <col min="4600" max="4600" width="22" style="610" customWidth="1"/>
    <col min="4601" max="4601" width="30.85546875" style="610" customWidth="1"/>
    <col min="4602" max="4602" width="15.28515625" style="610" customWidth="1"/>
    <col min="4603" max="4603" width="14.140625" style="610" customWidth="1"/>
    <col min="4604" max="4604" width="17.85546875" style="610" customWidth="1"/>
    <col min="4605" max="4605" width="14.85546875" style="610" customWidth="1"/>
    <col min="4606" max="4606" width="15.42578125" style="610" customWidth="1"/>
    <col min="4607" max="4607" width="7" style="610" customWidth="1"/>
    <col min="4608" max="4608" width="6.5703125" style="610" customWidth="1"/>
    <col min="4609" max="4609" width="10.28515625" style="610" customWidth="1"/>
    <col min="4610" max="4610" width="9.5703125" style="610" customWidth="1"/>
    <col min="4611" max="4611" width="10.140625" style="610" customWidth="1"/>
    <col min="4612" max="4612" width="12.28515625" style="610" customWidth="1"/>
    <col min="4613" max="4613" width="10.28515625" style="610" customWidth="1"/>
    <col min="4614" max="4614" width="14.85546875" style="610" customWidth="1"/>
    <col min="4615" max="4615" width="6.140625" style="610" customWidth="1"/>
    <col min="4616" max="4616" width="17.28515625" style="610" customWidth="1"/>
    <col min="4617" max="4617" width="17" style="610" customWidth="1"/>
    <col min="4618" max="4618" width="24.5703125" style="610" customWidth="1"/>
    <col min="4619" max="4620" width="8" style="610" customWidth="1"/>
    <col min="4621" max="4626" width="6.7109375" style="610" bestFit="1" customWidth="1"/>
    <col min="4627" max="4627" width="21.5703125" style="610" customWidth="1"/>
    <col min="4628" max="4638" width="11.7109375" style="610" customWidth="1"/>
    <col min="4639" max="4844" width="11.7109375" style="610"/>
    <col min="4845" max="4845" width="5" style="610" customWidth="1"/>
    <col min="4846" max="4846" width="13" style="610" bestFit="1" customWidth="1"/>
    <col min="4847" max="4847" width="32.5703125" style="610" customWidth="1"/>
    <col min="4848" max="4848" width="35.28515625" style="610" customWidth="1"/>
    <col min="4849" max="4849" width="31" style="610" customWidth="1"/>
    <col min="4850" max="4850" width="15.28515625" style="610" customWidth="1"/>
    <col min="4851" max="4851" width="16" style="610" customWidth="1"/>
    <col min="4852" max="4852" width="14.85546875" style="610" customWidth="1"/>
    <col min="4853" max="4853" width="27" style="610" customWidth="1"/>
    <col min="4854" max="4855" width="18" style="610" customWidth="1"/>
    <col min="4856" max="4856" width="22" style="610" customWidth="1"/>
    <col min="4857" max="4857" width="30.85546875" style="610" customWidth="1"/>
    <col min="4858" max="4858" width="15.28515625" style="610" customWidth="1"/>
    <col min="4859" max="4859" width="14.140625" style="610" customWidth="1"/>
    <col min="4860" max="4860" width="17.85546875" style="610" customWidth="1"/>
    <col min="4861" max="4861" width="14.85546875" style="610" customWidth="1"/>
    <col min="4862" max="4862" width="15.42578125" style="610" customWidth="1"/>
    <col min="4863" max="4863" width="7" style="610" customWidth="1"/>
    <col min="4864" max="4864" width="6.5703125" style="610" customWidth="1"/>
    <col min="4865" max="4865" width="10.28515625" style="610" customWidth="1"/>
    <col min="4866" max="4866" width="9.5703125" style="610" customWidth="1"/>
    <col min="4867" max="4867" width="10.140625" style="610" customWidth="1"/>
    <col min="4868" max="4868" width="12.28515625" style="610" customWidth="1"/>
    <col min="4869" max="4869" width="10.28515625" style="610" customWidth="1"/>
    <col min="4870" max="4870" width="14.85546875" style="610" customWidth="1"/>
    <col min="4871" max="4871" width="6.140625" style="610" customWidth="1"/>
    <col min="4872" max="4872" width="17.28515625" style="610" customWidth="1"/>
    <col min="4873" max="4873" width="17" style="610" customWidth="1"/>
    <col min="4874" max="4874" width="24.5703125" style="610" customWidth="1"/>
    <col min="4875" max="4876" width="8" style="610" customWidth="1"/>
    <col min="4877" max="4882" width="6.7109375" style="610" bestFit="1" customWidth="1"/>
    <col min="4883" max="4883" width="21.5703125" style="610" customWidth="1"/>
    <col min="4884" max="4894" width="11.7109375" style="610" customWidth="1"/>
    <col min="4895" max="5100" width="11.7109375" style="610"/>
    <col min="5101" max="5101" width="5" style="610" customWidth="1"/>
    <col min="5102" max="5102" width="13" style="610" bestFit="1" customWidth="1"/>
    <col min="5103" max="5103" width="32.5703125" style="610" customWidth="1"/>
    <col min="5104" max="5104" width="35.28515625" style="610" customWidth="1"/>
    <col min="5105" max="5105" width="31" style="610" customWidth="1"/>
    <col min="5106" max="5106" width="15.28515625" style="610" customWidth="1"/>
    <col min="5107" max="5107" width="16" style="610" customWidth="1"/>
    <col min="5108" max="5108" width="14.85546875" style="610" customWidth="1"/>
    <col min="5109" max="5109" width="27" style="610" customWidth="1"/>
    <col min="5110" max="5111" width="18" style="610" customWidth="1"/>
    <col min="5112" max="5112" width="22" style="610" customWidth="1"/>
    <col min="5113" max="5113" width="30.85546875" style="610" customWidth="1"/>
    <col min="5114" max="5114" width="15.28515625" style="610" customWidth="1"/>
    <col min="5115" max="5115" width="14.140625" style="610" customWidth="1"/>
    <col min="5116" max="5116" width="17.85546875" style="610" customWidth="1"/>
    <col min="5117" max="5117" width="14.85546875" style="610" customWidth="1"/>
    <col min="5118" max="5118" width="15.42578125" style="610" customWidth="1"/>
    <col min="5119" max="5119" width="7" style="610" customWidth="1"/>
    <col min="5120" max="5120" width="6.5703125" style="610" customWidth="1"/>
    <col min="5121" max="5121" width="10.28515625" style="610" customWidth="1"/>
    <col min="5122" max="5122" width="9.5703125" style="610" customWidth="1"/>
    <col min="5123" max="5123" width="10.140625" style="610" customWidth="1"/>
    <col min="5124" max="5124" width="12.28515625" style="610" customWidth="1"/>
    <col min="5125" max="5125" width="10.28515625" style="610" customWidth="1"/>
    <col min="5126" max="5126" width="14.85546875" style="610" customWidth="1"/>
    <col min="5127" max="5127" width="6.140625" style="610" customWidth="1"/>
    <col min="5128" max="5128" width="17.28515625" style="610" customWidth="1"/>
    <col min="5129" max="5129" width="17" style="610" customWidth="1"/>
    <col min="5130" max="5130" width="24.5703125" style="610" customWidth="1"/>
    <col min="5131" max="5132" width="8" style="610" customWidth="1"/>
    <col min="5133" max="5138" width="6.7109375" style="610" bestFit="1" customWidth="1"/>
    <col min="5139" max="5139" width="21.5703125" style="610" customWidth="1"/>
    <col min="5140" max="5150" width="11.7109375" style="610" customWidth="1"/>
    <col min="5151" max="5356" width="11.7109375" style="610"/>
    <col min="5357" max="5357" width="5" style="610" customWidth="1"/>
    <col min="5358" max="5358" width="13" style="610" bestFit="1" customWidth="1"/>
    <col min="5359" max="5359" width="32.5703125" style="610" customWidth="1"/>
    <col min="5360" max="5360" width="35.28515625" style="610" customWidth="1"/>
    <col min="5361" max="5361" width="31" style="610" customWidth="1"/>
    <col min="5362" max="5362" width="15.28515625" style="610" customWidth="1"/>
    <col min="5363" max="5363" width="16" style="610" customWidth="1"/>
    <col min="5364" max="5364" width="14.85546875" style="610" customWidth="1"/>
    <col min="5365" max="5365" width="27" style="610" customWidth="1"/>
    <col min="5366" max="5367" width="18" style="610" customWidth="1"/>
    <col min="5368" max="5368" width="22" style="610" customWidth="1"/>
    <col min="5369" max="5369" width="30.85546875" style="610" customWidth="1"/>
    <col min="5370" max="5370" width="15.28515625" style="610" customWidth="1"/>
    <col min="5371" max="5371" width="14.140625" style="610" customWidth="1"/>
    <col min="5372" max="5372" width="17.85546875" style="610" customWidth="1"/>
    <col min="5373" max="5373" width="14.85546875" style="610" customWidth="1"/>
    <col min="5374" max="5374" width="15.42578125" style="610" customWidth="1"/>
    <col min="5375" max="5375" width="7" style="610" customWidth="1"/>
    <col min="5376" max="5376" width="6.5703125" style="610" customWidth="1"/>
    <col min="5377" max="5377" width="10.28515625" style="610" customWidth="1"/>
    <col min="5378" max="5378" width="9.5703125" style="610" customWidth="1"/>
    <col min="5379" max="5379" width="10.140625" style="610" customWidth="1"/>
    <col min="5380" max="5380" width="12.28515625" style="610" customWidth="1"/>
    <col min="5381" max="5381" width="10.28515625" style="610" customWidth="1"/>
    <col min="5382" max="5382" width="14.85546875" style="610" customWidth="1"/>
    <col min="5383" max="5383" width="6.140625" style="610" customWidth="1"/>
    <col min="5384" max="5384" width="17.28515625" style="610" customWidth="1"/>
    <col min="5385" max="5385" width="17" style="610" customWidth="1"/>
    <col min="5386" max="5386" width="24.5703125" style="610" customWidth="1"/>
    <col min="5387" max="5388" width="8" style="610" customWidth="1"/>
    <col min="5389" max="5394" width="6.7109375" style="610" bestFit="1" customWidth="1"/>
    <col min="5395" max="5395" width="21.5703125" style="610" customWidth="1"/>
    <col min="5396" max="5406" width="11.7109375" style="610" customWidth="1"/>
    <col min="5407" max="5612" width="11.7109375" style="610"/>
    <col min="5613" max="5613" width="5" style="610" customWidth="1"/>
    <col min="5614" max="5614" width="13" style="610" bestFit="1" customWidth="1"/>
    <col min="5615" max="5615" width="32.5703125" style="610" customWidth="1"/>
    <col min="5616" max="5616" width="35.28515625" style="610" customWidth="1"/>
    <col min="5617" max="5617" width="31" style="610" customWidth="1"/>
    <col min="5618" max="5618" width="15.28515625" style="610" customWidth="1"/>
    <col min="5619" max="5619" width="16" style="610" customWidth="1"/>
    <col min="5620" max="5620" width="14.85546875" style="610" customWidth="1"/>
    <col min="5621" max="5621" width="27" style="610" customWidth="1"/>
    <col min="5622" max="5623" width="18" style="610" customWidth="1"/>
    <col min="5624" max="5624" width="22" style="610" customWidth="1"/>
    <col min="5625" max="5625" width="30.85546875" style="610" customWidth="1"/>
    <col min="5626" max="5626" width="15.28515625" style="610" customWidth="1"/>
    <col min="5627" max="5627" width="14.140625" style="610" customWidth="1"/>
    <col min="5628" max="5628" width="17.85546875" style="610" customWidth="1"/>
    <col min="5629" max="5629" width="14.85546875" style="610" customWidth="1"/>
    <col min="5630" max="5630" width="15.42578125" style="610" customWidth="1"/>
    <col min="5631" max="5631" width="7" style="610" customWidth="1"/>
    <col min="5632" max="5632" width="6.5703125" style="610" customWidth="1"/>
    <col min="5633" max="5633" width="10.28515625" style="610" customWidth="1"/>
    <col min="5634" max="5634" width="9.5703125" style="610" customWidth="1"/>
    <col min="5635" max="5635" width="10.140625" style="610" customWidth="1"/>
    <col min="5636" max="5636" width="12.28515625" style="610" customWidth="1"/>
    <col min="5637" max="5637" width="10.28515625" style="610" customWidth="1"/>
    <col min="5638" max="5638" width="14.85546875" style="610" customWidth="1"/>
    <col min="5639" max="5639" width="6.140625" style="610" customWidth="1"/>
    <col min="5640" max="5640" width="17.28515625" style="610" customWidth="1"/>
    <col min="5641" max="5641" width="17" style="610" customWidth="1"/>
    <col min="5642" max="5642" width="24.5703125" style="610" customWidth="1"/>
    <col min="5643" max="5644" width="8" style="610" customWidth="1"/>
    <col min="5645" max="5650" width="6.7109375" style="610" bestFit="1" customWidth="1"/>
    <col min="5651" max="5651" width="21.5703125" style="610" customWidth="1"/>
    <col min="5652" max="5662" width="11.7109375" style="610" customWidth="1"/>
    <col min="5663" max="5868" width="11.7109375" style="610"/>
    <col min="5869" max="5869" width="5" style="610" customWidth="1"/>
    <col min="5870" max="5870" width="13" style="610" bestFit="1" customWidth="1"/>
    <col min="5871" max="5871" width="32.5703125" style="610" customWidth="1"/>
    <col min="5872" max="5872" width="35.28515625" style="610" customWidth="1"/>
    <col min="5873" max="5873" width="31" style="610" customWidth="1"/>
    <col min="5874" max="5874" width="15.28515625" style="610" customWidth="1"/>
    <col min="5875" max="5875" width="16" style="610" customWidth="1"/>
    <col min="5876" max="5876" width="14.85546875" style="610" customWidth="1"/>
    <col min="5877" max="5877" width="27" style="610" customWidth="1"/>
    <col min="5878" max="5879" width="18" style="610" customWidth="1"/>
    <col min="5880" max="5880" width="22" style="610" customWidth="1"/>
    <col min="5881" max="5881" width="30.85546875" style="610" customWidth="1"/>
    <col min="5882" max="5882" width="15.28515625" style="610" customWidth="1"/>
    <col min="5883" max="5883" width="14.140625" style="610" customWidth="1"/>
    <col min="5884" max="5884" width="17.85546875" style="610" customWidth="1"/>
    <col min="5885" max="5885" width="14.85546875" style="610" customWidth="1"/>
    <col min="5886" max="5886" width="15.42578125" style="610" customWidth="1"/>
    <col min="5887" max="5887" width="7" style="610" customWidth="1"/>
    <col min="5888" max="5888" width="6.5703125" style="610" customWidth="1"/>
    <col min="5889" max="5889" width="10.28515625" style="610" customWidth="1"/>
    <col min="5890" max="5890" width="9.5703125" style="610" customWidth="1"/>
    <col min="5891" max="5891" width="10.140625" style="610" customWidth="1"/>
    <col min="5892" max="5892" width="12.28515625" style="610" customWidth="1"/>
    <col min="5893" max="5893" width="10.28515625" style="610" customWidth="1"/>
    <col min="5894" max="5894" width="14.85546875" style="610" customWidth="1"/>
    <col min="5895" max="5895" width="6.140625" style="610" customWidth="1"/>
    <col min="5896" max="5896" width="17.28515625" style="610" customWidth="1"/>
    <col min="5897" max="5897" width="17" style="610" customWidth="1"/>
    <col min="5898" max="5898" width="24.5703125" style="610" customWidth="1"/>
    <col min="5899" max="5900" width="8" style="610" customWidth="1"/>
    <col min="5901" max="5906" width="6.7109375" style="610" bestFit="1" customWidth="1"/>
    <col min="5907" max="5907" width="21.5703125" style="610" customWidth="1"/>
    <col min="5908" max="5918" width="11.7109375" style="610" customWidth="1"/>
    <col min="5919" max="6124" width="11.7109375" style="610"/>
    <col min="6125" max="6125" width="5" style="610" customWidth="1"/>
    <col min="6126" max="6126" width="13" style="610" bestFit="1" customWidth="1"/>
    <col min="6127" max="6127" width="32.5703125" style="610" customWidth="1"/>
    <col min="6128" max="6128" width="35.28515625" style="610" customWidth="1"/>
    <col min="6129" max="6129" width="31" style="610" customWidth="1"/>
    <col min="6130" max="6130" width="15.28515625" style="610" customWidth="1"/>
    <col min="6131" max="6131" width="16" style="610" customWidth="1"/>
    <col min="6132" max="6132" width="14.85546875" style="610" customWidth="1"/>
    <col min="6133" max="6133" width="27" style="610" customWidth="1"/>
    <col min="6134" max="6135" width="18" style="610" customWidth="1"/>
    <col min="6136" max="6136" width="22" style="610" customWidth="1"/>
    <col min="6137" max="6137" width="30.85546875" style="610" customWidth="1"/>
    <col min="6138" max="6138" width="15.28515625" style="610" customWidth="1"/>
    <col min="6139" max="6139" width="14.140625" style="610" customWidth="1"/>
    <col min="6140" max="6140" width="17.85546875" style="610" customWidth="1"/>
    <col min="6141" max="6141" width="14.85546875" style="610" customWidth="1"/>
    <col min="6142" max="6142" width="15.42578125" style="610" customWidth="1"/>
    <col min="6143" max="6143" width="7" style="610" customWidth="1"/>
    <col min="6144" max="6144" width="6.5703125" style="610" customWidth="1"/>
    <col min="6145" max="6145" width="10.28515625" style="610" customWidth="1"/>
    <col min="6146" max="6146" width="9.5703125" style="610" customWidth="1"/>
    <col min="6147" max="6147" width="10.140625" style="610" customWidth="1"/>
    <col min="6148" max="6148" width="12.28515625" style="610" customWidth="1"/>
    <col min="6149" max="6149" width="10.28515625" style="610" customWidth="1"/>
    <col min="6150" max="6150" width="14.85546875" style="610" customWidth="1"/>
    <col min="6151" max="6151" width="6.140625" style="610" customWidth="1"/>
    <col min="6152" max="6152" width="17.28515625" style="610" customWidth="1"/>
    <col min="6153" max="6153" width="17" style="610" customWidth="1"/>
    <col min="6154" max="6154" width="24.5703125" style="610" customWidth="1"/>
    <col min="6155" max="6156" width="8" style="610" customWidth="1"/>
    <col min="6157" max="6162" width="6.7109375" style="610" bestFit="1" customWidth="1"/>
    <col min="6163" max="6163" width="21.5703125" style="610" customWidth="1"/>
    <col min="6164" max="6174" width="11.7109375" style="610" customWidth="1"/>
    <col min="6175" max="6380" width="11.7109375" style="610"/>
    <col min="6381" max="6381" width="5" style="610" customWidth="1"/>
    <col min="6382" max="6382" width="13" style="610" bestFit="1" customWidth="1"/>
    <col min="6383" max="6383" width="32.5703125" style="610" customWidth="1"/>
    <col min="6384" max="6384" width="35.28515625" style="610" customWidth="1"/>
    <col min="6385" max="6385" width="31" style="610" customWidth="1"/>
    <col min="6386" max="6386" width="15.28515625" style="610" customWidth="1"/>
    <col min="6387" max="6387" width="16" style="610" customWidth="1"/>
    <col min="6388" max="6388" width="14.85546875" style="610" customWidth="1"/>
    <col min="6389" max="6389" width="27" style="610" customWidth="1"/>
    <col min="6390" max="6391" width="18" style="610" customWidth="1"/>
    <col min="6392" max="6392" width="22" style="610" customWidth="1"/>
    <col min="6393" max="6393" width="30.85546875" style="610" customWidth="1"/>
    <col min="6394" max="6394" width="15.28515625" style="610" customWidth="1"/>
    <col min="6395" max="6395" width="14.140625" style="610" customWidth="1"/>
    <col min="6396" max="6396" width="17.85546875" style="610" customWidth="1"/>
    <col min="6397" max="6397" width="14.85546875" style="610" customWidth="1"/>
    <col min="6398" max="6398" width="15.42578125" style="610" customWidth="1"/>
    <col min="6399" max="6399" width="7" style="610" customWidth="1"/>
    <col min="6400" max="6400" width="6.5703125" style="610" customWidth="1"/>
    <col min="6401" max="6401" width="10.28515625" style="610" customWidth="1"/>
    <col min="6402" max="6402" width="9.5703125" style="610" customWidth="1"/>
    <col min="6403" max="6403" width="10.140625" style="610" customWidth="1"/>
    <col min="6404" max="6404" width="12.28515625" style="610" customWidth="1"/>
    <col min="6405" max="6405" width="10.28515625" style="610" customWidth="1"/>
    <col min="6406" max="6406" width="14.85546875" style="610" customWidth="1"/>
    <col min="6407" max="6407" width="6.140625" style="610" customWidth="1"/>
    <col min="6408" max="6408" width="17.28515625" style="610" customWidth="1"/>
    <col min="6409" max="6409" width="17" style="610" customWidth="1"/>
    <col min="6410" max="6410" width="24.5703125" style="610" customWidth="1"/>
    <col min="6411" max="6412" width="8" style="610" customWidth="1"/>
    <col min="6413" max="6418" width="6.7109375" style="610" bestFit="1" customWidth="1"/>
    <col min="6419" max="6419" width="21.5703125" style="610" customWidth="1"/>
    <col min="6420" max="6430" width="11.7109375" style="610" customWidth="1"/>
    <col min="6431" max="6636" width="11.7109375" style="610"/>
    <col min="6637" max="6637" width="5" style="610" customWidth="1"/>
    <col min="6638" max="6638" width="13" style="610" bestFit="1" customWidth="1"/>
    <col min="6639" max="6639" width="32.5703125" style="610" customWidth="1"/>
    <col min="6640" max="6640" width="35.28515625" style="610" customWidth="1"/>
    <col min="6641" max="6641" width="31" style="610" customWidth="1"/>
    <col min="6642" max="6642" width="15.28515625" style="610" customWidth="1"/>
    <col min="6643" max="6643" width="16" style="610" customWidth="1"/>
    <col min="6644" max="6644" width="14.85546875" style="610" customWidth="1"/>
    <col min="6645" max="6645" width="27" style="610" customWidth="1"/>
    <col min="6646" max="6647" width="18" style="610" customWidth="1"/>
    <col min="6648" max="6648" width="22" style="610" customWidth="1"/>
    <col min="6649" max="6649" width="30.85546875" style="610" customWidth="1"/>
    <col min="6650" max="6650" width="15.28515625" style="610" customWidth="1"/>
    <col min="6651" max="6651" width="14.140625" style="610" customWidth="1"/>
    <col min="6652" max="6652" width="17.85546875" style="610" customWidth="1"/>
    <col min="6653" max="6653" width="14.85546875" style="610" customWidth="1"/>
    <col min="6654" max="6654" width="15.42578125" style="610" customWidth="1"/>
    <col min="6655" max="6655" width="7" style="610" customWidth="1"/>
    <col min="6656" max="6656" width="6.5703125" style="610" customWidth="1"/>
    <col min="6657" max="6657" width="10.28515625" style="610" customWidth="1"/>
    <col min="6658" max="6658" width="9.5703125" style="610" customWidth="1"/>
    <col min="6659" max="6659" width="10.140625" style="610" customWidth="1"/>
    <col min="6660" max="6660" width="12.28515625" style="610" customWidth="1"/>
    <col min="6661" max="6661" width="10.28515625" style="610" customWidth="1"/>
    <col min="6662" max="6662" width="14.85546875" style="610" customWidth="1"/>
    <col min="6663" max="6663" width="6.140625" style="610" customWidth="1"/>
    <col min="6664" max="6664" width="17.28515625" style="610" customWidth="1"/>
    <col min="6665" max="6665" width="17" style="610" customWidth="1"/>
    <col min="6666" max="6666" width="24.5703125" style="610" customWidth="1"/>
    <col min="6667" max="6668" width="8" style="610" customWidth="1"/>
    <col min="6669" max="6674" width="6.7109375" style="610" bestFit="1" customWidth="1"/>
    <col min="6675" max="6675" width="21.5703125" style="610" customWidth="1"/>
    <col min="6676" max="6686" width="11.7109375" style="610" customWidth="1"/>
    <col min="6687" max="6892" width="11.7109375" style="610"/>
    <col min="6893" max="6893" width="5" style="610" customWidth="1"/>
    <col min="6894" max="6894" width="13" style="610" bestFit="1" customWidth="1"/>
    <col min="6895" max="6895" width="32.5703125" style="610" customWidth="1"/>
    <col min="6896" max="6896" width="35.28515625" style="610" customWidth="1"/>
    <col min="6897" max="6897" width="31" style="610" customWidth="1"/>
    <col min="6898" max="6898" width="15.28515625" style="610" customWidth="1"/>
    <col min="6899" max="6899" width="16" style="610" customWidth="1"/>
    <col min="6900" max="6900" width="14.85546875" style="610" customWidth="1"/>
    <col min="6901" max="6901" width="27" style="610" customWidth="1"/>
    <col min="6902" max="6903" width="18" style="610" customWidth="1"/>
    <col min="6904" max="6904" width="22" style="610" customWidth="1"/>
    <col min="6905" max="6905" width="30.85546875" style="610" customWidth="1"/>
    <col min="6906" max="6906" width="15.28515625" style="610" customWidth="1"/>
    <col min="6907" max="6907" width="14.140625" style="610" customWidth="1"/>
    <col min="6908" max="6908" width="17.85546875" style="610" customWidth="1"/>
    <col min="6909" max="6909" width="14.85546875" style="610" customWidth="1"/>
    <col min="6910" max="6910" width="15.42578125" style="610" customWidth="1"/>
    <col min="6911" max="6911" width="7" style="610" customWidth="1"/>
    <col min="6912" max="6912" width="6.5703125" style="610" customWidth="1"/>
    <col min="6913" max="6913" width="10.28515625" style="610" customWidth="1"/>
    <col min="6914" max="6914" width="9.5703125" style="610" customWidth="1"/>
    <col min="6915" max="6915" width="10.140625" style="610" customWidth="1"/>
    <col min="6916" max="6916" width="12.28515625" style="610" customWidth="1"/>
    <col min="6917" max="6917" width="10.28515625" style="610" customWidth="1"/>
    <col min="6918" max="6918" width="14.85546875" style="610" customWidth="1"/>
    <col min="6919" max="6919" width="6.140625" style="610" customWidth="1"/>
    <col min="6920" max="6920" width="17.28515625" style="610" customWidth="1"/>
    <col min="6921" max="6921" width="17" style="610" customWidth="1"/>
    <col min="6922" max="6922" width="24.5703125" style="610" customWidth="1"/>
    <col min="6923" max="6924" width="8" style="610" customWidth="1"/>
    <col min="6925" max="6930" width="6.7109375" style="610" bestFit="1" customWidth="1"/>
    <col min="6931" max="6931" width="21.5703125" style="610" customWidth="1"/>
    <col min="6932" max="6942" width="11.7109375" style="610" customWidth="1"/>
    <col min="6943" max="7148" width="11.7109375" style="610"/>
    <col min="7149" max="7149" width="5" style="610" customWidth="1"/>
    <col min="7150" max="7150" width="13" style="610" bestFit="1" customWidth="1"/>
    <col min="7151" max="7151" width="32.5703125" style="610" customWidth="1"/>
    <col min="7152" max="7152" width="35.28515625" style="610" customWidth="1"/>
    <col min="7153" max="7153" width="31" style="610" customWidth="1"/>
    <col min="7154" max="7154" width="15.28515625" style="610" customWidth="1"/>
    <col min="7155" max="7155" width="16" style="610" customWidth="1"/>
    <col min="7156" max="7156" width="14.85546875" style="610" customWidth="1"/>
    <col min="7157" max="7157" width="27" style="610" customWidth="1"/>
    <col min="7158" max="7159" width="18" style="610" customWidth="1"/>
    <col min="7160" max="7160" width="22" style="610" customWidth="1"/>
    <col min="7161" max="7161" width="30.85546875" style="610" customWidth="1"/>
    <col min="7162" max="7162" width="15.28515625" style="610" customWidth="1"/>
    <col min="7163" max="7163" width="14.140625" style="610" customWidth="1"/>
    <col min="7164" max="7164" width="17.85546875" style="610" customWidth="1"/>
    <col min="7165" max="7165" width="14.85546875" style="610" customWidth="1"/>
    <col min="7166" max="7166" width="15.42578125" style="610" customWidth="1"/>
    <col min="7167" max="7167" width="7" style="610" customWidth="1"/>
    <col min="7168" max="7168" width="6.5703125" style="610" customWidth="1"/>
    <col min="7169" max="7169" width="10.28515625" style="610" customWidth="1"/>
    <col min="7170" max="7170" width="9.5703125" style="610" customWidth="1"/>
    <col min="7171" max="7171" width="10.140625" style="610" customWidth="1"/>
    <col min="7172" max="7172" width="12.28515625" style="610" customWidth="1"/>
    <col min="7173" max="7173" width="10.28515625" style="610" customWidth="1"/>
    <col min="7174" max="7174" width="14.85546875" style="610" customWidth="1"/>
    <col min="7175" max="7175" width="6.140625" style="610" customWidth="1"/>
    <col min="7176" max="7176" width="17.28515625" style="610" customWidth="1"/>
    <col min="7177" max="7177" width="17" style="610" customWidth="1"/>
    <col min="7178" max="7178" width="24.5703125" style="610" customWidth="1"/>
    <col min="7179" max="7180" width="8" style="610" customWidth="1"/>
    <col min="7181" max="7186" width="6.7109375" style="610" bestFit="1" customWidth="1"/>
    <col min="7187" max="7187" width="21.5703125" style="610" customWidth="1"/>
    <col min="7188" max="7198" width="11.7109375" style="610" customWidth="1"/>
    <col min="7199" max="7404" width="11.7109375" style="610"/>
    <col min="7405" max="7405" width="5" style="610" customWidth="1"/>
    <col min="7406" max="7406" width="13" style="610" bestFit="1" customWidth="1"/>
    <col min="7407" max="7407" width="32.5703125" style="610" customWidth="1"/>
    <col min="7408" max="7408" width="35.28515625" style="610" customWidth="1"/>
    <col min="7409" max="7409" width="31" style="610" customWidth="1"/>
    <col min="7410" max="7410" width="15.28515625" style="610" customWidth="1"/>
    <col min="7411" max="7411" width="16" style="610" customWidth="1"/>
    <col min="7412" max="7412" width="14.85546875" style="610" customWidth="1"/>
    <col min="7413" max="7413" width="27" style="610" customWidth="1"/>
    <col min="7414" max="7415" width="18" style="610" customWidth="1"/>
    <col min="7416" max="7416" width="22" style="610" customWidth="1"/>
    <col min="7417" max="7417" width="30.85546875" style="610" customWidth="1"/>
    <col min="7418" max="7418" width="15.28515625" style="610" customWidth="1"/>
    <col min="7419" max="7419" width="14.140625" style="610" customWidth="1"/>
    <col min="7420" max="7420" width="17.85546875" style="610" customWidth="1"/>
    <col min="7421" max="7421" width="14.85546875" style="610" customWidth="1"/>
    <col min="7422" max="7422" width="15.42578125" style="610" customWidth="1"/>
    <col min="7423" max="7423" width="7" style="610" customWidth="1"/>
    <col min="7424" max="7424" width="6.5703125" style="610" customWidth="1"/>
    <col min="7425" max="7425" width="10.28515625" style="610" customWidth="1"/>
    <col min="7426" max="7426" width="9.5703125" style="610" customWidth="1"/>
    <col min="7427" max="7427" width="10.140625" style="610" customWidth="1"/>
    <col min="7428" max="7428" width="12.28515625" style="610" customWidth="1"/>
    <col min="7429" max="7429" width="10.28515625" style="610" customWidth="1"/>
    <col min="7430" max="7430" width="14.85546875" style="610" customWidth="1"/>
    <col min="7431" max="7431" width="6.140625" style="610" customWidth="1"/>
    <col min="7432" max="7432" width="17.28515625" style="610" customWidth="1"/>
    <col min="7433" max="7433" width="17" style="610" customWidth="1"/>
    <col min="7434" max="7434" width="24.5703125" style="610" customWidth="1"/>
    <col min="7435" max="7436" width="8" style="610" customWidth="1"/>
    <col min="7437" max="7442" width="6.7109375" style="610" bestFit="1" customWidth="1"/>
    <col min="7443" max="7443" width="21.5703125" style="610" customWidth="1"/>
    <col min="7444" max="7454" width="11.7109375" style="610" customWidth="1"/>
    <col min="7455" max="7660" width="11.7109375" style="610"/>
    <col min="7661" max="7661" width="5" style="610" customWidth="1"/>
    <col min="7662" max="7662" width="13" style="610" bestFit="1" customWidth="1"/>
    <col min="7663" max="7663" width="32.5703125" style="610" customWidth="1"/>
    <col min="7664" max="7664" width="35.28515625" style="610" customWidth="1"/>
    <col min="7665" max="7665" width="31" style="610" customWidth="1"/>
    <col min="7666" max="7666" width="15.28515625" style="610" customWidth="1"/>
    <col min="7667" max="7667" width="16" style="610" customWidth="1"/>
    <col min="7668" max="7668" width="14.85546875" style="610" customWidth="1"/>
    <col min="7669" max="7669" width="27" style="610" customWidth="1"/>
    <col min="7670" max="7671" width="18" style="610" customWidth="1"/>
    <col min="7672" max="7672" width="22" style="610" customWidth="1"/>
    <col min="7673" max="7673" width="30.85546875" style="610" customWidth="1"/>
    <col min="7674" max="7674" width="15.28515625" style="610" customWidth="1"/>
    <col min="7675" max="7675" width="14.140625" style="610" customWidth="1"/>
    <col min="7676" max="7676" width="17.85546875" style="610" customWidth="1"/>
    <col min="7677" max="7677" width="14.85546875" style="610" customWidth="1"/>
    <col min="7678" max="7678" width="15.42578125" style="610" customWidth="1"/>
    <col min="7679" max="7679" width="7" style="610" customWidth="1"/>
    <col min="7680" max="7680" width="6.5703125" style="610" customWidth="1"/>
    <col min="7681" max="7681" width="10.28515625" style="610" customWidth="1"/>
    <col min="7682" max="7682" width="9.5703125" style="610" customWidth="1"/>
    <col min="7683" max="7683" width="10.140625" style="610" customWidth="1"/>
    <col min="7684" max="7684" width="12.28515625" style="610" customWidth="1"/>
    <col min="7685" max="7685" width="10.28515625" style="610" customWidth="1"/>
    <col min="7686" max="7686" width="14.85546875" style="610" customWidth="1"/>
    <col min="7687" max="7687" width="6.140625" style="610" customWidth="1"/>
    <col min="7688" max="7688" width="17.28515625" style="610" customWidth="1"/>
    <col min="7689" max="7689" width="17" style="610" customWidth="1"/>
    <col min="7690" max="7690" width="24.5703125" style="610" customWidth="1"/>
    <col min="7691" max="7692" width="8" style="610" customWidth="1"/>
    <col min="7693" max="7698" width="6.7109375" style="610" bestFit="1" customWidth="1"/>
    <col min="7699" max="7699" width="21.5703125" style="610" customWidth="1"/>
    <col min="7700" max="7710" width="11.7109375" style="610" customWidth="1"/>
    <col min="7711" max="7916" width="11.7109375" style="610"/>
    <col min="7917" max="7917" width="5" style="610" customWidth="1"/>
    <col min="7918" max="7918" width="13" style="610" bestFit="1" customWidth="1"/>
    <col min="7919" max="7919" width="32.5703125" style="610" customWidth="1"/>
    <col min="7920" max="7920" width="35.28515625" style="610" customWidth="1"/>
    <col min="7921" max="7921" width="31" style="610" customWidth="1"/>
    <col min="7922" max="7922" width="15.28515625" style="610" customWidth="1"/>
    <col min="7923" max="7923" width="16" style="610" customWidth="1"/>
    <col min="7924" max="7924" width="14.85546875" style="610" customWidth="1"/>
    <col min="7925" max="7925" width="27" style="610" customWidth="1"/>
    <col min="7926" max="7927" width="18" style="610" customWidth="1"/>
    <col min="7928" max="7928" width="22" style="610" customWidth="1"/>
    <col min="7929" max="7929" width="30.85546875" style="610" customWidth="1"/>
    <col min="7930" max="7930" width="15.28515625" style="610" customWidth="1"/>
    <col min="7931" max="7931" width="14.140625" style="610" customWidth="1"/>
    <col min="7932" max="7932" width="17.85546875" style="610" customWidth="1"/>
    <col min="7933" max="7933" width="14.85546875" style="610" customWidth="1"/>
    <col min="7934" max="7934" width="15.42578125" style="610" customWidth="1"/>
    <col min="7935" max="7935" width="7" style="610" customWidth="1"/>
    <col min="7936" max="7936" width="6.5703125" style="610" customWidth="1"/>
    <col min="7937" max="7937" width="10.28515625" style="610" customWidth="1"/>
    <col min="7938" max="7938" width="9.5703125" style="610" customWidth="1"/>
    <col min="7939" max="7939" width="10.140625" style="610" customWidth="1"/>
    <col min="7940" max="7940" width="12.28515625" style="610" customWidth="1"/>
    <col min="7941" max="7941" width="10.28515625" style="610" customWidth="1"/>
    <col min="7942" max="7942" width="14.85546875" style="610" customWidth="1"/>
    <col min="7943" max="7943" width="6.140625" style="610" customWidth="1"/>
    <col min="7944" max="7944" width="17.28515625" style="610" customWidth="1"/>
    <col min="7945" max="7945" width="17" style="610" customWidth="1"/>
    <col min="7946" max="7946" width="24.5703125" style="610" customWidth="1"/>
    <col min="7947" max="7948" width="8" style="610" customWidth="1"/>
    <col min="7949" max="7954" width="6.7109375" style="610" bestFit="1" customWidth="1"/>
    <col min="7955" max="7955" width="21.5703125" style="610" customWidth="1"/>
    <col min="7956" max="7966" width="11.7109375" style="610" customWidth="1"/>
    <col min="7967" max="8172" width="11.7109375" style="610"/>
    <col min="8173" max="8173" width="5" style="610" customWidth="1"/>
    <col min="8174" max="8174" width="13" style="610" bestFit="1" customWidth="1"/>
    <col min="8175" max="8175" width="32.5703125" style="610" customWidth="1"/>
    <col min="8176" max="8176" width="35.28515625" style="610" customWidth="1"/>
    <col min="8177" max="8177" width="31" style="610" customWidth="1"/>
    <col min="8178" max="8178" width="15.28515625" style="610" customWidth="1"/>
    <col min="8179" max="8179" width="16" style="610" customWidth="1"/>
    <col min="8180" max="8180" width="14.85546875" style="610" customWidth="1"/>
    <col min="8181" max="8181" width="27" style="610" customWidth="1"/>
    <col min="8182" max="8183" width="18" style="610" customWidth="1"/>
    <col min="8184" max="8184" width="22" style="610" customWidth="1"/>
    <col min="8185" max="8185" width="30.85546875" style="610" customWidth="1"/>
    <col min="8186" max="8186" width="15.28515625" style="610" customWidth="1"/>
    <col min="8187" max="8187" width="14.140625" style="610" customWidth="1"/>
    <col min="8188" max="8188" width="17.85546875" style="610" customWidth="1"/>
    <col min="8189" max="8189" width="14.85546875" style="610" customWidth="1"/>
    <col min="8190" max="8190" width="15.42578125" style="610" customWidth="1"/>
    <col min="8191" max="8191" width="7" style="610" customWidth="1"/>
    <col min="8192" max="8192" width="6.5703125" style="610" customWidth="1"/>
    <col min="8193" max="8193" width="10.28515625" style="610" customWidth="1"/>
    <col min="8194" max="8194" width="9.5703125" style="610" customWidth="1"/>
    <col min="8195" max="8195" width="10.140625" style="610" customWidth="1"/>
    <col min="8196" max="8196" width="12.28515625" style="610" customWidth="1"/>
    <col min="8197" max="8197" width="10.28515625" style="610" customWidth="1"/>
    <col min="8198" max="8198" width="14.85546875" style="610" customWidth="1"/>
    <col min="8199" max="8199" width="6.140625" style="610" customWidth="1"/>
    <col min="8200" max="8200" width="17.28515625" style="610" customWidth="1"/>
    <col min="8201" max="8201" width="17" style="610" customWidth="1"/>
    <col min="8202" max="8202" width="24.5703125" style="610" customWidth="1"/>
    <col min="8203" max="8204" width="8" style="610" customWidth="1"/>
    <col min="8205" max="8210" width="6.7109375" style="610" bestFit="1" customWidth="1"/>
    <col min="8211" max="8211" width="21.5703125" style="610" customWidth="1"/>
    <col min="8212" max="8222" width="11.7109375" style="610" customWidth="1"/>
    <col min="8223" max="8428" width="11.7109375" style="610"/>
    <col min="8429" max="8429" width="5" style="610" customWidth="1"/>
    <col min="8430" max="8430" width="13" style="610" bestFit="1" customWidth="1"/>
    <col min="8431" max="8431" width="32.5703125" style="610" customWidth="1"/>
    <col min="8432" max="8432" width="35.28515625" style="610" customWidth="1"/>
    <col min="8433" max="8433" width="31" style="610" customWidth="1"/>
    <col min="8434" max="8434" width="15.28515625" style="610" customWidth="1"/>
    <col min="8435" max="8435" width="16" style="610" customWidth="1"/>
    <col min="8436" max="8436" width="14.85546875" style="610" customWidth="1"/>
    <col min="8437" max="8437" width="27" style="610" customWidth="1"/>
    <col min="8438" max="8439" width="18" style="610" customWidth="1"/>
    <col min="8440" max="8440" width="22" style="610" customWidth="1"/>
    <col min="8441" max="8441" width="30.85546875" style="610" customWidth="1"/>
    <col min="8442" max="8442" width="15.28515625" style="610" customWidth="1"/>
    <col min="8443" max="8443" width="14.140625" style="610" customWidth="1"/>
    <col min="8444" max="8444" width="17.85546875" style="610" customWidth="1"/>
    <col min="8445" max="8445" width="14.85546875" style="610" customWidth="1"/>
    <col min="8446" max="8446" width="15.42578125" style="610" customWidth="1"/>
    <col min="8447" max="8447" width="7" style="610" customWidth="1"/>
    <col min="8448" max="8448" width="6.5703125" style="610" customWidth="1"/>
    <col min="8449" max="8449" width="10.28515625" style="610" customWidth="1"/>
    <col min="8450" max="8450" width="9.5703125" style="610" customWidth="1"/>
    <col min="8451" max="8451" width="10.140625" style="610" customWidth="1"/>
    <col min="8452" max="8452" width="12.28515625" style="610" customWidth="1"/>
    <col min="8453" max="8453" width="10.28515625" style="610" customWidth="1"/>
    <col min="8454" max="8454" width="14.85546875" style="610" customWidth="1"/>
    <col min="8455" max="8455" width="6.140625" style="610" customWidth="1"/>
    <col min="8456" max="8456" width="17.28515625" style="610" customWidth="1"/>
    <col min="8457" max="8457" width="17" style="610" customWidth="1"/>
    <col min="8458" max="8458" width="24.5703125" style="610" customWidth="1"/>
    <col min="8459" max="8460" width="8" style="610" customWidth="1"/>
    <col min="8461" max="8466" width="6.7109375" style="610" bestFit="1" customWidth="1"/>
    <col min="8467" max="8467" width="21.5703125" style="610" customWidth="1"/>
    <col min="8468" max="8478" width="11.7109375" style="610" customWidth="1"/>
    <col min="8479" max="8684" width="11.7109375" style="610"/>
    <col min="8685" max="8685" width="5" style="610" customWidth="1"/>
    <col min="8686" max="8686" width="13" style="610" bestFit="1" customWidth="1"/>
    <col min="8687" max="8687" width="32.5703125" style="610" customWidth="1"/>
    <col min="8688" max="8688" width="35.28515625" style="610" customWidth="1"/>
    <col min="8689" max="8689" width="31" style="610" customWidth="1"/>
    <col min="8690" max="8690" width="15.28515625" style="610" customWidth="1"/>
    <col min="8691" max="8691" width="16" style="610" customWidth="1"/>
    <col min="8692" max="8692" width="14.85546875" style="610" customWidth="1"/>
    <col min="8693" max="8693" width="27" style="610" customWidth="1"/>
    <col min="8694" max="8695" width="18" style="610" customWidth="1"/>
    <col min="8696" max="8696" width="22" style="610" customWidth="1"/>
    <col min="8697" max="8697" width="30.85546875" style="610" customWidth="1"/>
    <col min="8698" max="8698" width="15.28515625" style="610" customWidth="1"/>
    <col min="8699" max="8699" width="14.140625" style="610" customWidth="1"/>
    <col min="8700" max="8700" width="17.85546875" style="610" customWidth="1"/>
    <col min="8701" max="8701" width="14.85546875" style="610" customWidth="1"/>
    <col min="8702" max="8702" width="15.42578125" style="610" customWidth="1"/>
    <col min="8703" max="8703" width="7" style="610" customWidth="1"/>
    <col min="8704" max="8704" width="6.5703125" style="610" customWidth="1"/>
    <col min="8705" max="8705" width="10.28515625" style="610" customWidth="1"/>
    <col min="8706" max="8706" width="9.5703125" style="610" customWidth="1"/>
    <col min="8707" max="8707" width="10.140625" style="610" customWidth="1"/>
    <col min="8708" max="8708" width="12.28515625" style="610" customWidth="1"/>
    <col min="8709" max="8709" width="10.28515625" style="610" customWidth="1"/>
    <col min="8710" max="8710" width="14.85546875" style="610" customWidth="1"/>
    <col min="8711" max="8711" width="6.140625" style="610" customWidth="1"/>
    <col min="8712" max="8712" width="17.28515625" style="610" customWidth="1"/>
    <col min="8713" max="8713" width="17" style="610" customWidth="1"/>
    <col min="8714" max="8714" width="24.5703125" style="610" customWidth="1"/>
    <col min="8715" max="8716" width="8" style="610" customWidth="1"/>
    <col min="8717" max="8722" width="6.7109375" style="610" bestFit="1" customWidth="1"/>
    <col min="8723" max="8723" width="21.5703125" style="610" customWidth="1"/>
    <col min="8724" max="8734" width="11.7109375" style="610" customWidth="1"/>
    <col min="8735" max="8940" width="11.7109375" style="610"/>
    <col min="8941" max="8941" width="5" style="610" customWidth="1"/>
    <col min="8942" max="8942" width="13" style="610" bestFit="1" customWidth="1"/>
    <col min="8943" max="8943" width="32.5703125" style="610" customWidth="1"/>
    <col min="8944" max="8944" width="35.28515625" style="610" customWidth="1"/>
    <col min="8945" max="8945" width="31" style="610" customWidth="1"/>
    <col min="8946" max="8946" width="15.28515625" style="610" customWidth="1"/>
    <col min="8947" max="8947" width="16" style="610" customWidth="1"/>
    <col min="8948" max="8948" width="14.85546875" style="610" customWidth="1"/>
    <col min="8949" max="8949" width="27" style="610" customWidth="1"/>
    <col min="8950" max="8951" width="18" style="610" customWidth="1"/>
    <col min="8952" max="8952" width="22" style="610" customWidth="1"/>
    <col min="8953" max="8953" width="30.85546875" style="610" customWidth="1"/>
    <col min="8954" max="8954" width="15.28515625" style="610" customWidth="1"/>
    <col min="8955" max="8955" width="14.140625" style="610" customWidth="1"/>
    <col min="8956" max="8956" width="17.85546875" style="610" customWidth="1"/>
    <col min="8957" max="8957" width="14.85546875" style="610" customWidth="1"/>
    <col min="8958" max="8958" width="15.42578125" style="610" customWidth="1"/>
    <col min="8959" max="8959" width="7" style="610" customWidth="1"/>
    <col min="8960" max="8960" width="6.5703125" style="610" customWidth="1"/>
    <col min="8961" max="8961" width="10.28515625" style="610" customWidth="1"/>
    <col min="8962" max="8962" width="9.5703125" style="610" customWidth="1"/>
    <col min="8963" max="8963" width="10.140625" style="610" customWidth="1"/>
    <col min="8964" max="8964" width="12.28515625" style="610" customWidth="1"/>
    <col min="8965" max="8965" width="10.28515625" style="610" customWidth="1"/>
    <col min="8966" max="8966" width="14.85546875" style="610" customWidth="1"/>
    <col min="8967" max="8967" width="6.140625" style="610" customWidth="1"/>
    <col min="8968" max="8968" width="17.28515625" style="610" customWidth="1"/>
    <col min="8969" max="8969" width="17" style="610" customWidth="1"/>
    <col min="8970" max="8970" width="24.5703125" style="610" customWidth="1"/>
    <col min="8971" max="8972" width="8" style="610" customWidth="1"/>
    <col min="8973" max="8978" width="6.7109375" style="610" bestFit="1" customWidth="1"/>
    <col min="8979" max="8979" width="21.5703125" style="610" customWidth="1"/>
    <col min="8980" max="8990" width="11.7109375" style="610" customWidth="1"/>
    <col min="8991" max="9196" width="11.7109375" style="610"/>
    <col min="9197" max="9197" width="5" style="610" customWidth="1"/>
    <col min="9198" max="9198" width="13" style="610" bestFit="1" customWidth="1"/>
    <col min="9199" max="9199" width="32.5703125" style="610" customWidth="1"/>
    <col min="9200" max="9200" width="35.28515625" style="610" customWidth="1"/>
    <col min="9201" max="9201" width="31" style="610" customWidth="1"/>
    <col min="9202" max="9202" width="15.28515625" style="610" customWidth="1"/>
    <col min="9203" max="9203" width="16" style="610" customWidth="1"/>
    <col min="9204" max="9204" width="14.85546875" style="610" customWidth="1"/>
    <col min="9205" max="9205" width="27" style="610" customWidth="1"/>
    <col min="9206" max="9207" width="18" style="610" customWidth="1"/>
    <col min="9208" max="9208" width="22" style="610" customWidth="1"/>
    <col min="9209" max="9209" width="30.85546875" style="610" customWidth="1"/>
    <col min="9210" max="9210" width="15.28515625" style="610" customWidth="1"/>
    <col min="9211" max="9211" width="14.140625" style="610" customWidth="1"/>
    <col min="9212" max="9212" width="17.85546875" style="610" customWidth="1"/>
    <col min="9213" max="9213" width="14.85546875" style="610" customWidth="1"/>
    <col min="9214" max="9214" width="15.42578125" style="610" customWidth="1"/>
    <col min="9215" max="9215" width="7" style="610" customWidth="1"/>
    <col min="9216" max="9216" width="6.5703125" style="610" customWidth="1"/>
    <col min="9217" max="9217" width="10.28515625" style="610" customWidth="1"/>
    <col min="9218" max="9218" width="9.5703125" style="610" customWidth="1"/>
    <col min="9219" max="9219" width="10.140625" style="610" customWidth="1"/>
    <col min="9220" max="9220" width="12.28515625" style="610" customWidth="1"/>
    <col min="9221" max="9221" width="10.28515625" style="610" customWidth="1"/>
    <col min="9222" max="9222" width="14.85546875" style="610" customWidth="1"/>
    <col min="9223" max="9223" width="6.140625" style="610" customWidth="1"/>
    <col min="9224" max="9224" width="17.28515625" style="610" customWidth="1"/>
    <col min="9225" max="9225" width="17" style="610" customWidth="1"/>
    <col min="9226" max="9226" width="24.5703125" style="610" customWidth="1"/>
    <col min="9227" max="9228" width="8" style="610" customWidth="1"/>
    <col min="9229" max="9234" width="6.7109375" style="610" bestFit="1" customWidth="1"/>
    <col min="9235" max="9235" width="21.5703125" style="610" customWidth="1"/>
    <col min="9236" max="9246" width="11.7109375" style="610" customWidth="1"/>
    <col min="9247" max="9452" width="11.7109375" style="610"/>
    <col min="9453" max="9453" width="5" style="610" customWidth="1"/>
    <col min="9454" max="9454" width="13" style="610" bestFit="1" customWidth="1"/>
    <col min="9455" max="9455" width="32.5703125" style="610" customWidth="1"/>
    <col min="9456" max="9456" width="35.28515625" style="610" customWidth="1"/>
    <col min="9457" max="9457" width="31" style="610" customWidth="1"/>
    <col min="9458" max="9458" width="15.28515625" style="610" customWidth="1"/>
    <col min="9459" max="9459" width="16" style="610" customWidth="1"/>
    <col min="9460" max="9460" width="14.85546875" style="610" customWidth="1"/>
    <col min="9461" max="9461" width="27" style="610" customWidth="1"/>
    <col min="9462" max="9463" width="18" style="610" customWidth="1"/>
    <col min="9464" max="9464" width="22" style="610" customWidth="1"/>
    <col min="9465" max="9465" width="30.85546875" style="610" customWidth="1"/>
    <col min="9466" max="9466" width="15.28515625" style="610" customWidth="1"/>
    <col min="9467" max="9467" width="14.140625" style="610" customWidth="1"/>
    <col min="9468" max="9468" width="17.85546875" style="610" customWidth="1"/>
    <col min="9469" max="9469" width="14.85546875" style="610" customWidth="1"/>
    <col min="9470" max="9470" width="15.42578125" style="610" customWidth="1"/>
    <col min="9471" max="9471" width="7" style="610" customWidth="1"/>
    <col min="9472" max="9472" width="6.5703125" style="610" customWidth="1"/>
    <col min="9473" max="9473" width="10.28515625" style="610" customWidth="1"/>
    <col min="9474" max="9474" width="9.5703125" style="610" customWidth="1"/>
    <col min="9475" max="9475" width="10.140625" style="610" customWidth="1"/>
    <col min="9476" max="9476" width="12.28515625" style="610" customWidth="1"/>
    <col min="9477" max="9477" width="10.28515625" style="610" customWidth="1"/>
    <col min="9478" max="9478" width="14.85546875" style="610" customWidth="1"/>
    <col min="9479" max="9479" width="6.140625" style="610" customWidth="1"/>
    <col min="9480" max="9480" width="17.28515625" style="610" customWidth="1"/>
    <col min="9481" max="9481" width="17" style="610" customWidth="1"/>
    <col min="9482" max="9482" width="24.5703125" style="610" customWidth="1"/>
    <col min="9483" max="9484" width="8" style="610" customWidth="1"/>
    <col min="9485" max="9490" width="6.7109375" style="610" bestFit="1" customWidth="1"/>
    <col min="9491" max="9491" width="21.5703125" style="610" customWidth="1"/>
    <col min="9492" max="9502" width="11.7109375" style="610" customWidth="1"/>
    <col min="9503" max="9708" width="11.7109375" style="610"/>
    <col min="9709" max="9709" width="5" style="610" customWidth="1"/>
    <col min="9710" max="9710" width="13" style="610" bestFit="1" customWidth="1"/>
    <col min="9711" max="9711" width="32.5703125" style="610" customWidth="1"/>
    <col min="9712" max="9712" width="35.28515625" style="610" customWidth="1"/>
    <col min="9713" max="9713" width="31" style="610" customWidth="1"/>
    <col min="9714" max="9714" width="15.28515625" style="610" customWidth="1"/>
    <col min="9715" max="9715" width="16" style="610" customWidth="1"/>
    <col min="9716" max="9716" width="14.85546875" style="610" customWidth="1"/>
    <col min="9717" max="9717" width="27" style="610" customWidth="1"/>
    <col min="9718" max="9719" width="18" style="610" customWidth="1"/>
    <col min="9720" max="9720" width="22" style="610" customWidth="1"/>
    <col min="9721" max="9721" width="30.85546875" style="610" customWidth="1"/>
    <col min="9722" max="9722" width="15.28515625" style="610" customWidth="1"/>
    <col min="9723" max="9723" width="14.140625" style="610" customWidth="1"/>
    <col min="9724" max="9724" width="17.85546875" style="610" customWidth="1"/>
    <col min="9725" max="9725" width="14.85546875" style="610" customWidth="1"/>
    <col min="9726" max="9726" width="15.42578125" style="610" customWidth="1"/>
    <col min="9727" max="9727" width="7" style="610" customWidth="1"/>
    <col min="9728" max="9728" width="6.5703125" style="610" customWidth="1"/>
    <col min="9729" max="9729" width="10.28515625" style="610" customWidth="1"/>
    <col min="9730" max="9730" width="9.5703125" style="610" customWidth="1"/>
    <col min="9731" max="9731" width="10.140625" style="610" customWidth="1"/>
    <col min="9732" max="9732" width="12.28515625" style="610" customWidth="1"/>
    <col min="9733" max="9733" width="10.28515625" style="610" customWidth="1"/>
    <col min="9734" max="9734" width="14.85546875" style="610" customWidth="1"/>
    <col min="9735" max="9735" width="6.140625" style="610" customWidth="1"/>
    <col min="9736" max="9736" width="17.28515625" style="610" customWidth="1"/>
    <col min="9737" max="9737" width="17" style="610" customWidth="1"/>
    <col min="9738" max="9738" width="24.5703125" style="610" customWidth="1"/>
    <col min="9739" max="9740" width="8" style="610" customWidth="1"/>
    <col min="9741" max="9746" width="6.7109375" style="610" bestFit="1" customWidth="1"/>
    <col min="9747" max="9747" width="21.5703125" style="610" customWidth="1"/>
    <col min="9748" max="9758" width="11.7109375" style="610" customWidth="1"/>
    <col min="9759" max="9964" width="11.7109375" style="610"/>
    <col min="9965" max="9965" width="5" style="610" customWidth="1"/>
    <col min="9966" max="9966" width="13" style="610" bestFit="1" customWidth="1"/>
    <col min="9967" max="9967" width="32.5703125" style="610" customWidth="1"/>
    <col min="9968" max="9968" width="35.28515625" style="610" customWidth="1"/>
    <col min="9969" max="9969" width="31" style="610" customWidth="1"/>
    <col min="9970" max="9970" width="15.28515625" style="610" customWidth="1"/>
    <col min="9971" max="9971" width="16" style="610" customWidth="1"/>
    <col min="9972" max="9972" width="14.85546875" style="610" customWidth="1"/>
    <col min="9973" max="9973" width="27" style="610" customWidth="1"/>
    <col min="9974" max="9975" width="18" style="610" customWidth="1"/>
    <col min="9976" max="9976" width="22" style="610" customWidth="1"/>
    <col min="9977" max="9977" width="30.85546875" style="610" customWidth="1"/>
    <col min="9978" max="9978" width="15.28515625" style="610" customWidth="1"/>
    <col min="9979" max="9979" width="14.140625" style="610" customWidth="1"/>
    <col min="9980" max="9980" width="17.85546875" style="610" customWidth="1"/>
    <col min="9981" max="9981" width="14.85546875" style="610" customWidth="1"/>
    <col min="9982" max="9982" width="15.42578125" style="610" customWidth="1"/>
    <col min="9983" max="9983" width="7" style="610" customWidth="1"/>
    <col min="9984" max="9984" width="6.5703125" style="610" customWidth="1"/>
    <col min="9985" max="9985" width="10.28515625" style="610" customWidth="1"/>
    <col min="9986" max="9986" width="9.5703125" style="610" customWidth="1"/>
    <col min="9987" max="9987" width="10.140625" style="610" customWidth="1"/>
    <col min="9988" max="9988" width="12.28515625" style="610" customWidth="1"/>
    <col min="9989" max="9989" width="10.28515625" style="610" customWidth="1"/>
    <col min="9990" max="9990" width="14.85546875" style="610" customWidth="1"/>
    <col min="9991" max="9991" width="6.140625" style="610" customWidth="1"/>
    <col min="9992" max="9992" width="17.28515625" style="610" customWidth="1"/>
    <col min="9993" max="9993" width="17" style="610" customWidth="1"/>
    <col min="9994" max="9994" width="24.5703125" style="610" customWidth="1"/>
    <col min="9995" max="9996" width="8" style="610" customWidth="1"/>
    <col min="9997" max="10002" width="6.7109375" style="610" bestFit="1" customWidth="1"/>
    <col min="10003" max="10003" width="21.5703125" style="610" customWidth="1"/>
    <col min="10004" max="10014" width="11.7109375" style="610" customWidth="1"/>
    <col min="10015" max="10220" width="11.7109375" style="610"/>
    <col min="10221" max="10221" width="5" style="610" customWidth="1"/>
    <col min="10222" max="10222" width="13" style="610" bestFit="1" customWidth="1"/>
    <col min="10223" max="10223" width="32.5703125" style="610" customWidth="1"/>
    <col min="10224" max="10224" width="35.28515625" style="610" customWidth="1"/>
    <col min="10225" max="10225" width="31" style="610" customWidth="1"/>
    <col min="10226" max="10226" width="15.28515625" style="610" customWidth="1"/>
    <col min="10227" max="10227" width="16" style="610" customWidth="1"/>
    <col min="10228" max="10228" width="14.85546875" style="610" customWidth="1"/>
    <col min="10229" max="10229" width="27" style="610" customWidth="1"/>
    <col min="10230" max="10231" width="18" style="610" customWidth="1"/>
    <col min="10232" max="10232" width="22" style="610" customWidth="1"/>
    <col min="10233" max="10233" width="30.85546875" style="610" customWidth="1"/>
    <col min="10234" max="10234" width="15.28515625" style="610" customWidth="1"/>
    <col min="10235" max="10235" width="14.140625" style="610" customWidth="1"/>
    <col min="10236" max="10236" width="17.85546875" style="610" customWidth="1"/>
    <col min="10237" max="10237" width="14.85546875" style="610" customWidth="1"/>
    <col min="10238" max="10238" width="15.42578125" style="610" customWidth="1"/>
    <col min="10239" max="10239" width="7" style="610" customWidth="1"/>
    <col min="10240" max="10240" width="6.5703125" style="610" customWidth="1"/>
    <col min="10241" max="10241" width="10.28515625" style="610" customWidth="1"/>
    <col min="10242" max="10242" width="9.5703125" style="610" customWidth="1"/>
    <col min="10243" max="10243" width="10.140625" style="610" customWidth="1"/>
    <col min="10244" max="10244" width="12.28515625" style="610" customWidth="1"/>
    <col min="10245" max="10245" width="10.28515625" style="610" customWidth="1"/>
    <col min="10246" max="10246" width="14.85546875" style="610" customWidth="1"/>
    <col min="10247" max="10247" width="6.140625" style="610" customWidth="1"/>
    <col min="10248" max="10248" width="17.28515625" style="610" customWidth="1"/>
    <col min="10249" max="10249" width="17" style="610" customWidth="1"/>
    <col min="10250" max="10250" width="24.5703125" style="610" customWidth="1"/>
    <col min="10251" max="10252" width="8" style="610" customWidth="1"/>
    <col min="10253" max="10258" width="6.7109375" style="610" bestFit="1" customWidth="1"/>
    <col min="10259" max="10259" width="21.5703125" style="610" customWidth="1"/>
    <col min="10260" max="10270" width="11.7109375" style="610" customWidth="1"/>
    <col min="10271" max="10476" width="11.7109375" style="610"/>
    <col min="10477" max="10477" width="5" style="610" customWidth="1"/>
    <col min="10478" max="10478" width="13" style="610" bestFit="1" customWidth="1"/>
    <col min="10479" max="10479" width="32.5703125" style="610" customWidth="1"/>
    <col min="10480" max="10480" width="35.28515625" style="610" customWidth="1"/>
    <col min="10481" max="10481" width="31" style="610" customWidth="1"/>
    <col min="10482" max="10482" width="15.28515625" style="610" customWidth="1"/>
    <col min="10483" max="10483" width="16" style="610" customWidth="1"/>
    <col min="10484" max="10484" width="14.85546875" style="610" customWidth="1"/>
    <col min="10485" max="10485" width="27" style="610" customWidth="1"/>
    <col min="10486" max="10487" width="18" style="610" customWidth="1"/>
    <col min="10488" max="10488" width="22" style="610" customWidth="1"/>
    <col min="10489" max="10489" width="30.85546875" style="610" customWidth="1"/>
    <col min="10490" max="10490" width="15.28515625" style="610" customWidth="1"/>
    <col min="10491" max="10491" width="14.140625" style="610" customWidth="1"/>
    <col min="10492" max="10492" width="17.85546875" style="610" customWidth="1"/>
    <col min="10493" max="10493" width="14.85546875" style="610" customWidth="1"/>
    <col min="10494" max="10494" width="15.42578125" style="610" customWidth="1"/>
    <col min="10495" max="10495" width="7" style="610" customWidth="1"/>
    <col min="10496" max="10496" width="6.5703125" style="610" customWidth="1"/>
    <col min="10497" max="10497" width="10.28515625" style="610" customWidth="1"/>
    <col min="10498" max="10498" width="9.5703125" style="610" customWidth="1"/>
    <col min="10499" max="10499" width="10.140625" style="610" customWidth="1"/>
    <col min="10500" max="10500" width="12.28515625" style="610" customWidth="1"/>
    <col min="10501" max="10501" width="10.28515625" style="610" customWidth="1"/>
    <col min="10502" max="10502" width="14.85546875" style="610" customWidth="1"/>
    <col min="10503" max="10503" width="6.140625" style="610" customWidth="1"/>
    <col min="10504" max="10504" width="17.28515625" style="610" customWidth="1"/>
    <col min="10505" max="10505" width="17" style="610" customWidth="1"/>
    <col min="10506" max="10506" width="24.5703125" style="610" customWidth="1"/>
    <col min="10507" max="10508" width="8" style="610" customWidth="1"/>
    <col min="10509" max="10514" width="6.7109375" style="610" bestFit="1" customWidth="1"/>
    <col min="10515" max="10515" width="21.5703125" style="610" customWidth="1"/>
    <col min="10516" max="10526" width="11.7109375" style="610" customWidth="1"/>
    <col min="10527" max="10732" width="11.7109375" style="610"/>
    <col min="10733" max="10733" width="5" style="610" customWidth="1"/>
    <col min="10734" max="10734" width="13" style="610" bestFit="1" customWidth="1"/>
    <col min="10735" max="10735" width="32.5703125" style="610" customWidth="1"/>
    <col min="10736" max="10736" width="35.28515625" style="610" customWidth="1"/>
    <col min="10737" max="10737" width="31" style="610" customWidth="1"/>
    <col min="10738" max="10738" width="15.28515625" style="610" customWidth="1"/>
    <col min="10739" max="10739" width="16" style="610" customWidth="1"/>
    <col min="10740" max="10740" width="14.85546875" style="610" customWidth="1"/>
    <col min="10741" max="10741" width="27" style="610" customWidth="1"/>
    <col min="10742" max="10743" width="18" style="610" customWidth="1"/>
    <col min="10744" max="10744" width="22" style="610" customWidth="1"/>
    <col min="10745" max="10745" width="30.85546875" style="610" customWidth="1"/>
    <col min="10746" max="10746" width="15.28515625" style="610" customWidth="1"/>
    <col min="10747" max="10747" width="14.140625" style="610" customWidth="1"/>
    <col min="10748" max="10748" width="17.85546875" style="610" customWidth="1"/>
    <col min="10749" max="10749" width="14.85546875" style="610" customWidth="1"/>
    <col min="10750" max="10750" width="15.42578125" style="610" customWidth="1"/>
    <col min="10751" max="10751" width="7" style="610" customWidth="1"/>
    <col min="10752" max="10752" width="6.5703125" style="610" customWidth="1"/>
    <col min="10753" max="10753" width="10.28515625" style="610" customWidth="1"/>
    <col min="10754" max="10754" width="9.5703125" style="610" customWidth="1"/>
    <col min="10755" max="10755" width="10.140625" style="610" customWidth="1"/>
    <col min="10756" max="10756" width="12.28515625" style="610" customWidth="1"/>
    <col min="10757" max="10757" width="10.28515625" style="610" customWidth="1"/>
    <col min="10758" max="10758" width="14.85546875" style="610" customWidth="1"/>
    <col min="10759" max="10759" width="6.140625" style="610" customWidth="1"/>
    <col min="10760" max="10760" width="17.28515625" style="610" customWidth="1"/>
    <col min="10761" max="10761" width="17" style="610" customWidth="1"/>
    <col min="10762" max="10762" width="24.5703125" style="610" customWidth="1"/>
    <col min="10763" max="10764" width="8" style="610" customWidth="1"/>
    <col min="10765" max="10770" width="6.7109375" style="610" bestFit="1" customWidth="1"/>
    <col min="10771" max="10771" width="21.5703125" style="610" customWidth="1"/>
    <col min="10772" max="10782" width="11.7109375" style="610" customWidth="1"/>
    <col min="10783" max="10988" width="11.7109375" style="610"/>
    <col min="10989" max="10989" width="5" style="610" customWidth="1"/>
    <col min="10990" max="10990" width="13" style="610" bestFit="1" customWidth="1"/>
    <col min="10991" max="10991" width="32.5703125" style="610" customWidth="1"/>
    <col min="10992" max="10992" width="35.28515625" style="610" customWidth="1"/>
    <col min="10993" max="10993" width="31" style="610" customWidth="1"/>
    <col min="10994" max="10994" width="15.28515625" style="610" customWidth="1"/>
    <col min="10995" max="10995" width="16" style="610" customWidth="1"/>
    <col min="10996" max="10996" width="14.85546875" style="610" customWidth="1"/>
    <col min="10997" max="10997" width="27" style="610" customWidth="1"/>
    <col min="10998" max="10999" width="18" style="610" customWidth="1"/>
    <col min="11000" max="11000" width="22" style="610" customWidth="1"/>
    <col min="11001" max="11001" width="30.85546875" style="610" customWidth="1"/>
    <col min="11002" max="11002" width="15.28515625" style="610" customWidth="1"/>
    <col min="11003" max="11003" width="14.140625" style="610" customWidth="1"/>
    <col min="11004" max="11004" width="17.85546875" style="610" customWidth="1"/>
    <col min="11005" max="11005" width="14.85546875" style="610" customWidth="1"/>
    <col min="11006" max="11006" width="15.42578125" style="610" customWidth="1"/>
    <col min="11007" max="11007" width="7" style="610" customWidth="1"/>
    <col min="11008" max="11008" width="6.5703125" style="610" customWidth="1"/>
    <col min="11009" max="11009" width="10.28515625" style="610" customWidth="1"/>
    <col min="11010" max="11010" width="9.5703125" style="610" customWidth="1"/>
    <col min="11011" max="11011" width="10.140625" style="610" customWidth="1"/>
    <col min="11012" max="11012" width="12.28515625" style="610" customWidth="1"/>
    <col min="11013" max="11013" width="10.28515625" style="610" customWidth="1"/>
    <col min="11014" max="11014" width="14.85546875" style="610" customWidth="1"/>
    <col min="11015" max="11015" width="6.140625" style="610" customWidth="1"/>
    <col min="11016" max="11016" width="17.28515625" style="610" customWidth="1"/>
    <col min="11017" max="11017" width="17" style="610" customWidth="1"/>
    <col min="11018" max="11018" width="24.5703125" style="610" customWidth="1"/>
    <col min="11019" max="11020" width="8" style="610" customWidth="1"/>
    <col min="11021" max="11026" width="6.7109375" style="610" bestFit="1" customWidth="1"/>
    <col min="11027" max="11027" width="21.5703125" style="610" customWidth="1"/>
    <col min="11028" max="11038" width="11.7109375" style="610" customWidth="1"/>
    <col min="11039" max="11244" width="11.7109375" style="610"/>
    <col min="11245" max="11245" width="5" style="610" customWidth="1"/>
    <col min="11246" max="11246" width="13" style="610" bestFit="1" customWidth="1"/>
    <col min="11247" max="11247" width="32.5703125" style="610" customWidth="1"/>
    <col min="11248" max="11248" width="35.28515625" style="610" customWidth="1"/>
    <col min="11249" max="11249" width="31" style="610" customWidth="1"/>
    <col min="11250" max="11250" width="15.28515625" style="610" customWidth="1"/>
    <col min="11251" max="11251" width="16" style="610" customWidth="1"/>
    <col min="11252" max="11252" width="14.85546875" style="610" customWidth="1"/>
    <col min="11253" max="11253" width="27" style="610" customWidth="1"/>
    <col min="11254" max="11255" width="18" style="610" customWidth="1"/>
    <col min="11256" max="11256" width="22" style="610" customWidth="1"/>
    <col min="11257" max="11257" width="30.85546875" style="610" customWidth="1"/>
    <col min="11258" max="11258" width="15.28515625" style="610" customWidth="1"/>
    <col min="11259" max="11259" width="14.140625" style="610" customWidth="1"/>
    <col min="11260" max="11260" width="17.85546875" style="610" customWidth="1"/>
    <col min="11261" max="11261" width="14.85546875" style="610" customWidth="1"/>
    <col min="11262" max="11262" width="15.42578125" style="610" customWidth="1"/>
    <col min="11263" max="11263" width="7" style="610" customWidth="1"/>
    <col min="11264" max="11264" width="6.5703125" style="610" customWidth="1"/>
    <col min="11265" max="11265" width="10.28515625" style="610" customWidth="1"/>
    <col min="11266" max="11266" width="9.5703125" style="610" customWidth="1"/>
    <col min="11267" max="11267" width="10.140625" style="610" customWidth="1"/>
    <col min="11268" max="11268" width="12.28515625" style="610" customWidth="1"/>
    <col min="11269" max="11269" width="10.28515625" style="610" customWidth="1"/>
    <col min="11270" max="11270" width="14.85546875" style="610" customWidth="1"/>
    <col min="11271" max="11271" width="6.140625" style="610" customWidth="1"/>
    <col min="11272" max="11272" width="17.28515625" style="610" customWidth="1"/>
    <col min="11273" max="11273" width="17" style="610" customWidth="1"/>
    <col min="11274" max="11274" width="24.5703125" style="610" customWidth="1"/>
    <col min="11275" max="11276" width="8" style="610" customWidth="1"/>
    <col min="11277" max="11282" width="6.7109375" style="610" bestFit="1" customWidth="1"/>
    <col min="11283" max="11283" width="21.5703125" style="610" customWidth="1"/>
    <col min="11284" max="11294" width="11.7109375" style="610" customWidth="1"/>
    <col min="11295" max="11500" width="11.7109375" style="610"/>
    <col min="11501" max="11501" width="5" style="610" customWidth="1"/>
    <col min="11502" max="11502" width="13" style="610" bestFit="1" customWidth="1"/>
    <col min="11503" max="11503" width="32.5703125" style="610" customWidth="1"/>
    <col min="11504" max="11504" width="35.28515625" style="610" customWidth="1"/>
    <col min="11505" max="11505" width="31" style="610" customWidth="1"/>
    <col min="11506" max="11506" width="15.28515625" style="610" customWidth="1"/>
    <col min="11507" max="11507" width="16" style="610" customWidth="1"/>
    <col min="11508" max="11508" width="14.85546875" style="610" customWidth="1"/>
    <col min="11509" max="11509" width="27" style="610" customWidth="1"/>
    <col min="11510" max="11511" width="18" style="610" customWidth="1"/>
    <col min="11512" max="11512" width="22" style="610" customWidth="1"/>
    <col min="11513" max="11513" width="30.85546875" style="610" customWidth="1"/>
    <col min="11514" max="11514" width="15.28515625" style="610" customWidth="1"/>
    <col min="11515" max="11515" width="14.140625" style="610" customWidth="1"/>
    <col min="11516" max="11516" width="17.85546875" style="610" customWidth="1"/>
    <col min="11517" max="11517" width="14.85546875" style="610" customWidth="1"/>
    <col min="11518" max="11518" width="15.42578125" style="610" customWidth="1"/>
    <col min="11519" max="11519" width="7" style="610" customWidth="1"/>
    <col min="11520" max="11520" width="6.5703125" style="610" customWidth="1"/>
    <col min="11521" max="11521" width="10.28515625" style="610" customWidth="1"/>
    <col min="11522" max="11522" width="9.5703125" style="610" customWidth="1"/>
    <col min="11523" max="11523" width="10.140625" style="610" customWidth="1"/>
    <col min="11524" max="11524" width="12.28515625" style="610" customWidth="1"/>
    <col min="11525" max="11525" width="10.28515625" style="610" customWidth="1"/>
    <col min="11526" max="11526" width="14.85546875" style="610" customWidth="1"/>
    <col min="11527" max="11527" width="6.140625" style="610" customWidth="1"/>
    <col min="11528" max="11528" width="17.28515625" style="610" customWidth="1"/>
    <col min="11529" max="11529" width="17" style="610" customWidth="1"/>
    <col min="11530" max="11530" width="24.5703125" style="610" customWidth="1"/>
    <col min="11531" max="11532" width="8" style="610" customWidth="1"/>
    <col min="11533" max="11538" width="6.7109375" style="610" bestFit="1" customWidth="1"/>
    <col min="11539" max="11539" width="21.5703125" style="610" customWidth="1"/>
    <col min="11540" max="11550" width="11.7109375" style="610" customWidth="1"/>
    <col min="11551" max="11756" width="11.7109375" style="610"/>
    <col min="11757" max="11757" width="5" style="610" customWidth="1"/>
    <col min="11758" max="11758" width="13" style="610" bestFit="1" customWidth="1"/>
    <col min="11759" max="11759" width="32.5703125" style="610" customWidth="1"/>
    <col min="11760" max="11760" width="35.28515625" style="610" customWidth="1"/>
    <col min="11761" max="11761" width="31" style="610" customWidth="1"/>
    <col min="11762" max="11762" width="15.28515625" style="610" customWidth="1"/>
    <col min="11763" max="11763" width="16" style="610" customWidth="1"/>
    <col min="11764" max="11764" width="14.85546875" style="610" customWidth="1"/>
    <col min="11765" max="11765" width="27" style="610" customWidth="1"/>
    <col min="11766" max="11767" width="18" style="610" customWidth="1"/>
    <col min="11768" max="11768" width="22" style="610" customWidth="1"/>
    <col min="11769" max="11769" width="30.85546875" style="610" customWidth="1"/>
    <col min="11770" max="11770" width="15.28515625" style="610" customWidth="1"/>
    <col min="11771" max="11771" width="14.140625" style="610" customWidth="1"/>
    <col min="11772" max="11772" width="17.85546875" style="610" customWidth="1"/>
    <col min="11773" max="11773" width="14.85546875" style="610" customWidth="1"/>
    <col min="11774" max="11774" width="15.42578125" style="610" customWidth="1"/>
    <col min="11775" max="11775" width="7" style="610" customWidth="1"/>
    <col min="11776" max="11776" width="6.5703125" style="610" customWidth="1"/>
    <col min="11777" max="11777" width="10.28515625" style="610" customWidth="1"/>
    <col min="11778" max="11778" width="9.5703125" style="610" customWidth="1"/>
    <col min="11779" max="11779" width="10.140625" style="610" customWidth="1"/>
    <col min="11780" max="11780" width="12.28515625" style="610" customWidth="1"/>
    <col min="11781" max="11781" width="10.28515625" style="610" customWidth="1"/>
    <col min="11782" max="11782" width="14.85546875" style="610" customWidth="1"/>
    <col min="11783" max="11783" width="6.140625" style="610" customWidth="1"/>
    <col min="11784" max="11784" width="17.28515625" style="610" customWidth="1"/>
    <col min="11785" max="11785" width="17" style="610" customWidth="1"/>
    <col min="11786" max="11786" width="24.5703125" style="610" customWidth="1"/>
    <col min="11787" max="11788" width="8" style="610" customWidth="1"/>
    <col min="11789" max="11794" width="6.7109375" style="610" bestFit="1" customWidth="1"/>
    <col min="11795" max="11795" width="21.5703125" style="610" customWidth="1"/>
    <col min="11796" max="11806" width="11.7109375" style="610" customWidth="1"/>
    <col min="11807" max="12012" width="11.7109375" style="610"/>
    <col min="12013" max="12013" width="5" style="610" customWidth="1"/>
    <col min="12014" max="12014" width="13" style="610" bestFit="1" customWidth="1"/>
    <col min="12015" max="12015" width="32.5703125" style="610" customWidth="1"/>
    <col min="12016" max="12016" width="35.28515625" style="610" customWidth="1"/>
    <col min="12017" max="12017" width="31" style="610" customWidth="1"/>
    <col min="12018" max="12018" width="15.28515625" style="610" customWidth="1"/>
    <col min="12019" max="12019" width="16" style="610" customWidth="1"/>
    <col min="12020" max="12020" width="14.85546875" style="610" customWidth="1"/>
    <col min="12021" max="12021" width="27" style="610" customWidth="1"/>
    <col min="12022" max="12023" width="18" style="610" customWidth="1"/>
    <col min="12024" max="12024" width="22" style="610" customWidth="1"/>
    <col min="12025" max="12025" width="30.85546875" style="610" customWidth="1"/>
    <col min="12026" max="12026" width="15.28515625" style="610" customWidth="1"/>
    <col min="12027" max="12027" width="14.140625" style="610" customWidth="1"/>
    <col min="12028" max="12028" width="17.85546875" style="610" customWidth="1"/>
    <col min="12029" max="12029" width="14.85546875" style="610" customWidth="1"/>
    <col min="12030" max="12030" width="15.42578125" style="610" customWidth="1"/>
    <col min="12031" max="12031" width="7" style="610" customWidth="1"/>
    <col min="12032" max="12032" width="6.5703125" style="610" customWidth="1"/>
    <col min="12033" max="12033" width="10.28515625" style="610" customWidth="1"/>
    <col min="12034" max="12034" width="9.5703125" style="610" customWidth="1"/>
    <col min="12035" max="12035" width="10.140625" style="610" customWidth="1"/>
    <col min="12036" max="12036" width="12.28515625" style="610" customWidth="1"/>
    <col min="12037" max="12037" width="10.28515625" style="610" customWidth="1"/>
    <col min="12038" max="12038" width="14.85546875" style="610" customWidth="1"/>
    <col min="12039" max="12039" width="6.140625" style="610" customWidth="1"/>
    <col min="12040" max="12040" width="17.28515625" style="610" customWidth="1"/>
    <col min="12041" max="12041" width="17" style="610" customWidth="1"/>
    <col min="12042" max="12042" width="24.5703125" style="610" customWidth="1"/>
    <col min="12043" max="12044" width="8" style="610" customWidth="1"/>
    <col min="12045" max="12050" width="6.7109375" style="610" bestFit="1" customWidth="1"/>
    <col min="12051" max="12051" width="21.5703125" style="610" customWidth="1"/>
    <col min="12052" max="12062" width="11.7109375" style="610" customWidth="1"/>
    <col min="12063" max="12268" width="11.7109375" style="610"/>
    <col min="12269" max="12269" width="5" style="610" customWidth="1"/>
    <col min="12270" max="12270" width="13" style="610" bestFit="1" customWidth="1"/>
    <col min="12271" max="12271" width="32.5703125" style="610" customWidth="1"/>
    <col min="12272" max="12272" width="35.28515625" style="610" customWidth="1"/>
    <col min="12273" max="12273" width="31" style="610" customWidth="1"/>
    <col min="12274" max="12274" width="15.28515625" style="610" customWidth="1"/>
    <col min="12275" max="12275" width="16" style="610" customWidth="1"/>
    <col min="12276" max="12276" width="14.85546875" style="610" customWidth="1"/>
    <col min="12277" max="12277" width="27" style="610" customWidth="1"/>
    <col min="12278" max="12279" width="18" style="610" customWidth="1"/>
    <col min="12280" max="12280" width="22" style="610" customWidth="1"/>
    <col min="12281" max="12281" width="30.85546875" style="610" customWidth="1"/>
    <col min="12282" max="12282" width="15.28515625" style="610" customWidth="1"/>
    <col min="12283" max="12283" width="14.140625" style="610" customWidth="1"/>
    <col min="12284" max="12284" width="17.85546875" style="610" customWidth="1"/>
    <col min="12285" max="12285" width="14.85546875" style="610" customWidth="1"/>
    <col min="12286" max="12286" width="15.42578125" style="610" customWidth="1"/>
    <col min="12287" max="12287" width="7" style="610" customWidth="1"/>
    <col min="12288" max="12288" width="6.5703125" style="610" customWidth="1"/>
    <col min="12289" max="12289" width="10.28515625" style="610" customWidth="1"/>
    <col min="12290" max="12290" width="9.5703125" style="610" customWidth="1"/>
    <col min="12291" max="12291" width="10.140625" style="610" customWidth="1"/>
    <col min="12292" max="12292" width="12.28515625" style="610" customWidth="1"/>
    <col min="12293" max="12293" width="10.28515625" style="610" customWidth="1"/>
    <col min="12294" max="12294" width="14.85546875" style="610" customWidth="1"/>
    <col min="12295" max="12295" width="6.140625" style="610" customWidth="1"/>
    <col min="12296" max="12296" width="17.28515625" style="610" customWidth="1"/>
    <col min="12297" max="12297" width="17" style="610" customWidth="1"/>
    <col min="12298" max="12298" width="24.5703125" style="610" customWidth="1"/>
    <col min="12299" max="12300" width="8" style="610" customWidth="1"/>
    <col min="12301" max="12306" width="6.7109375" style="610" bestFit="1" customWidth="1"/>
    <col min="12307" max="12307" width="21.5703125" style="610" customWidth="1"/>
    <col min="12308" max="12318" width="11.7109375" style="610" customWidth="1"/>
    <col min="12319" max="12524" width="11.7109375" style="610"/>
    <col min="12525" max="12525" width="5" style="610" customWidth="1"/>
    <col min="12526" max="12526" width="13" style="610" bestFit="1" customWidth="1"/>
    <col min="12527" max="12527" width="32.5703125" style="610" customWidth="1"/>
    <col min="12528" max="12528" width="35.28515625" style="610" customWidth="1"/>
    <col min="12529" max="12529" width="31" style="610" customWidth="1"/>
    <col min="12530" max="12530" width="15.28515625" style="610" customWidth="1"/>
    <col min="12531" max="12531" width="16" style="610" customWidth="1"/>
    <col min="12532" max="12532" width="14.85546875" style="610" customWidth="1"/>
    <col min="12533" max="12533" width="27" style="610" customWidth="1"/>
    <col min="12534" max="12535" width="18" style="610" customWidth="1"/>
    <col min="12536" max="12536" width="22" style="610" customWidth="1"/>
    <col min="12537" max="12537" width="30.85546875" style="610" customWidth="1"/>
    <col min="12538" max="12538" width="15.28515625" style="610" customWidth="1"/>
    <col min="12539" max="12539" width="14.140625" style="610" customWidth="1"/>
    <col min="12540" max="12540" width="17.85546875" style="610" customWidth="1"/>
    <col min="12541" max="12541" width="14.85546875" style="610" customWidth="1"/>
    <col min="12542" max="12542" width="15.42578125" style="610" customWidth="1"/>
    <col min="12543" max="12543" width="7" style="610" customWidth="1"/>
    <col min="12544" max="12544" width="6.5703125" style="610" customWidth="1"/>
    <col min="12545" max="12545" width="10.28515625" style="610" customWidth="1"/>
    <col min="12546" max="12546" width="9.5703125" style="610" customWidth="1"/>
    <col min="12547" max="12547" width="10.140625" style="610" customWidth="1"/>
    <col min="12548" max="12548" width="12.28515625" style="610" customWidth="1"/>
    <col min="12549" max="12549" width="10.28515625" style="610" customWidth="1"/>
    <col min="12550" max="12550" width="14.85546875" style="610" customWidth="1"/>
    <col min="12551" max="12551" width="6.140625" style="610" customWidth="1"/>
    <col min="12552" max="12552" width="17.28515625" style="610" customWidth="1"/>
    <col min="12553" max="12553" width="17" style="610" customWidth="1"/>
    <col min="12554" max="12554" width="24.5703125" style="610" customWidth="1"/>
    <col min="12555" max="12556" width="8" style="610" customWidth="1"/>
    <col min="12557" max="12562" width="6.7109375" style="610" bestFit="1" customWidth="1"/>
    <col min="12563" max="12563" width="21.5703125" style="610" customWidth="1"/>
    <col min="12564" max="12574" width="11.7109375" style="610" customWidth="1"/>
    <col min="12575" max="12780" width="11.7109375" style="610"/>
    <col min="12781" max="12781" width="5" style="610" customWidth="1"/>
    <col min="12782" max="12782" width="13" style="610" bestFit="1" customWidth="1"/>
    <col min="12783" max="12783" width="32.5703125" style="610" customWidth="1"/>
    <col min="12784" max="12784" width="35.28515625" style="610" customWidth="1"/>
    <col min="12785" max="12785" width="31" style="610" customWidth="1"/>
    <col min="12786" max="12786" width="15.28515625" style="610" customWidth="1"/>
    <col min="12787" max="12787" width="16" style="610" customWidth="1"/>
    <col min="12788" max="12788" width="14.85546875" style="610" customWidth="1"/>
    <col min="12789" max="12789" width="27" style="610" customWidth="1"/>
    <col min="12790" max="12791" width="18" style="610" customWidth="1"/>
    <col min="12792" max="12792" width="22" style="610" customWidth="1"/>
    <col min="12793" max="12793" width="30.85546875" style="610" customWidth="1"/>
    <col min="12794" max="12794" width="15.28515625" style="610" customWidth="1"/>
    <col min="12795" max="12795" width="14.140625" style="610" customWidth="1"/>
    <col min="12796" max="12796" width="17.85546875" style="610" customWidth="1"/>
    <col min="12797" max="12797" width="14.85546875" style="610" customWidth="1"/>
    <col min="12798" max="12798" width="15.42578125" style="610" customWidth="1"/>
    <col min="12799" max="12799" width="7" style="610" customWidth="1"/>
    <col min="12800" max="12800" width="6.5703125" style="610" customWidth="1"/>
    <col min="12801" max="12801" width="10.28515625" style="610" customWidth="1"/>
    <col min="12802" max="12802" width="9.5703125" style="610" customWidth="1"/>
    <col min="12803" max="12803" width="10.140625" style="610" customWidth="1"/>
    <col min="12804" max="12804" width="12.28515625" style="610" customWidth="1"/>
    <col min="12805" max="12805" width="10.28515625" style="610" customWidth="1"/>
    <col min="12806" max="12806" width="14.85546875" style="610" customWidth="1"/>
    <col min="12807" max="12807" width="6.140625" style="610" customWidth="1"/>
    <col min="12808" max="12808" width="17.28515625" style="610" customWidth="1"/>
    <col min="12809" max="12809" width="17" style="610" customWidth="1"/>
    <col min="12810" max="12810" width="24.5703125" style="610" customWidth="1"/>
    <col min="12811" max="12812" width="8" style="610" customWidth="1"/>
    <col min="12813" max="12818" width="6.7109375" style="610" bestFit="1" customWidth="1"/>
    <col min="12819" max="12819" width="21.5703125" style="610" customWidth="1"/>
    <col min="12820" max="12830" width="11.7109375" style="610" customWidth="1"/>
    <col min="12831" max="13036" width="11.7109375" style="610"/>
    <col min="13037" max="13037" width="5" style="610" customWidth="1"/>
    <col min="13038" max="13038" width="13" style="610" bestFit="1" customWidth="1"/>
    <col min="13039" max="13039" width="32.5703125" style="610" customWidth="1"/>
    <col min="13040" max="13040" width="35.28515625" style="610" customWidth="1"/>
    <col min="13041" max="13041" width="31" style="610" customWidth="1"/>
    <col min="13042" max="13042" width="15.28515625" style="610" customWidth="1"/>
    <col min="13043" max="13043" width="16" style="610" customWidth="1"/>
    <col min="13044" max="13044" width="14.85546875" style="610" customWidth="1"/>
    <col min="13045" max="13045" width="27" style="610" customWidth="1"/>
    <col min="13046" max="13047" width="18" style="610" customWidth="1"/>
    <col min="13048" max="13048" width="22" style="610" customWidth="1"/>
    <col min="13049" max="13049" width="30.85546875" style="610" customWidth="1"/>
    <col min="13050" max="13050" width="15.28515625" style="610" customWidth="1"/>
    <col min="13051" max="13051" width="14.140625" style="610" customWidth="1"/>
    <col min="13052" max="13052" width="17.85546875" style="610" customWidth="1"/>
    <col min="13053" max="13053" width="14.85546875" style="610" customWidth="1"/>
    <col min="13054" max="13054" width="15.42578125" style="610" customWidth="1"/>
    <col min="13055" max="13055" width="7" style="610" customWidth="1"/>
    <col min="13056" max="13056" width="6.5703125" style="610" customWidth="1"/>
    <col min="13057" max="13057" width="10.28515625" style="610" customWidth="1"/>
    <col min="13058" max="13058" width="9.5703125" style="610" customWidth="1"/>
    <col min="13059" max="13059" width="10.140625" style="610" customWidth="1"/>
    <col min="13060" max="13060" width="12.28515625" style="610" customWidth="1"/>
    <col min="13061" max="13061" width="10.28515625" style="610" customWidth="1"/>
    <col min="13062" max="13062" width="14.85546875" style="610" customWidth="1"/>
    <col min="13063" max="13063" width="6.140625" style="610" customWidth="1"/>
    <col min="13064" max="13064" width="17.28515625" style="610" customWidth="1"/>
    <col min="13065" max="13065" width="17" style="610" customWidth="1"/>
    <col min="13066" max="13066" width="24.5703125" style="610" customWidth="1"/>
    <col min="13067" max="13068" width="8" style="610" customWidth="1"/>
    <col min="13069" max="13074" width="6.7109375" style="610" bestFit="1" customWidth="1"/>
    <col min="13075" max="13075" width="21.5703125" style="610" customWidth="1"/>
    <col min="13076" max="13086" width="11.7109375" style="610" customWidth="1"/>
    <col min="13087" max="13292" width="11.7109375" style="610"/>
    <col min="13293" max="13293" width="5" style="610" customWidth="1"/>
    <col min="13294" max="13294" width="13" style="610" bestFit="1" customWidth="1"/>
    <col min="13295" max="13295" width="32.5703125" style="610" customWidth="1"/>
    <col min="13296" max="13296" width="35.28515625" style="610" customWidth="1"/>
    <col min="13297" max="13297" width="31" style="610" customWidth="1"/>
    <col min="13298" max="13298" width="15.28515625" style="610" customWidth="1"/>
    <col min="13299" max="13299" width="16" style="610" customWidth="1"/>
    <col min="13300" max="13300" width="14.85546875" style="610" customWidth="1"/>
    <col min="13301" max="13301" width="27" style="610" customWidth="1"/>
    <col min="13302" max="13303" width="18" style="610" customWidth="1"/>
    <col min="13304" max="13304" width="22" style="610" customWidth="1"/>
    <col min="13305" max="13305" width="30.85546875" style="610" customWidth="1"/>
    <col min="13306" max="13306" width="15.28515625" style="610" customWidth="1"/>
    <col min="13307" max="13307" width="14.140625" style="610" customWidth="1"/>
    <col min="13308" max="13308" width="17.85546875" style="610" customWidth="1"/>
    <col min="13309" max="13309" width="14.85546875" style="610" customWidth="1"/>
    <col min="13310" max="13310" width="15.42578125" style="610" customWidth="1"/>
    <col min="13311" max="13311" width="7" style="610" customWidth="1"/>
    <col min="13312" max="13312" width="6.5703125" style="610" customWidth="1"/>
    <col min="13313" max="13313" width="10.28515625" style="610" customWidth="1"/>
    <col min="13314" max="13314" width="9.5703125" style="610" customWidth="1"/>
    <col min="13315" max="13315" width="10.140625" style="610" customWidth="1"/>
    <col min="13316" max="13316" width="12.28515625" style="610" customWidth="1"/>
    <col min="13317" max="13317" width="10.28515625" style="610" customWidth="1"/>
    <col min="13318" max="13318" width="14.85546875" style="610" customWidth="1"/>
    <col min="13319" max="13319" width="6.140625" style="610" customWidth="1"/>
    <col min="13320" max="13320" width="17.28515625" style="610" customWidth="1"/>
    <col min="13321" max="13321" width="17" style="610" customWidth="1"/>
    <col min="13322" max="13322" width="24.5703125" style="610" customWidth="1"/>
    <col min="13323" max="13324" width="8" style="610" customWidth="1"/>
    <col min="13325" max="13330" width="6.7109375" style="610" bestFit="1" customWidth="1"/>
    <col min="13331" max="13331" width="21.5703125" style="610" customWidth="1"/>
    <col min="13332" max="13342" width="11.7109375" style="610" customWidth="1"/>
    <col min="13343" max="13548" width="11.7109375" style="610"/>
    <col min="13549" max="13549" width="5" style="610" customWidth="1"/>
    <col min="13550" max="13550" width="13" style="610" bestFit="1" customWidth="1"/>
    <col min="13551" max="13551" width="32.5703125" style="610" customWidth="1"/>
    <col min="13552" max="13552" width="35.28515625" style="610" customWidth="1"/>
    <col min="13553" max="13553" width="31" style="610" customWidth="1"/>
    <col min="13554" max="13554" width="15.28515625" style="610" customWidth="1"/>
    <col min="13555" max="13555" width="16" style="610" customWidth="1"/>
    <col min="13556" max="13556" width="14.85546875" style="610" customWidth="1"/>
    <col min="13557" max="13557" width="27" style="610" customWidth="1"/>
    <col min="13558" max="13559" width="18" style="610" customWidth="1"/>
    <col min="13560" max="13560" width="22" style="610" customWidth="1"/>
    <col min="13561" max="13561" width="30.85546875" style="610" customWidth="1"/>
    <col min="13562" max="13562" width="15.28515625" style="610" customWidth="1"/>
    <col min="13563" max="13563" width="14.140625" style="610" customWidth="1"/>
    <col min="13564" max="13564" width="17.85546875" style="610" customWidth="1"/>
    <col min="13565" max="13565" width="14.85546875" style="610" customWidth="1"/>
    <col min="13566" max="13566" width="15.42578125" style="610" customWidth="1"/>
    <col min="13567" max="13567" width="7" style="610" customWidth="1"/>
    <col min="13568" max="13568" width="6.5703125" style="610" customWidth="1"/>
    <col min="13569" max="13569" width="10.28515625" style="610" customWidth="1"/>
    <col min="13570" max="13570" width="9.5703125" style="610" customWidth="1"/>
    <col min="13571" max="13571" width="10.140625" style="610" customWidth="1"/>
    <col min="13572" max="13572" width="12.28515625" style="610" customWidth="1"/>
    <col min="13573" max="13573" width="10.28515625" style="610" customWidth="1"/>
    <col min="13574" max="13574" width="14.85546875" style="610" customWidth="1"/>
    <col min="13575" max="13575" width="6.140625" style="610" customWidth="1"/>
    <col min="13576" max="13576" width="17.28515625" style="610" customWidth="1"/>
    <col min="13577" max="13577" width="17" style="610" customWidth="1"/>
    <col min="13578" max="13578" width="24.5703125" style="610" customWidth="1"/>
    <col min="13579" max="13580" width="8" style="610" customWidth="1"/>
    <col min="13581" max="13586" width="6.7109375" style="610" bestFit="1" customWidth="1"/>
    <col min="13587" max="13587" width="21.5703125" style="610" customWidth="1"/>
    <col min="13588" max="13598" width="11.7109375" style="610" customWidth="1"/>
    <col min="13599" max="13804" width="11.7109375" style="610"/>
    <col min="13805" max="13805" width="5" style="610" customWidth="1"/>
    <col min="13806" max="13806" width="13" style="610" bestFit="1" customWidth="1"/>
    <col min="13807" max="13807" width="32.5703125" style="610" customWidth="1"/>
    <col min="13808" max="13808" width="35.28515625" style="610" customWidth="1"/>
    <col min="13809" max="13809" width="31" style="610" customWidth="1"/>
    <col min="13810" max="13810" width="15.28515625" style="610" customWidth="1"/>
    <col min="13811" max="13811" width="16" style="610" customWidth="1"/>
    <col min="13812" max="13812" width="14.85546875" style="610" customWidth="1"/>
    <col min="13813" max="13813" width="27" style="610" customWidth="1"/>
    <col min="13814" max="13815" width="18" style="610" customWidth="1"/>
    <col min="13816" max="13816" width="22" style="610" customWidth="1"/>
    <col min="13817" max="13817" width="30.85546875" style="610" customWidth="1"/>
    <col min="13818" max="13818" width="15.28515625" style="610" customWidth="1"/>
    <col min="13819" max="13819" width="14.140625" style="610" customWidth="1"/>
    <col min="13820" max="13820" width="17.85546875" style="610" customWidth="1"/>
    <col min="13821" max="13821" width="14.85546875" style="610" customWidth="1"/>
    <col min="13822" max="13822" width="15.42578125" style="610" customWidth="1"/>
    <col min="13823" max="13823" width="7" style="610" customWidth="1"/>
    <col min="13824" max="13824" width="6.5703125" style="610" customWidth="1"/>
    <col min="13825" max="13825" width="10.28515625" style="610" customWidth="1"/>
    <col min="13826" max="13826" width="9.5703125" style="610" customWidth="1"/>
    <col min="13827" max="13827" width="10.140625" style="610" customWidth="1"/>
    <col min="13828" max="13828" width="12.28515625" style="610" customWidth="1"/>
    <col min="13829" max="13829" width="10.28515625" style="610" customWidth="1"/>
    <col min="13830" max="13830" width="14.85546875" style="610" customWidth="1"/>
    <col min="13831" max="13831" width="6.140625" style="610" customWidth="1"/>
    <col min="13832" max="13832" width="17.28515625" style="610" customWidth="1"/>
    <col min="13833" max="13833" width="17" style="610" customWidth="1"/>
    <col min="13834" max="13834" width="24.5703125" style="610" customWidth="1"/>
    <col min="13835" max="13836" width="8" style="610" customWidth="1"/>
    <col min="13837" max="13842" width="6.7109375" style="610" bestFit="1" customWidth="1"/>
    <col min="13843" max="13843" width="21.5703125" style="610" customWidth="1"/>
    <col min="13844" max="13854" width="11.7109375" style="610" customWidth="1"/>
    <col min="13855" max="14060" width="11.7109375" style="610"/>
    <col min="14061" max="14061" width="5" style="610" customWidth="1"/>
    <col min="14062" max="14062" width="13" style="610" bestFit="1" customWidth="1"/>
    <col min="14063" max="14063" width="32.5703125" style="610" customWidth="1"/>
    <col min="14064" max="14064" width="35.28515625" style="610" customWidth="1"/>
    <col min="14065" max="14065" width="31" style="610" customWidth="1"/>
    <col min="14066" max="14066" width="15.28515625" style="610" customWidth="1"/>
    <col min="14067" max="14067" width="16" style="610" customWidth="1"/>
    <col min="14068" max="14068" width="14.85546875" style="610" customWidth="1"/>
    <col min="14069" max="14069" width="27" style="610" customWidth="1"/>
    <col min="14070" max="14071" width="18" style="610" customWidth="1"/>
    <col min="14072" max="14072" width="22" style="610" customWidth="1"/>
    <col min="14073" max="14073" width="30.85546875" style="610" customWidth="1"/>
    <col min="14074" max="14074" width="15.28515625" style="610" customWidth="1"/>
    <col min="14075" max="14075" width="14.140625" style="610" customWidth="1"/>
    <col min="14076" max="14076" width="17.85546875" style="610" customWidth="1"/>
    <col min="14077" max="14077" width="14.85546875" style="610" customWidth="1"/>
    <col min="14078" max="14078" width="15.42578125" style="610" customWidth="1"/>
    <col min="14079" max="14079" width="7" style="610" customWidth="1"/>
    <col min="14080" max="14080" width="6.5703125" style="610" customWidth="1"/>
    <col min="14081" max="14081" width="10.28515625" style="610" customWidth="1"/>
    <col min="14082" max="14082" width="9.5703125" style="610" customWidth="1"/>
    <col min="14083" max="14083" width="10.140625" style="610" customWidth="1"/>
    <col min="14084" max="14084" width="12.28515625" style="610" customWidth="1"/>
    <col min="14085" max="14085" width="10.28515625" style="610" customWidth="1"/>
    <col min="14086" max="14086" width="14.85546875" style="610" customWidth="1"/>
    <col min="14087" max="14087" width="6.140625" style="610" customWidth="1"/>
    <col min="14088" max="14088" width="17.28515625" style="610" customWidth="1"/>
    <col min="14089" max="14089" width="17" style="610" customWidth="1"/>
    <col min="14090" max="14090" width="24.5703125" style="610" customWidth="1"/>
    <col min="14091" max="14092" width="8" style="610" customWidth="1"/>
    <col min="14093" max="14098" width="6.7109375" style="610" bestFit="1" customWidth="1"/>
    <col min="14099" max="14099" width="21.5703125" style="610" customWidth="1"/>
    <col min="14100" max="14110" width="11.7109375" style="610" customWidth="1"/>
    <col min="14111" max="14316" width="11.7109375" style="610"/>
    <col min="14317" max="14317" width="5" style="610" customWidth="1"/>
    <col min="14318" max="14318" width="13" style="610" bestFit="1" customWidth="1"/>
    <col min="14319" max="14319" width="32.5703125" style="610" customWidth="1"/>
    <col min="14320" max="14320" width="35.28515625" style="610" customWidth="1"/>
    <col min="14321" max="14321" width="31" style="610" customWidth="1"/>
    <col min="14322" max="14322" width="15.28515625" style="610" customWidth="1"/>
    <col min="14323" max="14323" width="16" style="610" customWidth="1"/>
    <col min="14324" max="14324" width="14.85546875" style="610" customWidth="1"/>
    <col min="14325" max="14325" width="27" style="610" customWidth="1"/>
    <col min="14326" max="14327" width="18" style="610" customWidth="1"/>
    <col min="14328" max="14328" width="22" style="610" customWidth="1"/>
    <col min="14329" max="14329" width="30.85546875" style="610" customWidth="1"/>
    <col min="14330" max="14330" width="15.28515625" style="610" customWidth="1"/>
    <col min="14331" max="14331" width="14.140625" style="610" customWidth="1"/>
    <col min="14332" max="14332" width="17.85546875" style="610" customWidth="1"/>
    <col min="14333" max="14333" width="14.85546875" style="610" customWidth="1"/>
    <col min="14334" max="14334" width="15.42578125" style="610" customWidth="1"/>
    <col min="14335" max="14335" width="7" style="610" customWidth="1"/>
    <col min="14336" max="14336" width="6.5703125" style="610" customWidth="1"/>
    <col min="14337" max="14337" width="10.28515625" style="610" customWidth="1"/>
    <col min="14338" max="14338" width="9.5703125" style="610" customWidth="1"/>
    <col min="14339" max="14339" width="10.140625" style="610" customWidth="1"/>
    <col min="14340" max="14340" width="12.28515625" style="610" customWidth="1"/>
    <col min="14341" max="14341" width="10.28515625" style="610" customWidth="1"/>
    <col min="14342" max="14342" width="14.85546875" style="610" customWidth="1"/>
    <col min="14343" max="14343" width="6.140625" style="610" customWidth="1"/>
    <col min="14344" max="14344" width="17.28515625" style="610" customWidth="1"/>
    <col min="14345" max="14345" width="17" style="610" customWidth="1"/>
    <col min="14346" max="14346" width="24.5703125" style="610" customWidth="1"/>
    <col min="14347" max="14348" width="8" style="610" customWidth="1"/>
    <col min="14349" max="14354" width="6.7109375" style="610" bestFit="1" customWidth="1"/>
    <col min="14355" max="14355" width="21.5703125" style="610" customWidth="1"/>
    <col min="14356" max="14366" width="11.7109375" style="610" customWidth="1"/>
    <col min="14367" max="14572" width="11.7109375" style="610"/>
    <col min="14573" max="14573" width="5" style="610" customWidth="1"/>
    <col min="14574" max="14574" width="13" style="610" bestFit="1" customWidth="1"/>
    <col min="14575" max="14575" width="32.5703125" style="610" customWidth="1"/>
    <col min="14576" max="14576" width="35.28515625" style="610" customWidth="1"/>
    <col min="14577" max="14577" width="31" style="610" customWidth="1"/>
    <col min="14578" max="14578" width="15.28515625" style="610" customWidth="1"/>
    <col min="14579" max="14579" width="16" style="610" customWidth="1"/>
    <col min="14580" max="14580" width="14.85546875" style="610" customWidth="1"/>
    <col min="14581" max="14581" width="27" style="610" customWidth="1"/>
    <col min="14582" max="14583" width="18" style="610" customWidth="1"/>
    <col min="14584" max="14584" width="22" style="610" customWidth="1"/>
    <col min="14585" max="14585" width="30.85546875" style="610" customWidth="1"/>
    <col min="14586" max="14586" width="15.28515625" style="610" customWidth="1"/>
    <col min="14587" max="14587" width="14.140625" style="610" customWidth="1"/>
    <col min="14588" max="14588" width="17.85546875" style="610" customWidth="1"/>
    <col min="14589" max="14589" width="14.85546875" style="610" customWidth="1"/>
    <col min="14590" max="14590" width="15.42578125" style="610" customWidth="1"/>
    <col min="14591" max="14591" width="7" style="610" customWidth="1"/>
    <col min="14592" max="14592" width="6.5703125" style="610" customWidth="1"/>
    <col min="14593" max="14593" width="10.28515625" style="610" customWidth="1"/>
    <col min="14594" max="14594" width="9.5703125" style="610" customWidth="1"/>
    <col min="14595" max="14595" width="10.140625" style="610" customWidth="1"/>
    <col min="14596" max="14596" width="12.28515625" style="610" customWidth="1"/>
    <col min="14597" max="14597" width="10.28515625" style="610" customWidth="1"/>
    <col min="14598" max="14598" width="14.85546875" style="610" customWidth="1"/>
    <col min="14599" max="14599" width="6.140625" style="610" customWidth="1"/>
    <col min="14600" max="14600" width="17.28515625" style="610" customWidth="1"/>
    <col min="14601" max="14601" width="17" style="610" customWidth="1"/>
    <col min="14602" max="14602" width="24.5703125" style="610" customWidth="1"/>
    <col min="14603" max="14604" width="8" style="610" customWidth="1"/>
    <col min="14605" max="14610" width="6.7109375" style="610" bestFit="1" customWidth="1"/>
    <col min="14611" max="14611" width="21.5703125" style="610" customWidth="1"/>
    <col min="14612" max="14622" width="11.7109375" style="610" customWidth="1"/>
    <col min="14623" max="14828" width="11.7109375" style="610"/>
    <col min="14829" max="14829" width="5" style="610" customWidth="1"/>
    <col min="14830" max="14830" width="13" style="610" bestFit="1" customWidth="1"/>
    <col min="14831" max="14831" width="32.5703125" style="610" customWidth="1"/>
    <col min="14832" max="14832" width="35.28515625" style="610" customWidth="1"/>
    <col min="14833" max="14833" width="31" style="610" customWidth="1"/>
    <col min="14834" max="14834" width="15.28515625" style="610" customWidth="1"/>
    <col min="14835" max="14835" width="16" style="610" customWidth="1"/>
    <col min="14836" max="14836" width="14.85546875" style="610" customWidth="1"/>
    <col min="14837" max="14837" width="27" style="610" customWidth="1"/>
    <col min="14838" max="14839" width="18" style="610" customWidth="1"/>
    <col min="14840" max="14840" width="22" style="610" customWidth="1"/>
    <col min="14841" max="14841" width="30.85546875" style="610" customWidth="1"/>
    <col min="14842" max="14842" width="15.28515625" style="610" customWidth="1"/>
    <col min="14843" max="14843" width="14.140625" style="610" customWidth="1"/>
    <col min="14844" max="14844" width="17.85546875" style="610" customWidth="1"/>
    <col min="14845" max="14845" width="14.85546875" style="610" customWidth="1"/>
    <col min="14846" max="14846" width="15.42578125" style="610" customWidth="1"/>
    <col min="14847" max="14847" width="7" style="610" customWidth="1"/>
    <col min="14848" max="14848" width="6.5703125" style="610" customWidth="1"/>
    <col min="14849" max="14849" width="10.28515625" style="610" customWidth="1"/>
    <col min="14850" max="14850" width="9.5703125" style="610" customWidth="1"/>
    <col min="14851" max="14851" width="10.140625" style="610" customWidth="1"/>
    <col min="14852" max="14852" width="12.28515625" style="610" customWidth="1"/>
    <col min="14853" max="14853" width="10.28515625" style="610" customWidth="1"/>
    <col min="14854" max="14854" width="14.85546875" style="610" customWidth="1"/>
    <col min="14855" max="14855" width="6.140625" style="610" customWidth="1"/>
    <col min="14856" max="14856" width="17.28515625" style="610" customWidth="1"/>
    <col min="14857" max="14857" width="17" style="610" customWidth="1"/>
    <col min="14858" max="14858" width="24.5703125" style="610" customWidth="1"/>
    <col min="14859" max="14860" width="8" style="610" customWidth="1"/>
    <col min="14861" max="14866" width="6.7109375" style="610" bestFit="1" customWidth="1"/>
    <col min="14867" max="14867" width="21.5703125" style="610" customWidth="1"/>
    <col min="14868" max="14878" width="11.7109375" style="610" customWidth="1"/>
    <col min="14879" max="15084" width="11.7109375" style="610"/>
    <col min="15085" max="15085" width="5" style="610" customWidth="1"/>
    <col min="15086" max="15086" width="13" style="610" bestFit="1" customWidth="1"/>
    <col min="15087" max="15087" width="32.5703125" style="610" customWidth="1"/>
    <col min="15088" max="15088" width="35.28515625" style="610" customWidth="1"/>
    <col min="15089" max="15089" width="31" style="610" customWidth="1"/>
    <col min="15090" max="15090" width="15.28515625" style="610" customWidth="1"/>
    <col min="15091" max="15091" width="16" style="610" customWidth="1"/>
    <col min="15092" max="15092" width="14.85546875" style="610" customWidth="1"/>
    <col min="15093" max="15093" width="27" style="610" customWidth="1"/>
    <col min="15094" max="15095" width="18" style="610" customWidth="1"/>
    <col min="15096" max="15096" width="22" style="610" customWidth="1"/>
    <col min="15097" max="15097" width="30.85546875" style="610" customWidth="1"/>
    <col min="15098" max="15098" width="15.28515625" style="610" customWidth="1"/>
    <col min="15099" max="15099" width="14.140625" style="610" customWidth="1"/>
    <col min="15100" max="15100" width="17.85546875" style="610" customWidth="1"/>
    <col min="15101" max="15101" width="14.85546875" style="610" customWidth="1"/>
    <col min="15102" max="15102" width="15.42578125" style="610" customWidth="1"/>
    <col min="15103" max="15103" width="7" style="610" customWidth="1"/>
    <col min="15104" max="15104" width="6.5703125" style="610" customWidth="1"/>
    <col min="15105" max="15105" width="10.28515625" style="610" customWidth="1"/>
    <col min="15106" max="15106" width="9.5703125" style="610" customWidth="1"/>
    <col min="15107" max="15107" width="10.140625" style="610" customWidth="1"/>
    <col min="15108" max="15108" width="12.28515625" style="610" customWidth="1"/>
    <col min="15109" max="15109" width="10.28515625" style="610" customWidth="1"/>
    <col min="15110" max="15110" width="14.85546875" style="610" customWidth="1"/>
    <col min="15111" max="15111" width="6.140625" style="610" customWidth="1"/>
    <col min="15112" max="15112" width="17.28515625" style="610" customWidth="1"/>
    <col min="15113" max="15113" width="17" style="610" customWidth="1"/>
    <col min="15114" max="15114" width="24.5703125" style="610" customWidth="1"/>
    <col min="15115" max="15116" width="8" style="610" customWidth="1"/>
    <col min="15117" max="15122" width="6.7109375" style="610" bestFit="1" customWidth="1"/>
    <col min="15123" max="15123" width="21.5703125" style="610" customWidth="1"/>
    <col min="15124" max="15134" width="11.7109375" style="610" customWidth="1"/>
    <col min="15135" max="15340" width="11.7109375" style="610"/>
    <col min="15341" max="15341" width="5" style="610" customWidth="1"/>
    <col min="15342" max="15342" width="13" style="610" bestFit="1" customWidth="1"/>
    <col min="15343" max="15343" width="32.5703125" style="610" customWidth="1"/>
    <col min="15344" max="15344" width="35.28515625" style="610" customWidth="1"/>
    <col min="15345" max="15345" width="31" style="610" customWidth="1"/>
    <col min="15346" max="15346" width="15.28515625" style="610" customWidth="1"/>
    <col min="15347" max="15347" width="16" style="610" customWidth="1"/>
    <col min="15348" max="15348" width="14.85546875" style="610" customWidth="1"/>
    <col min="15349" max="15349" width="27" style="610" customWidth="1"/>
    <col min="15350" max="15351" width="18" style="610" customWidth="1"/>
    <col min="15352" max="15352" width="22" style="610" customWidth="1"/>
    <col min="15353" max="15353" width="30.85546875" style="610" customWidth="1"/>
    <col min="15354" max="15354" width="15.28515625" style="610" customWidth="1"/>
    <col min="15355" max="15355" width="14.140625" style="610" customWidth="1"/>
    <col min="15356" max="15356" width="17.85546875" style="610" customWidth="1"/>
    <col min="15357" max="15357" width="14.85546875" style="610" customWidth="1"/>
    <col min="15358" max="15358" width="15.42578125" style="610" customWidth="1"/>
    <col min="15359" max="15359" width="7" style="610" customWidth="1"/>
    <col min="15360" max="15360" width="6.5703125" style="610" customWidth="1"/>
    <col min="15361" max="15361" width="10.28515625" style="610" customWidth="1"/>
    <col min="15362" max="15362" width="9.5703125" style="610" customWidth="1"/>
    <col min="15363" max="15363" width="10.140625" style="610" customWidth="1"/>
    <col min="15364" max="15364" width="12.28515625" style="610" customWidth="1"/>
    <col min="15365" max="15365" width="10.28515625" style="610" customWidth="1"/>
    <col min="15366" max="15366" width="14.85546875" style="610" customWidth="1"/>
    <col min="15367" max="15367" width="6.140625" style="610" customWidth="1"/>
    <col min="15368" max="15368" width="17.28515625" style="610" customWidth="1"/>
    <col min="15369" max="15369" width="17" style="610" customWidth="1"/>
    <col min="15370" max="15370" width="24.5703125" style="610" customWidth="1"/>
    <col min="15371" max="15372" width="8" style="610" customWidth="1"/>
    <col min="15373" max="15378" width="6.7109375" style="610" bestFit="1" customWidth="1"/>
    <col min="15379" max="15379" width="21.5703125" style="610" customWidth="1"/>
    <col min="15380" max="15390" width="11.7109375" style="610" customWidth="1"/>
    <col min="15391" max="15596" width="11.7109375" style="610"/>
    <col min="15597" max="15597" width="5" style="610" customWidth="1"/>
    <col min="15598" max="15598" width="13" style="610" bestFit="1" customWidth="1"/>
    <col min="15599" max="15599" width="32.5703125" style="610" customWidth="1"/>
    <col min="15600" max="15600" width="35.28515625" style="610" customWidth="1"/>
    <col min="15601" max="15601" width="31" style="610" customWidth="1"/>
    <col min="15602" max="15602" width="15.28515625" style="610" customWidth="1"/>
    <col min="15603" max="15603" width="16" style="610" customWidth="1"/>
    <col min="15604" max="15604" width="14.85546875" style="610" customWidth="1"/>
    <col min="15605" max="15605" width="27" style="610" customWidth="1"/>
    <col min="15606" max="15607" width="18" style="610" customWidth="1"/>
    <col min="15608" max="15608" width="22" style="610" customWidth="1"/>
    <col min="15609" max="15609" width="30.85546875" style="610" customWidth="1"/>
    <col min="15610" max="15610" width="15.28515625" style="610" customWidth="1"/>
    <col min="15611" max="15611" width="14.140625" style="610" customWidth="1"/>
    <col min="15612" max="15612" width="17.85546875" style="610" customWidth="1"/>
    <col min="15613" max="15613" width="14.85546875" style="610" customWidth="1"/>
    <col min="15614" max="15614" width="15.42578125" style="610" customWidth="1"/>
    <col min="15615" max="15615" width="7" style="610" customWidth="1"/>
    <col min="15616" max="15616" width="6.5703125" style="610" customWidth="1"/>
    <col min="15617" max="15617" width="10.28515625" style="610" customWidth="1"/>
    <col min="15618" max="15618" width="9.5703125" style="610" customWidth="1"/>
    <col min="15619" max="15619" width="10.140625" style="610" customWidth="1"/>
    <col min="15620" max="15620" width="12.28515625" style="610" customWidth="1"/>
    <col min="15621" max="15621" width="10.28515625" style="610" customWidth="1"/>
    <col min="15622" max="15622" width="14.85546875" style="610" customWidth="1"/>
    <col min="15623" max="15623" width="6.140625" style="610" customWidth="1"/>
    <col min="15624" max="15624" width="17.28515625" style="610" customWidth="1"/>
    <col min="15625" max="15625" width="17" style="610" customWidth="1"/>
    <col min="15626" max="15626" width="24.5703125" style="610" customWidth="1"/>
    <col min="15627" max="15628" width="8" style="610" customWidth="1"/>
    <col min="15629" max="15634" width="6.7109375" style="610" bestFit="1" customWidth="1"/>
    <col min="15635" max="15635" width="21.5703125" style="610" customWidth="1"/>
    <col min="15636" max="15646" width="11.7109375" style="610" customWidth="1"/>
    <col min="15647" max="15852" width="11.7109375" style="610"/>
    <col min="15853" max="15853" width="5" style="610" customWidth="1"/>
    <col min="15854" max="15854" width="13" style="610" bestFit="1" customWidth="1"/>
    <col min="15855" max="15855" width="32.5703125" style="610" customWidth="1"/>
    <col min="15856" max="15856" width="35.28515625" style="610" customWidth="1"/>
    <col min="15857" max="15857" width="31" style="610" customWidth="1"/>
    <col min="15858" max="15858" width="15.28515625" style="610" customWidth="1"/>
    <col min="15859" max="15859" width="16" style="610" customWidth="1"/>
    <col min="15860" max="15860" width="14.85546875" style="610" customWidth="1"/>
    <col min="15861" max="15861" width="27" style="610" customWidth="1"/>
    <col min="15862" max="15863" width="18" style="610" customWidth="1"/>
    <col min="15864" max="15864" width="22" style="610" customWidth="1"/>
    <col min="15865" max="15865" width="30.85546875" style="610" customWidth="1"/>
    <col min="15866" max="15866" width="15.28515625" style="610" customWidth="1"/>
    <col min="15867" max="15867" width="14.140625" style="610" customWidth="1"/>
    <col min="15868" max="15868" width="17.85546875" style="610" customWidth="1"/>
    <col min="15869" max="15869" width="14.85546875" style="610" customWidth="1"/>
    <col min="15870" max="15870" width="15.42578125" style="610" customWidth="1"/>
    <col min="15871" max="15871" width="7" style="610" customWidth="1"/>
    <col min="15872" max="15872" width="6.5703125" style="610" customWidth="1"/>
    <col min="15873" max="15873" width="10.28515625" style="610" customWidth="1"/>
    <col min="15874" max="15874" width="9.5703125" style="610" customWidth="1"/>
    <col min="15875" max="15875" width="10.140625" style="610" customWidth="1"/>
    <col min="15876" max="15876" width="12.28515625" style="610" customWidth="1"/>
    <col min="15877" max="15877" width="10.28515625" style="610" customWidth="1"/>
    <col min="15878" max="15878" width="14.85546875" style="610" customWidth="1"/>
    <col min="15879" max="15879" width="6.140625" style="610" customWidth="1"/>
    <col min="15880" max="15880" width="17.28515625" style="610" customWidth="1"/>
    <col min="15881" max="15881" width="17" style="610" customWidth="1"/>
    <col min="15882" max="15882" width="24.5703125" style="610" customWidth="1"/>
    <col min="15883" max="15884" width="8" style="610" customWidth="1"/>
    <col min="15885" max="15890" width="6.7109375" style="610" bestFit="1" customWidth="1"/>
    <col min="15891" max="15891" width="21.5703125" style="610" customWidth="1"/>
    <col min="15892" max="15902" width="11.7109375" style="610" customWidth="1"/>
    <col min="15903" max="16108" width="11.7109375" style="610"/>
    <col min="16109" max="16109" width="5" style="610" customWidth="1"/>
    <col min="16110" max="16110" width="13" style="610" bestFit="1" customWidth="1"/>
    <col min="16111" max="16111" width="32.5703125" style="610" customWidth="1"/>
    <col min="16112" max="16112" width="35.28515625" style="610" customWidth="1"/>
    <col min="16113" max="16113" width="31" style="610" customWidth="1"/>
    <col min="16114" max="16114" width="15.28515625" style="610" customWidth="1"/>
    <col min="16115" max="16115" width="16" style="610" customWidth="1"/>
    <col min="16116" max="16116" width="14.85546875" style="610" customWidth="1"/>
    <col min="16117" max="16117" width="27" style="610" customWidth="1"/>
    <col min="16118" max="16119" width="18" style="610" customWidth="1"/>
    <col min="16120" max="16120" width="22" style="610" customWidth="1"/>
    <col min="16121" max="16121" width="30.85546875" style="610" customWidth="1"/>
    <col min="16122" max="16122" width="15.28515625" style="610" customWidth="1"/>
    <col min="16123" max="16123" width="14.140625" style="610" customWidth="1"/>
    <col min="16124" max="16124" width="17.85546875" style="610" customWidth="1"/>
    <col min="16125" max="16125" width="14.85546875" style="610" customWidth="1"/>
    <col min="16126" max="16126" width="15.42578125" style="610" customWidth="1"/>
    <col min="16127" max="16127" width="7" style="610" customWidth="1"/>
    <col min="16128" max="16128" width="6.5703125" style="610" customWidth="1"/>
    <col min="16129" max="16129" width="10.28515625" style="610" customWidth="1"/>
    <col min="16130" max="16130" width="9.5703125" style="610" customWidth="1"/>
    <col min="16131" max="16131" width="10.140625" style="610" customWidth="1"/>
    <col min="16132" max="16132" width="12.28515625" style="610" customWidth="1"/>
    <col min="16133" max="16133" width="10.28515625" style="610" customWidth="1"/>
    <col min="16134" max="16134" width="14.85546875" style="610" customWidth="1"/>
    <col min="16135" max="16135" width="6.140625" style="610" customWidth="1"/>
    <col min="16136" max="16136" width="17.28515625" style="610" customWidth="1"/>
    <col min="16137" max="16137" width="17" style="610" customWidth="1"/>
    <col min="16138" max="16138" width="24.5703125" style="610" customWidth="1"/>
    <col min="16139" max="16140" width="8" style="610" customWidth="1"/>
    <col min="16141" max="16146" width="6.7109375" style="610" bestFit="1" customWidth="1"/>
    <col min="16147" max="16147" width="21.5703125" style="610" customWidth="1"/>
    <col min="16148" max="16158" width="11.7109375" style="610" customWidth="1"/>
    <col min="16159" max="16384" width="11.7109375" style="610"/>
  </cols>
  <sheetData>
    <row r="1" spans="1:19" s="603" customFormat="1" x14ac:dyDescent="0.2">
      <c r="A1" s="995"/>
      <c r="B1" s="995"/>
      <c r="C1" s="1307"/>
      <c r="D1" s="995"/>
      <c r="E1" s="995"/>
      <c r="F1" s="995"/>
      <c r="G1" s="995"/>
      <c r="H1" s="995"/>
      <c r="I1" s="995"/>
      <c r="J1" s="995"/>
      <c r="O1" s="602"/>
      <c r="P1" s="602"/>
      <c r="Q1" s="602"/>
      <c r="R1" s="602"/>
      <c r="S1" s="604"/>
    </row>
    <row r="2" spans="1:19" s="603" customFormat="1" ht="18.75" customHeight="1" x14ac:dyDescent="0.2">
      <c r="A2" s="605"/>
      <c r="B2" s="854"/>
      <c r="C2" s="606"/>
      <c r="D2" s="826"/>
      <c r="E2" s="607"/>
      <c r="F2" s="826"/>
      <c r="G2" s="826"/>
      <c r="H2" s="608"/>
      <c r="I2" s="826"/>
      <c r="J2" s="609"/>
      <c r="O2" s="602"/>
      <c r="P2" s="602"/>
      <c r="Q2" s="602"/>
      <c r="R2" s="602"/>
      <c r="S2" s="604"/>
    </row>
    <row r="3" spans="1:19" s="603" customFormat="1" ht="66" customHeight="1" x14ac:dyDescent="0.2">
      <c r="A3" s="605"/>
      <c r="B3" s="854"/>
      <c r="C3" s="606"/>
      <c r="D3" s="826"/>
      <c r="E3" s="607"/>
      <c r="F3" s="826"/>
      <c r="G3" s="826"/>
      <c r="H3" s="608"/>
      <c r="I3" s="826"/>
      <c r="J3" s="609"/>
      <c r="O3" s="602"/>
      <c r="P3" s="602"/>
      <c r="Q3" s="602"/>
      <c r="R3" s="602"/>
      <c r="S3" s="604"/>
    </row>
    <row r="4" spans="1:19" s="603" customFormat="1" x14ac:dyDescent="0.2">
      <c r="A4" s="605"/>
      <c r="B4" s="854"/>
      <c r="C4" s="606"/>
      <c r="D4" s="826"/>
      <c r="E4" s="607"/>
      <c r="F4" s="826"/>
      <c r="G4" s="826"/>
      <c r="H4" s="608"/>
      <c r="I4" s="826"/>
      <c r="J4" s="609"/>
      <c r="O4" s="602"/>
      <c r="P4" s="602"/>
      <c r="Q4" s="602"/>
      <c r="R4" s="602"/>
      <c r="S4" s="604"/>
    </row>
    <row r="5" spans="1:19" s="603" customFormat="1" ht="9.75" customHeight="1" x14ac:dyDescent="0.2">
      <c r="A5" s="605"/>
      <c r="B5" s="854"/>
      <c r="C5" s="606"/>
      <c r="D5" s="826"/>
      <c r="E5" s="607"/>
      <c r="F5" s="826"/>
      <c r="G5" s="826"/>
      <c r="H5" s="608"/>
      <c r="I5" s="826"/>
      <c r="J5" s="609"/>
      <c r="O5" s="602"/>
      <c r="P5" s="602"/>
      <c r="Q5" s="602"/>
      <c r="R5" s="602"/>
      <c r="S5" s="604"/>
    </row>
    <row r="6" spans="1:19" s="827" customFormat="1" ht="18" customHeight="1" x14ac:dyDescent="0.2">
      <c r="A6" s="1308" t="s">
        <v>8685</v>
      </c>
      <c r="B6" s="1308"/>
      <c r="C6" s="1309"/>
      <c r="D6" s="1308"/>
      <c r="E6" s="1308"/>
      <c r="F6" s="1308"/>
      <c r="G6" s="1308"/>
      <c r="H6" s="1308"/>
      <c r="I6" s="1308"/>
      <c r="J6" s="1308"/>
      <c r="K6" s="1308"/>
      <c r="L6" s="1308"/>
      <c r="M6" s="1308"/>
      <c r="N6" s="1308"/>
      <c r="O6" s="1308"/>
      <c r="P6" s="1308"/>
      <c r="Q6" s="1308"/>
      <c r="R6" s="1308"/>
      <c r="S6" s="1308"/>
    </row>
    <row r="7" spans="1:19" s="827" customFormat="1" ht="24" customHeight="1" x14ac:dyDescent="0.3">
      <c r="A7" s="1310" t="s">
        <v>6127</v>
      </c>
      <c r="B7" s="1310"/>
      <c r="C7" s="1309"/>
      <c r="D7" s="1310"/>
      <c r="E7" s="1310"/>
      <c r="F7" s="1310"/>
      <c r="G7" s="1310"/>
      <c r="H7" s="1310"/>
      <c r="I7" s="1310"/>
      <c r="J7" s="1310"/>
      <c r="K7" s="1310"/>
      <c r="L7" s="1310"/>
      <c r="M7" s="1310"/>
      <c r="N7" s="1310"/>
      <c r="O7" s="1310"/>
      <c r="P7" s="1310"/>
      <c r="Q7" s="1310"/>
      <c r="R7" s="1310"/>
      <c r="S7" s="1310"/>
    </row>
    <row r="8" spans="1:19" s="603" customFormat="1" ht="15.75" customHeight="1" thickBot="1" x14ac:dyDescent="0.35">
      <c r="A8" s="1311" t="s">
        <v>9165</v>
      </c>
      <c r="B8" s="1311"/>
      <c r="C8" s="1311"/>
      <c r="D8" s="1311"/>
      <c r="E8" s="1311"/>
      <c r="F8" s="1311"/>
      <c r="G8" s="1311"/>
      <c r="H8" s="1311"/>
      <c r="I8" s="1311"/>
      <c r="J8" s="1311"/>
      <c r="K8" s="1311"/>
      <c r="L8" s="1311"/>
      <c r="M8" s="1311"/>
      <c r="N8" s="1311"/>
      <c r="O8" s="1311"/>
      <c r="P8" s="1311"/>
      <c r="Q8" s="1311"/>
      <c r="R8" s="1311"/>
      <c r="S8" s="1311"/>
    </row>
    <row r="9" spans="1:19" ht="59.25" customHeight="1" thickTop="1" x14ac:dyDescent="0.2">
      <c r="A9" s="1221" t="s">
        <v>7239</v>
      </c>
      <c r="B9" s="1223" t="s">
        <v>4857</v>
      </c>
      <c r="C9" s="1225" t="s">
        <v>5514</v>
      </c>
      <c r="D9" s="1223" t="s">
        <v>2520</v>
      </c>
      <c r="E9" s="1223" t="s">
        <v>2521</v>
      </c>
      <c r="F9" s="1227" t="s">
        <v>2522</v>
      </c>
      <c r="G9" s="1227" t="s">
        <v>5515</v>
      </c>
      <c r="H9" s="1230" t="s">
        <v>5516</v>
      </c>
      <c r="I9" s="1223" t="s">
        <v>2525</v>
      </c>
      <c r="J9" s="1223" t="s">
        <v>2526</v>
      </c>
      <c r="K9" s="1223" t="s">
        <v>1079</v>
      </c>
      <c r="L9" s="1223"/>
      <c r="M9" s="1223" t="s">
        <v>1080</v>
      </c>
      <c r="N9" s="1223"/>
      <c r="O9" s="1223" t="s">
        <v>1081</v>
      </c>
      <c r="P9" s="1223"/>
      <c r="Q9" s="1223"/>
      <c r="R9" s="1223"/>
      <c r="S9" s="1232" t="s">
        <v>1082</v>
      </c>
    </row>
    <row r="10" spans="1:19" ht="27.75" customHeight="1" thickBot="1" x14ac:dyDescent="0.25">
      <c r="A10" s="1222"/>
      <c r="B10" s="1224"/>
      <c r="C10" s="1224"/>
      <c r="D10" s="1224"/>
      <c r="E10" s="1224"/>
      <c r="F10" s="1228"/>
      <c r="G10" s="1228"/>
      <c r="H10" s="1231"/>
      <c r="I10" s="1224"/>
      <c r="J10" s="1224"/>
      <c r="K10" s="871" t="s">
        <v>1085</v>
      </c>
      <c r="L10" s="871" t="s">
        <v>2527</v>
      </c>
      <c r="M10" s="871" t="s">
        <v>1085</v>
      </c>
      <c r="N10" s="871" t="s">
        <v>1084</v>
      </c>
      <c r="O10" s="871" t="s">
        <v>492</v>
      </c>
      <c r="P10" s="871" t="s">
        <v>494</v>
      </c>
      <c r="Q10" s="871" t="s">
        <v>495</v>
      </c>
      <c r="R10" s="871" t="s">
        <v>7878</v>
      </c>
      <c r="S10" s="1233"/>
    </row>
    <row r="11" spans="1:19" s="603" customFormat="1" ht="53.25" customHeight="1" thickTop="1" x14ac:dyDescent="0.2">
      <c r="A11" s="1196">
        <v>1</v>
      </c>
      <c r="B11" s="1375" t="s">
        <v>9320</v>
      </c>
      <c r="C11" s="1376" t="s">
        <v>5517</v>
      </c>
      <c r="D11" s="1377" t="s">
        <v>2529</v>
      </c>
      <c r="E11" s="865" t="s">
        <v>2530</v>
      </c>
      <c r="F11" s="888">
        <v>8400</v>
      </c>
      <c r="G11" s="889" t="s">
        <v>2703</v>
      </c>
      <c r="H11" s="890">
        <v>44260</v>
      </c>
      <c r="I11" s="891" t="s">
        <v>8686</v>
      </c>
      <c r="J11" s="1360" t="s">
        <v>9321</v>
      </c>
      <c r="K11" s="626" t="s">
        <v>6059</v>
      </c>
      <c r="L11" s="626" t="s">
        <v>6059</v>
      </c>
      <c r="M11" s="626" t="s">
        <v>6059</v>
      </c>
      <c r="N11" s="626" t="s">
        <v>6059</v>
      </c>
      <c r="O11" s="626" t="s">
        <v>6059</v>
      </c>
      <c r="P11" s="626" t="s">
        <v>6059</v>
      </c>
      <c r="Q11" s="626" t="s">
        <v>6059</v>
      </c>
      <c r="R11" s="626" t="s">
        <v>6059</v>
      </c>
      <c r="S11" s="629" t="s">
        <v>8825</v>
      </c>
    </row>
    <row r="12" spans="1:19" s="603" customFormat="1" ht="36" x14ac:dyDescent="0.2">
      <c r="A12" s="1146"/>
      <c r="B12" s="1378"/>
      <c r="C12" s="1210"/>
      <c r="D12" s="1255"/>
      <c r="E12" s="865" t="s">
        <v>2530</v>
      </c>
      <c r="F12" s="888">
        <v>8400</v>
      </c>
      <c r="G12" s="889" t="s">
        <v>2847</v>
      </c>
      <c r="H12" s="890">
        <v>44343</v>
      </c>
      <c r="I12" s="891" t="s">
        <v>9322</v>
      </c>
      <c r="J12" s="1382" t="s">
        <v>9321</v>
      </c>
      <c r="K12" s="626" t="s">
        <v>6059</v>
      </c>
      <c r="L12" s="626" t="s">
        <v>6059</v>
      </c>
      <c r="M12" s="626" t="s">
        <v>6059</v>
      </c>
      <c r="N12" s="626" t="s">
        <v>6059</v>
      </c>
      <c r="O12" s="626" t="s">
        <v>6059</v>
      </c>
      <c r="P12" s="626" t="s">
        <v>6059</v>
      </c>
      <c r="Q12" s="626" t="s">
        <v>6059</v>
      </c>
      <c r="R12" s="626" t="s">
        <v>6059</v>
      </c>
      <c r="S12" s="629" t="s">
        <v>8825</v>
      </c>
    </row>
    <row r="13" spans="1:19" s="603" customFormat="1" ht="53.25" customHeight="1" x14ac:dyDescent="0.2">
      <c r="A13" s="1145">
        <v>2</v>
      </c>
      <c r="B13" s="1379" t="s">
        <v>9323</v>
      </c>
      <c r="C13" s="1209" t="s">
        <v>5518</v>
      </c>
      <c r="D13" s="1254" t="s">
        <v>2536</v>
      </c>
      <c r="E13" s="865" t="s">
        <v>2530</v>
      </c>
      <c r="F13" s="746">
        <v>7200</v>
      </c>
      <c r="G13" s="875" t="s">
        <v>2531</v>
      </c>
      <c r="H13" s="890">
        <v>44221</v>
      </c>
      <c r="I13" s="891" t="s">
        <v>8686</v>
      </c>
      <c r="J13" s="847" t="s">
        <v>9324</v>
      </c>
      <c r="K13" s="626" t="s">
        <v>6059</v>
      </c>
      <c r="L13" s="626" t="s">
        <v>6059</v>
      </c>
      <c r="M13" s="626" t="s">
        <v>6059</v>
      </c>
      <c r="N13" s="626" t="s">
        <v>6059</v>
      </c>
      <c r="O13" s="626" t="s">
        <v>6059</v>
      </c>
      <c r="P13" s="626" t="s">
        <v>6059</v>
      </c>
      <c r="Q13" s="626" t="s">
        <v>6059</v>
      </c>
      <c r="R13" s="626" t="s">
        <v>6059</v>
      </c>
      <c r="S13" s="629" t="s">
        <v>8825</v>
      </c>
    </row>
    <row r="14" spans="1:19" s="603" customFormat="1" ht="53.25" customHeight="1" x14ac:dyDescent="0.2">
      <c r="A14" s="1146"/>
      <c r="B14" s="1378"/>
      <c r="C14" s="1210"/>
      <c r="D14" s="1255"/>
      <c r="E14" s="1380" t="s">
        <v>9325</v>
      </c>
      <c r="F14" s="746">
        <v>1200</v>
      </c>
      <c r="G14" s="875" t="s">
        <v>2612</v>
      </c>
      <c r="H14" s="890">
        <v>44398</v>
      </c>
      <c r="I14" s="891" t="s">
        <v>9326</v>
      </c>
      <c r="J14" s="847" t="s">
        <v>9324</v>
      </c>
      <c r="K14" s="626" t="s">
        <v>6059</v>
      </c>
      <c r="L14" s="626" t="s">
        <v>6059</v>
      </c>
      <c r="M14" s="626" t="s">
        <v>6059</v>
      </c>
      <c r="N14" s="626" t="s">
        <v>6059</v>
      </c>
      <c r="O14" s="626" t="s">
        <v>6059</v>
      </c>
      <c r="P14" s="626" t="s">
        <v>6059</v>
      </c>
      <c r="Q14" s="626" t="s">
        <v>6059</v>
      </c>
      <c r="R14" s="626" t="s">
        <v>6059</v>
      </c>
      <c r="S14" s="629" t="s">
        <v>8825</v>
      </c>
    </row>
    <row r="15" spans="1:19" s="603" customFormat="1" ht="53.25" customHeight="1" x14ac:dyDescent="0.2">
      <c r="A15" s="1145">
        <v>3</v>
      </c>
      <c r="B15" s="1379" t="s">
        <v>9327</v>
      </c>
      <c r="C15" s="1209" t="s">
        <v>5519</v>
      </c>
      <c r="D15" s="1254" t="s">
        <v>2539</v>
      </c>
      <c r="E15" s="870" t="s">
        <v>2540</v>
      </c>
      <c r="F15" s="746">
        <v>26640</v>
      </c>
      <c r="G15" s="697" t="s">
        <v>2569</v>
      </c>
      <c r="H15" s="887">
        <v>44231</v>
      </c>
      <c r="I15" s="891" t="s">
        <v>8686</v>
      </c>
      <c r="J15" s="847" t="s">
        <v>9328</v>
      </c>
      <c r="K15" s="626" t="s">
        <v>6059</v>
      </c>
      <c r="L15" s="626" t="s">
        <v>6059</v>
      </c>
      <c r="M15" s="626" t="s">
        <v>6059</v>
      </c>
      <c r="N15" s="626" t="s">
        <v>6059</v>
      </c>
      <c r="O15" s="626" t="s">
        <v>6059</v>
      </c>
      <c r="P15" s="626" t="s">
        <v>6059</v>
      </c>
      <c r="Q15" s="626" t="s">
        <v>6059</v>
      </c>
      <c r="R15" s="626" t="s">
        <v>6059</v>
      </c>
      <c r="S15" s="629" t="s">
        <v>8825</v>
      </c>
    </row>
    <row r="16" spans="1:19" s="603" customFormat="1" ht="53.25" customHeight="1" x14ac:dyDescent="0.2">
      <c r="A16" s="1146"/>
      <c r="B16" s="1378"/>
      <c r="C16" s="1210"/>
      <c r="D16" s="1255"/>
      <c r="E16" s="870" t="s">
        <v>2540</v>
      </c>
      <c r="F16" s="746">
        <v>26640</v>
      </c>
      <c r="G16" s="697" t="s">
        <v>2625</v>
      </c>
      <c r="H16" s="887">
        <v>44446</v>
      </c>
      <c r="I16" s="891" t="s">
        <v>9329</v>
      </c>
      <c r="J16" s="1383" t="s">
        <v>9328</v>
      </c>
      <c r="K16" s="626" t="s">
        <v>6059</v>
      </c>
      <c r="L16" s="626" t="s">
        <v>6059</v>
      </c>
      <c r="M16" s="626" t="s">
        <v>6059</v>
      </c>
      <c r="N16" s="626" t="s">
        <v>6059</v>
      </c>
      <c r="O16" s="626" t="s">
        <v>6059</v>
      </c>
      <c r="P16" s="626" t="s">
        <v>6059</v>
      </c>
      <c r="Q16" s="626" t="s">
        <v>6059</v>
      </c>
      <c r="R16" s="626" t="s">
        <v>6059</v>
      </c>
      <c r="S16" s="629" t="s">
        <v>8825</v>
      </c>
    </row>
    <row r="17" spans="1:19" s="603" customFormat="1" ht="53.25" customHeight="1" x14ac:dyDescent="0.2">
      <c r="A17" s="859">
        <v>4</v>
      </c>
      <c r="B17" s="1381" t="s">
        <v>9330</v>
      </c>
      <c r="C17" s="864" t="s">
        <v>5518</v>
      </c>
      <c r="D17" s="745" t="s">
        <v>9331</v>
      </c>
      <c r="E17" s="864" t="s">
        <v>9332</v>
      </c>
      <c r="F17" s="746">
        <v>5000</v>
      </c>
      <c r="G17" s="697" t="s">
        <v>2612</v>
      </c>
      <c r="H17" s="887">
        <v>44385</v>
      </c>
      <c r="I17" s="891" t="s">
        <v>9333</v>
      </c>
      <c r="J17" s="847" t="s">
        <v>9334</v>
      </c>
      <c r="K17" s="626" t="s">
        <v>6059</v>
      </c>
      <c r="L17" s="626" t="s">
        <v>6059</v>
      </c>
      <c r="M17" s="626" t="s">
        <v>6059</v>
      </c>
      <c r="N17" s="626" t="s">
        <v>6059</v>
      </c>
      <c r="O17" s="626" t="s">
        <v>6059</v>
      </c>
      <c r="P17" s="626" t="s">
        <v>6059</v>
      </c>
      <c r="Q17" s="626" t="s">
        <v>6059</v>
      </c>
      <c r="R17" s="626" t="s">
        <v>6059</v>
      </c>
      <c r="S17" s="629" t="s">
        <v>8825</v>
      </c>
    </row>
    <row r="18" spans="1:19" s="603" customFormat="1" ht="60.75" customHeight="1" x14ac:dyDescent="0.2">
      <c r="A18" s="1296">
        <v>5</v>
      </c>
      <c r="B18" s="1306" t="s">
        <v>8687</v>
      </c>
      <c r="C18" s="1305" t="s">
        <v>5521</v>
      </c>
      <c r="D18" s="881" t="s">
        <v>8923</v>
      </c>
      <c r="E18" s="1299" t="s">
        <v>7885</v>
      </c>
      <c r="F18" s="878">
        <v>1500</v>
      </c>
      <c r="G18" s="878" t="s">
        <v>2569</v>
      </c>
      <c r="H18" s="882">
        <v>44217</v>
      </c>
      <c r="I18" s="838" t="s">
        <v>8688</v>
      </c>
      <c r="J18" s="835" t="s">
        <v>8689</v>
      </c>
      <c r="K18" s="626"/>
      <c r="L18" s="626"/>
      <c r="M18" s="626"/>
      <c r="N18" s="626"/>
      <c r="O18" s="626"/>
      <c r="P18" s="626"/>
      <c r="Q18" s="626"/>
      <c r="R18" s="626"/>
      <c r="S18" s="629" t="s">
        <v>6987</v>
      </c>
    </row>
    <row r="19" spans="1:19" s="603" customFormat="1" ht="64.5" customHeight="1" x14ac:dyDescent="0.2">
      <c r="A19" s="1296"/>
      <c r="B19" s="1306"/>
      <c r="C19" s="1305"/>
      <c r="D19" s="881" t="s">
        <v>8690</v>
      </c>
      <c r="E19" s="1299"/>
      <c r="F19" s="878">
        <v>67000</v>
      </c>
      <c r="G19" s="878" t="s">
        <v>2569</v>
      </c>
      <c r="H19" s="882">
        <v>44217</v>
      </c>
      <c r="I19" s="838" t="s">
        <v>8688</v>
      </c>
      <c r="J19" s="835" t="s">
        <v>8691</v>
      </c>
      <c r="K19" s="626"/>
      <c r="L19" s="626"/>
      <c r="M19" s="626"/>
      <c r="N19" s="626"/>
      <c r="O19" s="626"/>
      <c r="P19" s="626"/>
      <c r="Q19" s="626"/>
      <c r="R19" s="626"/>
      <c r="S19" s="629" t="s">
        <v>6987</v>
      </c>
    </row>
    <row r="20" spans="1:19" s="603" customFormat="1" ht="74.25" customHeight="1" x14ac:dyDescent="0.2">
      <c r="A20" s="879">
        <v>6</v>
      </c>
      <c r="B20" s="874" t="s">
        <v>8692</v>
      </c>
      <c r="C20" s="883" t="s">
        <v>8693</v>
      </c>
      <c r="D20" s="881" t="s">
        <v>5513</v>
      </c>
      <c r="E20" s="881" t="s">
        <v>8694</v>
      </c>
      <c r="F20" s="878" t="s">
        <v>2534</v>
      </c>
      <c r="G20" s="878" t="s">
        <v>2569</v>
      </c>
      <c r="H20" s="882">
        <v>44235</v>
      </c>
      <c r="I20" s="877" t="s">
        <v>5513</v>
      </c>
      <c r="J20" s="835" t="s">
        <v>8695</v>
      </c>
      <c r="K20" s="626" t="s">
        <v>6059</v>
      </c>
      <c r="L20" s="626" t="s">
        <v>6059</v>
      </c>
      <c r="M20" s="626" t="s">
        <v>6059</v>
      </c>
      <c r="N20" s="626" t="s">
        <v>6059</v>
      </c>
      <c r="O20" s="626" t="s">
        <v>6059</v>
      </c>
      <c r="P20" s="626" t="s">
        <v>6059</v>
      </c>
      <c r="Q20" s="626" t="s">
        <v>6059</v>
      </c>
      <c r="R20" s="626" t="s">
        <v>6059</v>
      </c>
      <c r="S20" s="629" t="s">
        <v>8825</v>
      </c>
    </row>
    <row r="21" spans="1:19" s="603" customFormat="1" ht="84" x14ac:dyDescent="0.2">
      <c r="A21" s="879">
        <v>7</v>
      </c>
      <c r="B21" s="874" t="s">
        <v>8696</v>
      </c>
      <c r="C21" s="883" t="s">
        <v>8697</v>
      </c>
      <c r="D21" s="839" t="s">
        <v>3637</v>
      </c>
      <c r="E21" s="881" t="s">
        <v>8698</v>
      </c>
      <c r="F21" s="878">
        <v>1147.2</v>
      </c>
      <c r="G21" s="878" t="s">
        <v>2531</v>
      </c>
      <c r="H21" s="882">
        <v>44216</v>
      </c>
      <c r="I21" s="838" t="s">
        <v>6747</v>
      </c>
      <c r="J21" s="835" t="s">
        <v>8699</v>
      </c>
      <c r="K21" s="626" t="s">
        <v>496</v>
      </c>
      <c r="L21" s="626"/>
      <c r="M21" s="626" t="s">
        <v>496</v>
      </c>
      <c r="N21" s="626"/>
      <c r="O21" s="626" t="s">
        <v>496</v>
      </c>
      <c r="P21" s="626" t="s">
        <v>496</v>
      </c>
      <c r="Q21" s="626"/>
      <c r="R21" s="626"/>
      <c r="S21" s="629" t="s">
        <v>8944</v>
      </c>
    </row>
    <row r="22" spans="1:19" s="603" customFormat="1" ht="60" x14ac:dyDescent="0.2">
      <c r="A22" s="879">
        <v>8</v>
      </c>
      <c r="B22" s="874" t="s">
        <v>8700</v>
      </c>
      <c r="C22" s="883" t="s">
        <v>8655</v>
      </c>
      <c r="D22" s="839" t="s">
        <v>5513</v>
      </c>
      <c r="E22" s="881" t="s">
        <v>8701</v>
      </c>
      <c r="F22" s="878" t="s">
        <v>2534</v>
      </c>
      <c r="G22" s="878" t="s">
        <v>2569</v>
      </c>
      <c r="H22" s="882">
        <v>44242</v>
      </c>
      <c r="I22" s="877" t="s">
        <v>5513</v>
      </c>
      <c r="J22" s="835" t="s">
        <v>8702</v>
      </c>
      <c r="K22" s="626" t="s">
        <v>6059</v>
      </c>
      <c r="L22" s="626" t="s">
        <v>6059</v>
      </c>
      <c r="M22" s="626" t="s">
        <v>6059</v>
      </c>
      <c r="N22" s="626" t="s">
        <v>6059</v>
      </c>
      <c r="O22" s="626" t="s">
        <v>6059</v>
      </c>
      <c r="P22" s="626" t="s">
        <v>6059</v>
      </c>
      <c r="Q22" s="626" t="s">
        <v>6059</v>
      </c>
      <c r="R22" s="626" t="s">
        <v>6059</v>
      </c>
      <c r="S22" s="629" t="s">
        <v>8825</v>
      </c>
    </row>
    <row r="23" spans="1:19" s="603" customFormat="1" ht="58.5" customHeight="1" x14ac:dyDescent="0.2">
      <c r="A23" s="879">
        <v>9</v>
      </c>
      <c r="B23" s="874" t="s">
        <v>8703</v>
      </c>
      <c r="C23" s="883" t="s">
        <v>8704</v>
      </c>
      <c r="D23" s="839" t="s">
        <v>7899</v>
      </c>
      <c r="E23" s="881" t="s">
        <v>8705</v>
      </c>
      <c r="F23" s="878">
        <v>815.5</v>
      </c>
      <c r="G23" s="878" t="s">
        <v>2531</v>
      </c>
      <c r="H23" s="882">
        <v>44216</v>
      </c>
      <c r="I23" s="838" t="s">
        <v>8706</v>
      </c>
      <c r="J23" s="836" t="s">
        <v>8707</v>
      </c>
      <c r="K23" s="611" t="s">
        <v>496</v>
      </c>
      <c r="L23" s="612"/>
      <c r="M23" s="611" t="s">
        <v>496</v>
      </c>
      <c r="N23" s="612"/>
      <c r="O23" s="868" t="s">
        <v>496</v>
      </c>
      <c r="P23" s="868"/>
      <c r="Q23" s="868"/>
      <c r="R23" s="868"/>
      <c r="S23" s="627"/>
    </row>
    <row r="24" spans="1:19" s="603" customFormat="1" ht="88.5" customHeight="1" x14ac:dyDescent="0.2">
      <c r="A24" s="879">
        <v>10</v>
      </c>
      <c r="B24" s="874" t="s">
        <v>8708</v>
      </c>
      <c r="C24" s="883" t="s">
        <v>8709</v>
      </c>
      <c r="D24" s="839" t="s">
        <v>6182</v>
      </c>
      <c r="E24" s="881" t="s">
        <v>8075</v>
      </c>
      <c r="F24" s="878">
        <v>18900</v>
      </c>
      <c r="G24" s="878" t="s">
        <v>2703</v>
      </c>
      <c r="H24" s="882">
        <v>44277</v>
      </c>
      <c r="I24" s="838" t="s">
        <v>8710</v>
      </c>
      <c r="J24" s="836" t="s">
        <v>8711</v>
      </c>
      <c r="K24" s="611"/>
      <c r="L24" s="612"/>
      <c r="M24" s="611"/>
      <c r="N24" s="612"/>
      <c r="O24" s="868"/>
      <c r="P24" s="868"/>
      <c r="Q24" s="868"/>
      <c r="R24" s="868"/>
      <c r="S24" s="629" t="s">
        <v>6987</v>
      </c>
    </row>
    <row r="25" spans="1:19" s="603" customFormat="1" ht="57.75" customHeight="1" x14ac:dyDescent="0.2">
      <c r="A25" s="879">
        <v>11</v>
      </c>
      <c r="B25" s="886" t="s">
        <v>8712</v>
      </c>
      <c r="C25" s="880" t="s">
        <v>8160</v>
      </c>
      <c r="D25" s="881" t="s">
        <v>4426</v>
      </c>
      <c r="E25" s="881" t="s">
        <v>8161</v>
      </c>
      <c r="F25" s="878">
        <v>22800</v>
      </c>
      <c r="G25" s="878" t="s">
        <v>2703</v>
      </c>
      <c r="H25" s="882">
        <v>44280</v>
      </c>
      <c r="I25" s="838" t="s">
        <v>8710</v>
      </c>
      <c r="J25" s="836" t="s">
        <v>8713</v>
      </c>
      <c r="K25" s="611"/>
      <c r="L25" s="612"/>
      <c r="M25" s="611"/>
      <c r="N25" s="612"/>
      <c r="O25" s="868"/>
      <c r="P25" s="868"/>
      <c r="Q25" s="868"/>
      <c r="R25" s="868"/>
      <c r="S25" s="629" t="s">
        <v>6987</v>
      </c>
    </row>
    <row r="26" spans="1:19" s="603" customFormat="1" ht="57.75" customHeight="1" x14ac:dyDescent="0.2">
      <c r="A26" s="879">
        <v>12</v>
      </c>
      <c r="B26" s="874" t="s">
        <v>8714</v>
      </c>
      <c r="C26" s="880" t="s">
        <v>8715</v>
      </c>
      <c r="D26" s="881" t="s">
        <v>8716</v>
      </c>
      <c r="E26" s="881" t="s">
        <v>8141</v>
      </c>
      <c r="F26" s="878">
        <v>17500</v>
      </c>
      <c r="G26" s="878" t="s">
        <v>2703</v>
      </c>
      <c r="H26" s="882">
        <v>44278</v>
      </c>
      <c r="I26" s="838" t="s">
        <v>8710</v>
      </c>
      <c r="J26" s="836" t="s">
        <v>8717</v>
      </c>
      <c r="K26" s="611"/>
      <c r="L26" s="612"/>
      <c r="M26" s="611"/>
      <c r="N26" s="612"/>
      <c r="O26" s="868"/>
      <c r="P26" s="868"/>
      <c r="Q26" s="868"/>
      <c r="R26" s="868"/>
      <c r="S26" s="629" t="s">
        <v>6987</v>
      </c>
    </row>
    <row r="27" spans="1:19" s="603" customFormat="1" ht="72" x14ac:dyDescent="0.2">
      <c r="A27" s="879">
        <v>13</v>
      </c>
      <c r="B27" s="874" t="s">
        <v>8718</v>
      </c>
      <c r="C27" s="880" t="s">
        <v>8719</v>
      </c>
      <c r="D27" s="881" t="s">
        <v>3888</v>
      </c>
      <c r="E27" s="881" t="s">
        <v>8720</v>
      </c>
      <c r="F27" s="878">
        <v>5500</v>
      </c>
      <c r="G27" s="840" t="s">
        <v>2703</v>
      </c>
      <c r="H27" s="882">
        <v>44265</v>
      </c>
      <c r="I27" s="838" t="s">
        <v>8710</v>
      </c>
      <c r="J27" s="836" t="s">
        <v>8721</v>
      </c>
      <c r="K27" s="611"/>
      <c r="L27" s="612"/>
      <c r="M27" s="611"/>
      <c r="N27" s="612"/>
      <c r="O27" s="868"/>
      <c r="P27" s="868"/>
      <c r="Q27" s="868"/>
      <c r="R27" s="868"/>
      <c r="S27" s="629" t="s">
        <v>6987</v>
      </c>
    </row>
    <row r="28" spans="1:19" s="603" customFormat="1" ht="49.5" customHeight="1" x14ac:dyDescent="0.2">
      <c r="A28" s="1296">
        <v>14</v>
      </c>
      <c r="B28" s="1297" t="s">
        <v>8722</v>
      </c>
      <c r="C28" s="1305" t="s">
        <v>8723</v>
      </c>
      <c r="D28" s="881" t="s">
        <v>5349</v>
      </c>
      <c r="E28" s="1299" t="s">
        <v>8724</v>
      </c>
      <c r="F28" s="878">
        <v>1607</v>
      </c>
      <c r="G28" s="878" t="s">
        <v>2703</v>
      </c>
      <c r="H28" s="882">
        <v>44257</v>
      </c>
      <c r="I28" s="838" t="s">
        <v>8725</v>
      </c>
      <c r="J28" s="836" t="s">
        <v>8726</v>
      </c>
      <c r="K28" s="611" t="s">
        <v>496</v>
      </c>
      <c r="L28" s="612"/>
      <c r="M28" s="611" t="s">
        <v>496</v>
      </c>
      <c r="N28" s="612"/>
      <c r="O28" s="868" t="s">
        <v>496</v>
      </c>
      <c r="P28" s="868"/>
      <c r="Q28" s="868"/>
      <c r="R28" s="868"/>
      <c r="S28" s="627"/>
    </row>
    <row r="29" spans="1:19" s="603" customFormat="1" ht="49.5" customHeight="1" x14ac:dyDescent="0.2">
      <c r="A29" s="1296"/>
      <c r="B29" s="1297"/>
      <c r="C29" s="1305"/>
      <c r="D29" s="881" t="s">
        <v>7960</v>
      </c>
      <c r="E29" s="1299"/>
      <c r="F29" s="878">
        <v>31778</v>
      </c>
      <c r="G29" s="878" t="s">
        <v>2703</v>
      </c>
      <c r="H29" s="882">
        <v>44257</v>
      </c>
      <c r="I29" s="838" t="s">
        <v>8727</v>
      </c>
      <c r="J29" s="836" t="s">
        <v>8728</v>
      </c>
      <c r="K29" s="611" t="s">
        <v>496</v>
      </c>
      <c r="L29" s="612"/>
      <c r="M29" s="611" t="s">
        <v>496</v>
      </c>
      <c r="N29" s="612"/>
      <c r="O29" s="868" t="s">
        <v>496</v>
      </c>
      <c r="P29" s="868"/>
      <c r="Q29" s="868"/>
      <c r="R29" s="868"/>
      <c r="S29" s="629"/>
    </row>
    <row r="30" spans="1:19" s="603" customFormat="1" ht="49.5" customHeight="1" x14ac:dyDescent="0.2">
      <c r="A30" s="1296"/>
      <c r="B30" s="1297"/>
      <c r="C30" s="1305"/>
      <c r="D30" s="881" t="s">
        <v>8729</v>
      </c>
      <c r="E30" s="1299"/>
      <c r="F30" s="878">
        <v>87</v>
      </c>
      <c r="G30" s="878" t="s">
        <v>2703</v>
      </c>
      <c r="H30" s="882">
        <v>44257</v>
      </c>
      <c r="I30" s="838" t="s">
        <v>8730</v>
      </c>
      <c r="J30" s="836" t="s">
        <v>8731</v>
      </c>
      <c r="K30" s="611" t="s">
        <v>496</v>
      </c>
      <c r="L30" s="612"/>
      <c r="M30" s="611" t="s">
        <v>496</v>
      </c>
      <c r="N30" s="612"/>
      <c r="O30" s="868" t="s">
        <v>496</v>
      </c>
      <c r="P30" s="868"/>
      <c r="Q30" s="868"/>
      <c r="R30" s="868"/>
      <c r="S30" s="627"/>
    </row>
    <row r="31" spans="1:19" s="603" customFormat="1" ht="82.5" customHeight="1" x14ac:dyDescent="0.2">
      <c r="A31" s="879">
        <v>15</v>
      </c>
      <c r="B31" s="874" t="s">
        <v>8732</v>
      </c>
      <c r="C31" s="880" t="s">
        <v>5544</v>
      </c>
      <c r="D31" s="881" t="s">
        <v>3354</v>
      </c>
      <c r="E31" s="881" t="s">
        <v>8733</v>
      </c>
      <c r="F31" s="878">
        <v>1200</v>
      </c>
      <c r="G31" s="878" t="s">
        <v>2703</v>
      </c>
      <c r="H31" s="882">
        <v>44277</v>
      </c>
      <c r="I31" s="838" t="s">
        <v>8734</v>
      </c>
      <c r="J31" s="836" t="s">
        <v>8735</v>
      </c>
      <c r="K31" s="611"/>
      <c r="L31" s="612"/>
      <c r="M31" s="611"/>
      <c r="N31" s="612"/>
      <c r="O31" s="868"/>
      <c r="P31" s="868"/>
      <c r="Q31" s="868"/>
      <c r="R31" s="868"/>
      <c r="S31" s="629" t="s">
        <v>6987</v>
      </c>
    </row>
    <row r="32" spans="1:19" s="603" customFormat="1" ht="89.25" customHeight="1" x14ac:dyDescent="0.2">
      <c r="A32" s="879">
        <v>16</v>
      </c>
      <c r="B32" s="874" t="s">
        <v>8736</v>
      </c>
      <c r="C32" s="880" t="s">
        <v>8670</v>
      </c>
      <c r="D32" s="881" t="s">
        <v>8737</v>
      </c>
      <c r="E32" s="881" t="s">
        <v>8671</v>
      </c>
      <c r="F32" s="878">
        <v>3600</v>
      </c>
      <c r="G32" s="878" t="s">
        <v>2569</v>
      </c>
      <c r="H32" s="882">
        <v>44248</v>
      </c>
      <c r="I32" s="838" t="s">
        <v>8734</v>
      </c>
      <c r="J32" s="835" t="s">
        <v>8738</v>
      </c>
      <c r="K32" s="611"/>
      <c r="L32" s="612"/>
      <c r="M32" s="611"/>
      <c r="N32" s="612"/>
      <c r="O32" s="868"/>
      <c r="P32" s="868"/>
      <c r="Q32" s="868"/>
      <c r="R32" s="868"/>
      <c r="S32" s="629" t="s">
        <v>6987</v>
      </c>
    </row>
    <row r="33" spans="1:19" s="603" customFormat="1" ht="102" customHeight="1" x14ac:dyDescent="0.2">
      <c r="A33" s="879">
        <v>17</v>
      </c>
      <c r="B33" s="874" t="s">
        <v>8739</v>
      </c>
      <c r="C33" s="880" t="s">
        <v>8272</v>
      </c>
      <c r="D33" s="881" t="s">
        <v>3465</v>
      </c>
      <c r="E33" s="881" t="s">
        <v>8376</v>
      </c>
      <c r="F33" s="878">
        <v>2600</v>
      </c>
      <c r="G33" s="878" t="s">
        <v>2703</v>
      </c>
      <c r="H33" s="882">
        <v>44259</v>
      </c>
      <c r="I33" s="838" t="s">
        <v>8734</v>
      </c>
      <c r="J33" s="835" t="s">
        <v>8740</v>
      </c>
      <c r="K33" s="611"/>
      <c r="L33" s="612"/>
      <c r="M33" s="611"/>
      <c r="N33" s="612"/>
      <c r="O33" s="868"/>
      <c r="P33" s="868"/>
      <c r="Q33" s="868"/>
      <c r="R33" s="868"/>
      <c r="S33" s="629" t="s">
        <v>6987</v>
      </c>
    </row>
    <row r="34" spans="1:19" s="603" customFormat="1" ht="81.75" customHeight="1" x14ac:dyDescent="0.2">
      <c r="A34" s="879">
        <v>18</v>
      </c>
      <c r="B34" s="874" t="s">
        <v>8741</v>
      </c>
      <c r="C34" s="880" t="s">
        <v>8673</v>
      </c>
      <c r="D34" s="881" t="s">
        <v>8742</v>
      </c>
      <c r="E34" s="881" t="s">
        <v>8675</v>
      </c>
      <c r="F34" s="878">
        <v>3000</v>
      </c>
      <c r="G34" s="878" t="s">
        <v>2703</v>
      </c>
      <c r="H34" s="882">
        <v>44263</v>
      </c>
      <c r="I34" s="838" t="s">
        <v>8743</v>
      </c>
      <c r="J34" s="835" t="s">
        <v>8744</v>
      </c>
      <c r="K34" s="611"/>
      <c r="L34" s="612"/>
      <c r="M34" s="611"/>
      <c r="N34" s="612"/>
      <c r="O34" s="868"/>
      <c r="P34" s="868"/>
      <c r="Q34" s="868"/>
      <c r="R34" s="868"/>
      <c r="S34" s="629" t="s">
        <v>6987</v>
      </c>
    </row>
    <row r="35" spans="1:19" s="603" customFormat="1" ht="60" customHeight="1" x14ac:dyDescent="0.2">
      <c r="A35" s="879">
        <v>19</v>
      </c>
      <c r="B35" s="874" t="s">
        <v>8745</v>
      </c>
      <c r="C35" s="880" t="s">
        <v>8746</v>
      </c>
      <c r="D35" s="881" t="s">
        <v>8747</v>
      </c>
      <c r="E35" s="881" t="s">
        <v>8748</v>
      </c>
      <c r="F35" s="878">
        <v>92.88</v>
      </c>
      <c r="G35" s="878" t="s">
        <v>2531</v>
      </c>
      <c r="H35" s="882">
        <v>44225</v>
      </c>
      <c r="I35" s="838" t="s">
        <v>8749</v>
      </c>
      <c r="J35" s="836" t="s">
        <v>8750</v>
      </c>
      <c r="K35" s="611" t="s">
        <v>496</v>
      </c>
      <c r="L35" s="612"/>
      <c r="M35" s="611" t="s">
        <v>496</v>
      </c>
      <c r="N35" s="612"/>
      <c r="O35" s="868" t="s">
        <v>496</v>
      </c>
      <c r="P35" s="868"/>
      <c r="Q35" s="868"/>
      <c r="R35" s="868"/>
      <c r="S35" s="627"/>
    </row>
    <row r="36" spans="1:19" s="603" customFormat="1" ht="54.75" customHeight="1" x14ac:dyDescent="0.2">
      <c r="A36" s="879">
        <v>20</v>
      </c>
      <c r="B36" s="874" t="s">
        <v>8751</v>
      </c>
      <c r="C36" s="883" t="s">
        <v>7983</v>
      </c>
      <c r="D36" s="881" t="s">
        <v>7984</v>
      </c>
      <c r="E36" s="881" t="s">
        <v>7985</v>
      </c>
      <c r="F36" s="878">
        <v>2575</v>
      </c>
      <c r="G36" s="878" t="s">
        <v>2569</v>
      </c>
      <c r="H36" s="882">
        <v>44251</v>
      </c>
      <c r="I36" s="838" t="s">
        <v>8752</v>
      </c>
      <c r="J36" s="836" t="s">
        <v>8753</v>
      </c>
      <c r="K36" s="611"/>
      <c r="L36" s="612"/>
      <c r="M36" s="611"/>
      <c r="N36" s="612"/>
      <c r="O36" s="868"/>
      <c r="P36" s="868"/>
      <c r="Q36" s="868"/>
      <c r="R36" s="868"/>
      <c r="S36" s="629" t="s">
        <v>6987</v>
      </c>
    </row>
    <row r="37" spans="1:19" s="603" customFormat="1" ht="109.5" customHeight="1" x14ac:dyDescent="0.2">
      <c r="A37" s="879">
        <v>21</v>
      </c>
      <c r="B37" s="874" t="s">
        <v>8754</v>
      </c>
      <c r="C37" s="883" t="s">
        <v>8924</v>
      </c>
      <c r="D37" s="881" t="s">
        <v>8747</v>
      </c>
      <c r="E37" s="881" t="s">
        <v>8925</v>
      </c>
      <c r="F37" s="878">
        <v>150.94</v>
      </c>
      <c r="G37" s="878" t="s">
        <v>2569</v>
      </c>
      <c r="H37" s="882">
        <v>44231</v>
      </c>
      <c r="I37" s="838" t="s">
        <v>8755</v>
      </c>
      <c r="J37" s="836" t="s">
        <v>8756</v>
      </c>
      <c r="K37" s="868" t="s">
        <v>496</v>
      </c>
      <c r="L37" s="828"/>
      <c r="M37" s="868" t="s">
        <v>496</v>
      </c>
      <c r="N37" s="828"/>
      <c r="O37" s="868" t="s">
        <v>496</v>
      </c>
      <c r="P37" s="868"/>
      <c r="Q37" s="868"/>
      <c r="R37" s="868"/>
      <c r="S37" s="627"/>
    </row>
    <row r="38" spans="1:19" s="603" customFormat="1" ht="48" x14ac:dyDescent="0.2">
      <c r="A38" s="1296">
        <v>22</v>
      </c>
      <c r="B38" s="1297" t="s">
        <v>8757</v>
      </c>
      <c r="C38" s="1298" t="s">
        <v>8758</v>
      </c>
      <c r="D38" s="881" t="s">
        <v>2709</v>
      </c>
      <c r="E38" s="1301" t="s">
        <v>8759</v>
      </c>
      <c r="F38" s="878">
        <v>2173.17</v>
      </c>
      <c r="G38" s="878" t="s">
        <v>2703</v>
      </c>
      <c r="H38" s="882">
        <v>44263</v>
      </c>
      <c r="I38" s="838" t="s">
        <v>8760</v>
      </c>
      <c r="J38" s="836" t="s">
        <v>8761</v>
      </c>
      <c r="K38" s="611" t="s">
        <v>496</v>
      </c>
      <c r="L38" s="612"/>
      <c r="M38" s="611" t="s">
        <v>496</v>
      </c>
      <c r="N38" s="612"/>
      <c r="O38" s="868" t="s">
        <v>496</v>
      </c>
      <c r="P38" s="868"/>
      <c r="Q38" s="868"/>
      <c r="R38" s="868"/>
      <c r="S38" s="629"/>
    </row>
    <row r="39" spans="1:19" s="603" customFormat="1" ht="48" x14ac:dyDescent="0.2">
      <c r="A39" s="1296"/>
      <c r="B39" s="1297"/>
      <c r="C39" s="1298"/>
      <c r="D39" s="881" t="s">
        <v>8762</v>
      </c>
      <c r="E39" s="1301"/>
      <c r="F39" s="878">
        <v>8640</v>
      </c>
      <c r="G39" s="878" t="s">
        <v>2703</v>
      </c>
      <c r="H39" s="882">
        <v>44263</v>
      </c>
      <c r="I39" s="838" t="s">
        <v>8763</v>
      </c>
      <c r="J39" s="836" t="s">
        <v>8764</v>
      </c>
      <c r="K39" s="611" t="s">
        <v>496</v>
      </c>
      <c r="L39" s="612"/>
      <c r="M39" s="611" t="s">
        <v>496</v>
      </c>
      <c r="N39" s="612"/>
      <c r="O39" s="868" t="s">
        <v>496</v>
      </c>
      <c r="P39" s="868"/>
      <c r="Q39" s="868"/>
      <c r="R39" s="868"/>
      <c r="S39" s="629"/>
    </row>
    <row r="40" spans="1:19" s="603" customFormat="1" ht="42" customHeight="1" x14ac:dyDescent="0.2">
      <c r="A40" s="1296"/>
      <c r="B40" s="1297"/>
      <c r="C40" s="1298"/>
      <c r="D40" s="881" t="s">
        <v>8214</v>
      </c>
      <c r="E40" s="1301"/>
      <c r="F40" s="878">
        <v>2570</v>
      </c>
      <c r="G40" s="878" t="s">
        <v>2703</v>
      </c>
      <c r="H40" s="882">
        <v>44263</v>
      </c>
      <c r="I40" s="838" t="s">
        <v>8765</v>
      </c>
      <c r="J40" s="836" t="s">
        <v>8766</v>
      </c>
      <c r="K40" s="611" t="s">
        <v>496</v>
      </c>
      <c r="L40" s="612"/>
      <c r="M40" s="611" t="s">
        <v>496</v>
      </c>
      <c r="N40" s="612"/>
      <c r="O40" s="868" t="s">
        <v>496</v>
      </c>
      <c r="P40" s="868"/>
      <c r="Q40" s="868"/>
      <c r="R40" s="868"/>
      <c r="S40" s="629"/>
    </row>
    <row r="41" spans="1:19" s="603" customFormat="1" ht="49.5" customHeight="1" x14ac:dyDescent="0.2">
      <c r="A41" s="1296">
        <v>23</v>
      </c>
      <c r="B41" s="1297" t="s">
        <v>8767</v>
      </c>
      <c r="C41" s="1298" t="s">
        <v>8768</v>
      </c>
      <c r="D41" s="881" t="s">
        <v>8214</v>
      </c>
      <c r="E41" s="1301" t="s">
        <v>8769</v>
      </c>
      <c r="F41" s="878">
        <v>170</v>
      </c>
      <c r="G41" s="878" t="s">
        <v>2703</v>
      </c>
      <c r="H41" s="882">
        <v>44271</v>
      </c>
      <c r="I41" s="838" t="s">
        <v>8770</v>
      </c>
      <c r="J41" s="836" t="s">
        <v>8771</v>
      </c>
      <c r="K41" s="611" t="s">
        <v>496</v>
      </c>
      <c r="L41" s="612"/>
      <c r="M41" s="611" t="s">
        <v>496</v>
      </c>
      <c r="N41" s="612"/>
      <c r="O41" s="868" t="s">
        <v>496</v>
      </c>
      <c r="P41" s="868"/>
      <c r="Q41" s="868"/>
      <c r="R41" s="868"/>
      <c r="S41" s="629"/>
    </row>
    <row r="42" spans="1:19" s="603" customFormat="1" ht="75.75" customHeight="1" x14ac:dyDescent="0.2">
      <c r="A42" s="1296"/>
      <c r="B42" s="1297"/>
      <c r="C42" s="1298"/>
      <c r="D42" s="881" t="s">
        <v>2706</v>
      </c>
      <c r="E42" s="1301"/>
      <c r="F42" s="878">
        <v>6268</v>
      </c>
      <c r="G42" s="878" t="s">
        <v>2703</v>
      </c>
      <c r="H42" s="882">
        <v>44271</v>
      </c>
      <c r="I42" s="838" t="s">
        <v>8772</v>
      </c>
      <c r="J42" s="836" t="s">
        <v>8773</v>
      </c>
      <c r="K42" s="611" t="s">
        <v>496</v>
      </c>
      <c r="L42" s="612"/>
      <c r="M42" s="611" t="s">
        <v>496</v>
      </c>
      <c r="N42" s="612"/>
      <c r="O42" s="868"/>
      <c r="P42" s="868" t="s">
        <v>496</v>
      </c>
      <c r="Q42" s="868"/>
      <c r="R42" s="868"/>
      <c r="S42" s="629"/>
    </row>
    <row r="43" spans="1:19" s="603" customFormat="1" ht="49.5" customHeight="1" x14ac:dyDescent="0.2">
      <c r="A43" s="1296"/>
      <c r="B43" s="1297"/>
      <c r="C43" s="1298"/>
      <c r="D43" s="881" t="s">
        <v>8774</v>
      </c>
      <c r="E43" s="1301"/>
      <c r="F43" s="878">
        <v>247.5</v>
      </c>
      <c r="G43" s="878" t="s">
        <v>2703</v>
      </c>
      <c r="H43" s="882">
        <v>44271</v>
      </c>
      <c r="I43" s="838" t="s">
        <v>8775</v>
      </c>
      <c r="J43" s="836" t="s">
        <v>8776</v>
      </c>
      <c r="K43" s="611" t="s">
        <v>496</v>
      </c>
      <c r="L43" s="612"/>
      <c r="M43" s="611" t="s">
        <v>496</v>
      </c>
      <c r="N43" s="612"/>
      <c r="O43" s="868" t="s">
        <v>496</v>
      </c>
      <c r="P43" s="868"/>
      <c r="Q43" s="868"/>
      <c r="R43" s="868"/>
      <c r="S43" s="629"/>
    </row>
    <row r="44" spans="1:19" s="603" customFormat="1" ht="66" customHeight="1" x14ac:dyDescent="0.2">
      <c r="A44" s="1296">
        <v>24</v>
      </c>
      <c r="B44" s="1297" t="s">
        <v>8828</v>
      </c>
      <c r="C44" s="1304" t="s">
        <v>8926</v>
      </c>
      <c r="D44" s="881" t="s">
        <v>147</v>
      </c>
      <c r="E44" s="1301" t="s">
        <v>8927</v>
      </c>
      <c r="F44" s="878">
        <v>183</v>
      </c>
      <c r="G44" s="1300" t="s">
        <v>2827</v>
      </c>
      <c r="H44" s="1295">
        <v>44302</v>
      </c>
      <c r="I44" s="838" t="s">
        <v>8928</v>
      </c>
      <c r="J44" s="836" t="s">
        <v>8835</v>
      </c>
      <c r="K44" s="611" t="s">
        <v>496</v>
      </c>
      <c r="L44" s="612"/>
      <c r="M44" s="611" t="s">
        <v>496</v>
      </c>
      <c r="N44" s="612"/>
      <c r="O44" s="868" t="s">
        <v>496</v>
      </c>
      <c r="P44" s="868"/>
      <c r="Q44" s="868"/>
      <c r="R44" s="868"/>
      <c r="S44" s="629"/>
    </row>
    <row r="45" spans="1:19" s="603" customFormat="1" ht="61.5" customHeight="1" x14ac:dyDescent="0.2">
      <c r="A45" s="1296"/>
      <c r="B45" s="1297"/>
      <c r="C45" s="1304"/>
      <c r="D45" s="881" t="s">
        <v>8829</v>
      </c>
      <c r="E45" s="1301"/>
      <c r="F45" s="878">
        <v>613.70000000000005</v>
      </c>
      <c r="G45" s="1300"/>
      <c r="H45" s="1295"/>
      <c r="I45" s="838" t="s">
        <v>8929</v>
      </c>
      <c r="J45" s="836" t="s">
        <v>8837</v>
      </c>
      <c r="K45" s="611" t="s">
        <v>496</v>
      </c>
      <c r="L45" s="612"/>
      <c r="M45" s="611" t="s">
        <v>496</v>
      </c>
      <c r="N45" s="612"/>
      <c r="O45" s="868" t="s">
        <v>496</v>
      </c>
      <c r="P45" s="868"/>
      <c r="Q45" s="868"/>
      <c r="R45" s="868"/>
      <c r="S45" s="629"/>
    </row>
    <row r="46" spans="1:19" s="603" customFormat="1" ht="39.75" customHeight="1" x14ac:dyDescent="0.2">
      <c r="A46" s="1296"/>
      <c r="B46" s="1297"/>
      <c r="C46" s="1304"/>
      <c r="D46" s="881" t="s">
        <v>75</v>
      </c>
      <c r="E46" s="1301"/>
      <c r="F46" s="878">
        <v>606.99</v>
      </c>
      <c r="G46" s="1300"/>
      <c r="H46" s="1295"/>
      <c r="I46" s="838" t="s">
        <v>8830</v>
      </c>
      <c r="J46" s="836" t="s">
        <v>8833</v>
      </c>
      <c r="K46" s="611" t="s">
        <v>496</v>
      </c>
      <c r="L46" s="612"/>
      <c r="M46" s="611" t="s">
        <v>496</v>
      </c>
      <c r="N46" s="612"/>
      <c r="O46" s="868" t="s">
        <v>496</v>
      </c>
      <c r="P46" s="868"/>
      <c r="Q46" s="868"/>
      <c r="R46" s="868"/>
      <c r="S46" s="629"/>
    </row>
    <row r="47" spans="1:19" s="603" customFormat="1" ht="43.5" customHeight="1" x14ac:dyDescent="0.2">
      <c r="A47" s="1296"/>
      <c r="B47" s="1297"/>
      <c r="C47" s="1304"/>
      <c r="D47" s="881" t="s">
        <v>4595</v>
      </c>
      <c r="E47" s="1301"/>
      <c r="F47" s="878">
        <v>140</v>
      </c>
      <c r="G47" s="1300"/>
      <c r="H47" s="1295"/>
      <c r="I47" s="838" t="s">
        <v>8770</v>
      </c>
      <c r="J47" s="836" t="s">
        <v>8838</v>
      </c>
      <c r="K47" s="611" t="s">
        <v>496</v>
      </c>
      <c r="L47" s="612"/>
      <c r="M47" s="611" t="s">
        <v>496</v>
      </c>
      <c r="N47" s="612"/>
      <c r="O47" s="868" t="s">
        <v>496</v>
      </c>
      <c r="P47" s="868"/>
      <c r="Q47" s="868"/>
      <c r="R47" s="868"/>
      <c r="S47" s="629"/>
    </row>
    <row r="48" spans="1:19" s="603" customFormat="1" ht="40.5" customHeight="1" x14ac:dyDescent="0.2">
      <c r="A48" s="1296"/>
      <c r="B48" s="1297"/>
      <c r="C48" s="1304"/>
      <c r="D48" s="881" t="s">
        <v>451</v>
      </c>
      <c r="E48" s="1301"/>
      <c r="F48" s="878">
        <v>2008</v>
      </c>
      <c r="G48" s="1300"/>
      <c r="H48" s="1295"/>
      <c r="I48" s="838" t="s">
        <v>8831</v>
      </c>
      <c r="J48" s="836" t="s">
        <v>8836</v>
      </c>
      <c r="K48" s="611" t="s">
        <v>496</v>
      </c>
      <c r="L48" s="612"/>
      <c r="M48" s="611" t="s">
        <v>496</v>
      </c>
      <c r="N48" s="612"/>
      <c r="O48" s="868" t="s">
        <v>496</v>
      </c>
      <c r="P48" s="868"/>
      <c r="Q48" s="868"/>
      <c r="R48" s="868"/>
      <c r="S48" s="629"/>
    </row>
    <row r="49" spans="1:19" s="603" customFormat="1" ht="31.5" customHeight="1" x14ac:dyDescent="0.2">
      <c r="A49" s="1296"/>
      <c r="B49" s="1297"/>
      <c r="C49" s="1304"/>
      <c r="D49" s="881" t="s">
        <v>1180</v>
      </c>
      <c r="E49" s="1301"/>
      <c r="F49" s="878">
        <v>1123.0999999999999</v>
      </c>
      <c r="G49" s="1300"/>
      <c r="H49" s="1295"/>
      <c r="I49" s="838" t="s">
        <v>8770</v>
      </c>
      <c r="J49" s="836" t="s">
        <v>8834</v>
      </c>
      <c r="K49" s="611" t="s">
        <v>496</v>
      </c>
      <c r="L49" s="612"/>
      <c r="M49" s="611" t="s">
        <v>496</v>
      </c>
      <c r="N49" s="612"/>
      <c r="O49" s="868" t="s">
        <v>496</v>
      </c>
      <c r="P49" s="868"/>
      <c r="Q49" s="868"/>
      <c r="R49" s="868"/>
      <c r="S49" s="629"/>
    </row>
    <row r="50" spans="1:19" s="603" customFormat="1" ht="34.5" customHeight="1" x14ac:dyDescent="0.2">
      <c r="A50" s="1296"/>
      <c r="B50" s="1297"/>
      <c r="C50" s="1304"/>
      <c r="D50" s="881" t="s">
        <v>4605</v>
      </c>
      <c r="E50" s="1301"/>
      <c r="F50" s="878">
        <v>61</v>
      </c>
      <c r="G50" s="1300"/>
      <c r="H50" s="1295"/>
      <c r="I50" s="838" t="s">
        <v>8770</v>
      </c>
      <c r="J50" s="836" t="s">
        <v>8832</v>
      </c>
      <c r="K50" s="611" t="s">
        <v>496</v>
      </c>
      <c r="L50" s="612"/>
      <c r="M50" s="611" t="s">
        <v>496</v>
      </c>
      <c r="N50" s="612"/>
      <c r="O50" s="868" t="s">
        <v>496</v>
      </c>
      <c r="P50" s="868"/>
      <c r="Q50" s="868"/>
      <c r="R50" s="868"/>
      <c r="S50" s="629"/>
    </row>
    <row r="51" spans="1:19" s="603" customFormat="1" ht="80.25" customHeight="1" x14ac:dyDescent="0.2">
      <c r="A51" s="879">
        <v>25</v>
      </c>
      <c r="B51" s="874" t="s">
        <v>8777</v>
      </c>
      <c r="C51" s="883" t="s">
        <v>8009</v>
      </c>
      <c r="D51" s="881" t="s">
        <v>6923</v>
      </c>
      <c r="E51" s="881" t="s">
        <v>8778</v>
      </c>
      <c r="F51" s="878">
        <v>10000</v>
      </c>
      <c r="G51" s="878" t="s">
        <v>2703</v>
      </c>
      <c r="H51" s="841">
        <v>44273</v>
      </c>
      <c r="I51" s="838" t="s">
        <v>8743</v>
      </c>
      <c r="J51" s="837" t="s">
        <v>8779</v>
      </c>
      <c r="K51" s="611"/>
      <c r="L51" s="612"/>
      <c r="M51" s="611"/>
      <c r="N51" s="612"/>
      <c r="O51" s="868"/>
      <c r="P51" s="868"/>
      <c r="Q51" s="868"/>
      <c r="R51" s="868"/>
      <c r="S51" s="629" t="s">
        <v>6987</v>
      </c>
    </row>
    <row r="52" spans="1:19" s="603" customFormat="1" ht="80.25" customHeight="1" x14ac:dyDescent="0.2">
      <c r="A52" s="879">
        <v>26</v>
      </c>
      <c r="B52" s="874" t="s">
        <v>8780</v>
      </c>
      <c r="C52" s="883" t="s">
        <v>6193</v>
      </c>
      <c r="D52" s="881" t="s">
        <v>8781</v>
      </c>
      <c r="E52" s="881" t="s">
        <v>8782</v>
      </c>
      <c r="F52" s="878">
        <v>8100</v>
      </c>
      <c r="G52" s="878" t="s">
        <v>2703</v>
      </c>
      <c r="H52" s="841">
        <v>44273</v>
      </c>
      <c r="I52" s="838" t="s">
        <v>8743</v>
      </c>
      <c r="J52" s="837" t="s">
        <v>8921</v>
      </c>
      <c r="K52" s="611"/>
      <c r="L52" s="612"/>
      <c r="M52" s="611"/>
      <c r="N52" s="612"/>
      <c r="O52" s="868"/>
      <c r="P52" s="868"/>
      <c r="Q52" s="868"/>
      <c r="R52" s="868"/>
      <c r="S52" s="629" t="s">
        <v>6987</v>
      </c>
    </row>
    <row r="53" spans="1:19" s="603" customFormat="1" ht="80.25" customHeight="1" x14ac:dyDescent="0.2">
      <c r="A53" s="879">
        <v>27</v>
      </c>
      <c r="B53" s="874" t="s">
        <v>8783</v>
      </c>
      <c r="C53" s="883" t="s">
        <v>8784</v>
      </c>
      <c r="D53" s="881" t="s">
        <v>8785</v>
      </c>
      <c r="E53" s="881" t="s">
        <v>8786</v>
      </c>
      <c r="F53" s="878">
        <v>1356</v>
      </c>
      <c r="G53" s="878" t="s">
        <v>2703</v>
      </c>
      <c r="H53" s="882">
        <v>44263</v>
      </c>
      <c r="I53" s="838" t="s">
        <v>8787</v>
      </c>
      <c r="J53" s="836" t="s">
        <v>8788</v>
      </c>
      <c r="K53" s="611"/>
      <c r="L53" s="612"/>
      <c r="M53" s="611"/>
      <c r="N53" s="612"/>
      <c r="O53" s="868"/>
      <c r="P53" s="868"/>
      <c r="Q53" s="868"/>
      <c r="R53" s="868"/>
      <c r="S53" s="629" t="s">
        <v>6987</v>
      </c>
    </row>
    <row r="54" spans="1:19" s="603" customFormat="1" ht="80.25" customHeight="1" x14ac:dyDescent="0.2">
      <c r="A54" s="879">
        <v>28</v>
      </c>
      <c r="B54" s="874" t="s">
        <v>8789</v>
      </c>
      <c r="C54" s="883" t="s">
        <v>8790</v>
      </c>
      <c r="D54" s="881" t="s">
        <v>8791</v>
      </c>
      <c r="E54" s="881" t="s">
        <v>8792</v>
      </c>
      <c r="F54" s="878">
        <v>1200</v>
      </c>
      <c r="G54" s="878" t="s">
        <v>2703</v>
      </c>
      <c r="H54" s="882">
        <v>44277</v>
      </c>
      <c r="I54" s="838" t="s">
        <v>8743</v>
      </c>
      <c r="J54" s="836" t="s">
        <v>8824</v>
      </c>
      <c r="K54" s="611"/>
      <c r="L54" s="612"/>
      <c r="M54" s="611"/>
      <c r="N54" s="612"/>
      <c r="O54" s="868"/>
      <c r="P54" s="868"/>
      <c r="Q54" s="868"/>
      <c r="R54" s="868"/>
      <c r="S54" s="629" t="s">
        <v>6987</v>
      </c>
    </row>
    <row r="55" spans="1:19" s="603" customFormat="1" ht="80.25" customHeight="1" x14ac:dyDescent="0.2">
      <c r="A55" s="879">
        <v>29</v>
      </c>
      <c r="B55" s="874" t="s">
        <v>8793</v>
      </c>
      <c r="C55" s="883" t="s">
        <v>8655</v>
      </c>
      <c r="D55" s="839" t="s">
        <v>5513</v>
      </c>
      <c r="E55" s="881" t="s">
        <v>8701</v>
      </c>
      <c r="F55" s="878" t="s">
        <v>2534</v>
      </c>
      <c r="G55" s="878" t="s">
        <v>2569</v>
      </c>
      <c r="H55" s="882">
        <v>44242</v>
      </c>
      <c r="I55" s="877" t="s">
        <v>5513</v>
      </c>
      <c r="J55" s="835" t="s">
        <v>8794</v>
      </c>
      <c r="K55" s="626" t="s">
        <v>6059</v>
      </c>
      <c r="L55" s="626" t="s">
        <v>6059</v>
      </c>
      <c r="M55" s="626" t="s">
        <v>6059</v>
      </c>
      <c r="N55" s="626" t="s">
        <v>6059</v>
      </c>
      <c r="O55" s="626" t="s">
        <v>6059</v>
      </c>
      <c r="P55" s="626" t="s">
        <v>6059</v>
      </c>
      <c r="Q55" s="626" t="s">
        <v>6059</v>
      </c>
      <c r="R55" s="626" t="s">
        <v>6059</v>
      </c>
      <c r="S55" s="629" t="s">
        <v>8825</v>
      </c>
    </row>
    <row r="56" spans="1:19" s="603" customFormat="1" ht="84.75" customHeight="1" x14ac:dyDescent="0.2">
      <c r="A56" s="879">
        <v>30</v>
      </c>
      <c r="B56" s="874" t="s">
        <v>8795</v>
      </c>
      <c r="C56" s="883" t="s">
        <v>8924</v>
      </c>
      <c r="D56" s="881" t="s">
        <v>8796</v>
      </c>
      <c r="E56" s="881" t="s">
        <v>8925</v>
      </c>
      <c r="F56" s="878">
        <v>301.88</v>
      </c>
      <c r="G56" s="878" t="s">
        <v>2703</v>
      </c>
      <c r="H56" s="882">
        <v>44257</v>
      </c>
      <c r="I56" s="838" t="s">
        <v>8797</v>
      </c>
      <c r="J56" s="836" t="s">
        <v>8798</v>
      </c>
      <c r="K56" s="611" t="s">
        <v>496</v>
      </c>
      <c r="L56" s="612"/>
      <c r="M56" s="611" t="s">
        <v>496</v>
      </c>
      <c r="N56" s="612"/>
      <c r="O56" s="868" t="s">
        <v>496</v>
      </c>
      <c r="P56" s="868"/>
      <c r="Q56" s="868"/>
      <c r="R56" s="868"/>
      <c r="S56" s="629"/>
    </row>
    <row r="57" spans="1:19" s="603" customFormat="1" ht="62.25" customHeight="1" x14ac:dyDescent="0.2">
      <c r="A57" s="879">
        <v>31</v>
      </c>
      <c r="B57" s="874" t="s">
        <v>8839</v>
      </c>
      <c r="C57" s="883" t="s">
        <v>8930</v>
      </c>
      <c r="D57" s="881" t="s">
        <v>8840</v>
      </c>
      <c r="E57" s="881" t="s">
        <v>8931</v>
      </c>
      <c r="F57" s="878">
        <v>1298.78</v>
      </c>
      <c r="G57" s="878" t="s">
        <v>2827</v>
      </c>
      <c r="H57" s="882">
        <v>44299</v>
      </c>
      <c r="I57" s="838" t="s">
        <v>8841</v>
      </c>
      <c r="J57" s="836" t="s">
        <v>8842</v>
      </c>
      <c r="K57" s="611" t="s">
        <v>496</v>
      </c>
      <c r="L57" s="612"/>
      <c r="M57" s="611" t="s">
        <v>496</v>
      </c>
      <c r="N57" s="612"/>
      <c r="O57" s="868" t="s">
        <v>496</v>
      </c>
      <c r="P57" s="868"/>
      <c r="Q57" s="868"/>
      <c r="R57" s="868"/>
      <c r="S57" s="629"/>
    </row>
    <row r="58" spans="1:19" s="603" customFormat="1" ht="62.25" customHeight="1" x14ac:dyDescent="0.2">
      <c r="A58" s="1296">
        <v>32</v>
      </c>
      <c r="B58" s="1297" t="s">
        <v>8877</v>
      </c>
      <c r="C58" s="1298" t="s">
        <v>7035</v>
      </c>
      <c r="D58" s="881" t="s">
        <v>8879</v>
      </c>
      <c r="E58" s="1299" t="s">
        <v>8878</v>
      </c>
      <c r="F58" s="878">
        <v>12500</v>
      </c>
      <c r="G58" s="1300" t="s">
        <v>2827</v>
      </c>
      <c r="H58" s="1295">
        <v>44309</v>
      </c>
      <c r="I58" s="1294" t="s">
        <v>8852</v>
      </c>
      <c r="J58" s="836" t="s">
        <v>8919</v>
      </c>
      <c r="K58" s="611" t="s">
        <v>496</v>
      </c>
      <c r="L58" s="612"/>
      <c r="M58" s="611" t="s">
        <v>496</v>
      </c>
      <c r="N58" s="612"/>
      <c r="O58" s="868" t="s">
        <v>496</v>
      </c>
      <c r="P58" s="868"/>
      <c r="Q58" s="868"/>
      <c r="R58" s="868"/>
      <c r="S58" s="629"/>
    </row>
    <row r="59" spans="1:19" s="603" customFormat="1" ht="62.25" customHeight="1" x14ac:dyDescent="0.2">
      <c r="A59" s="1296"/>
      <c r="B59" s="1297"/>
      <c r="C59" s="1298"/>
      <c r="D59" s="881" t="s">
        <v>8880</v>
      </c>
      <c r="E59" s="1299"/>
      <c r="F59" s="878">
        <v>12500</v>
      </c>
      <c r="G59" s="1300"/>
      <c r="H59" s="1295"/>
      <c r="I59" s="1294"/>
      <c r="J59" s="836" t="s">
        <v>8920</v>
      </c>
      <c r="K59" s="611" t="s">
        <v>496</v>
      </c>
      <c r="L59" s="612"/>
      <c r="M59" s="611" t="s">
        <v>496</v>
      </c>
      <c r="N59" s="612"/>
      <c r="O59" s="868" t="s">
        <v>496</v>
      </c>
      <c r="P59" s="868"/>
      <c r="Q59" s="868"/>
      <c r="R59" s="868"/>
      <c r="S59" s="629"/>
    </row>
    <row r="60" spans="1:19" s="603" customFormat="1" ht="36" x14ac:dyDescent="0.2">
      <c r="A60" s="1296">
        <v>33</v>
      </c>
      <c r="B60" s="1297" t="s">
        <v>8854</v>
      </c>
      <c r="C60" s="1298" t="s">
        <v>8856</v>
      </c>
      <c r="D60" s="881" t="s">
        <v>84</v>
      </c>
      <c r="E60" s="1301" t="s">
        <v>8857</v>
      </c>
      <c r="F60" s="878">
        <v>4240</v>
      </c>
      <c r="G60" s="878" t="s">
        <v>2827</v>
      </c>
      <c r="H60" s="882">
        <v>44299</v>
      </c>
      <c r="I60" s="838" t="s">
        <v>8852</v>
      </c>
      <c r="J60" s="836" t="s">
        <v>8858</v>
      </c>
      <c r="K60" s="611"/>
      <c r="L60" s="612"/>
      <c r="M60" s="611"/>
      <c r="N60" s="612"/>
      <c r="O60" s="868"/>
      <c r="P60" s="868"/>
      <c r="Q60" s="868"/>
      <c r="R60" s="868"/>
      <c r="S60" s="629" t="s">
        <v>6987</v>
      </c>
    </row>
    <row r="61" spans="1:19" s="603" customFormat="1" ht="36" x14ac:dyDescent="0.2">
      <c r="A61" s="1296"/>
      <c r="B61" s="1297"/>
      <c r="C61" s="1298"/>
      <c r="D61" s="881" t="s">
        <v>8855</v>
      </c>
      <c r="E61" s="1301"/>
      <c r="F61" s="878">
        <v>6360</v>
      </c>
      <c r="G61" s="878" t="s">
        <v>2827</v>
      </c>
      <c r="H61" s="882">
        <v>44299</v>
      </c>
      <c r="I61" s="838" t="s">
        <v>8852</v>
      </c>
      <c r="J61" s="836" t="s">
        <v>8859</v>
      </c>
      <c r="K61" s="611"/>
      <c r="L61" s="612"/>
      <c r="M61" s="611"/>
      <c r="N61" s="612"/>
      <c r="O61" s="868"/>
      <c r="P61" s="868"/>
      <c r="Q61" s="868"/>
      <c r="R61" s="868"/>
      <c r="S61" s="629" t="s">
        <v>6987</v>
      </c>
    </row>
    <row r="62" spans="1:19" s="603" customFormat="1" ht="24" x14ac:dyDescent="0.2">
      <c r="A62" s="1296">
        <v>34</v>
      </c>
      <c r="B62" s="1297" t="s">
        <v>8860</v>
      </c>
      <c r="C62" s="1298" t="s">
        <v>8861</v>
      </c>
      <c r="D62" s="881" t="s">
        <v>8223</v>
      </c>
      <c r="E62" s="1301" t="s">
        <v>8863</v>
      </c>
      <c r="F62" s="878">
        <v>6562.5</v>
      </c>
      <c r="G62" s="1300" t="s">
        <v>2827</v>
      </c>
      <c r="H62" s="1295">
        <v>44305</v>
      </c>
      <c r="I62" s="1294" t="s">
        <v>8864</v>
      </c>
      <c r="J62" s="836" t="s">
        <v>8865</v>
      </c>
      <c r="K62" s="611"/>
      <c r="L62" s="612"/>
      <c r="M62" s="611"/>
      <c r="N62" s="612"/>
      <c r="O62" s="868"/>
      <c r="P62" s="868"/>
      <c r="Q62" s="868"/>
      <c r="R62" s="868"/>
      <c r="S62" s="629" t="s">
        <v>6987</v>
      </c>
    </row>
    <row r="63" spans="1:19" s="603" customFormat="1" ht="24" x14ac:dyDescent="0.2">
      <c r="A63" s="1296"/>
      <c r="B63" s="1297"/>
      <c r="C63" s="1298"/>
      <c r="D63" s="881" t="s">
        <v>8221</v>
      </c>
      <c r="E63" s="1301"/>
      <c r="F63" s="878">
        <v>6562.5</v>
      </c>
      <c r="G63" s="1300"/>
      <c r="H63" s="1295"/>
      <c r="I63" s="1294"/>
      <c r="J63" s="836" t="s">
        <v>8866</v>
      </c>
      <c r="K63" s="611"/>
      <c r="L63" s="612"/>
      <c r="M63" s="611"/>
      <c r="N63" s="612"/>
      <c r="O63" s="868"/>
      <c r="P63" s="868"/>
      <c r="Q63" s="868"/>
      <c r="R63" s="868"/>
      <c r="S63" s="629" t="s">
        <v>6987</v>
      </c>
    </row>
    <row r="64" spans="1:19" s="603" customFormat="1" ht="24" x14ac:dyDescent="0.2">
      <c r="A64" s="1296"/>
      <c r="B64" s="1297"/>
      <c r="C64" s="1298"/>
      <c r="D64" s="881" t="s">
        <v>87</v>
      </c>
      <c r="E64" s="1301"/>
      <c r="F64" s="878">
        <v>4875</v>
      </c>
      <c r="G64" s="1300"/>
      <c r="H64" s="1295"/>
      <c r="I64" s="1294"/>
      <c r="J64" s="836" t="s">
        <v>8867</v>
      </c>
      <c r="K64" s="611"/>
      <c r="L64" s="612"/>
      <c r="M64" s="611"/>
      <c r="N64" s="612"/>
      <c r="O64" s="868"/>
      <c r="P64" s="868"/>
      <c r="Q64" s="868"/>
      <c r="R64" s="868"/>
      <c r="S64" s="629" t="s">
        <v>6987</v>
      </c>
    </row>
    <row r="65" spans="1:19" s="603" customFormat="1" ht="32.25" customHeight="1" x14ac:dyDescent="0.2">
      <c r="A65" s="1296">
        <v>35</v>
      </c>
      <c r="B65" s="1297" t="s">
        <v>8862</v>
      </c>
      <c r="C65" s="1298" t="s">
        <v>8868</v>
      </c>
      <c r="D65" s="881" t="s">
        <v>181</v>
      </c>
      <c r="E65" s="1299" t="s">
        <v>8869</v>
      </c>
      <c r="F65" s="878">
        <v>2651</v>
      </c>
      <c r="G65" s="1300" t="s">
        <v>2827</v>
      </c>
      <c r="H65" s="1295">
        <v>44300</v>
      </c>
      <c r="I65" s="1294" t="s">
        <v>8932</v>
      </c>
      <c r="J65" s="836" t="s">
        <v>8871</v>
      </c>
      <c r="K65" s="611"/>
      <c r="L65" s="612"/>
      <c r="M65" s="611"/>
      <c r="N65" s="612"/>
      <c r="O65" s="868"/>
      <c r="P65" s="868"/>
      <c r="Q65" s="868"/>
      <c r="R65" s="868"/>
      <c r="S65" s="629" t="s">
        <v>6987</v>
      </c>
    </row>
    <row r="66" spans="1:19" s="603" customFormat="1" ht="32.25" customHeight="1" x14ac:dyDescent="0.2">
      <c r="A66" s="1296"/>
      <c r="B66" s="1297"/>
      <c r="C66" s="1298"/>
      <c r="D66" s="881" t="s">
        <v>87</v>
      </c>
      <c r="E66" s="1299"/>
      <c r="F66" s="878">
        <v>8000</v>
      </c>
      <c r="G66" s="1300"/>
      <c r="H66" s="1295"/>
      <c r="I66" s="1294"/>
      <c r="J66" s="836" t="s">
        <v>8870</v>
      </c>
      <c r="K66" s="611"/>
      <c r="L66" s="612"/>
      <c r="M66" s="611"/>
      <c r="N66" s="612"/>
      <c r="O66" s="868"/>
      <c r="P66" s="868"/>
      <c r="Q66" s="868"/>
      <c r="R66" s="868"/>
      <c r="S66" s="629" t="s">
        <v>6987</v>
      </c>
    </row>
    <row r="67" spans="1:19" s="603" customFormat="1" ht="56.25" customHeight="1" x14ac:dyDescent="0.2">
      <c r="A67" s="879">
        <v>36</v>
      </c>
      <c r="B67" s="874" t="s">
        <v>8799</v>
      </c>
      <c r="C67" s="883" t="s">
        <v>8800</v>
      </c>
      <c r="D67" s="881" t="s">
        <v>8801</v>
      </c>
      <c r="E67" s="881" t="s">
        <v>8802</v>
      </c>
      <c r="F67" s="878">
        <v>3000</v>
      </c>
      <c r="G67" s="878" t="s">
        <v>2703</v>
      </c>
      <c r="H67" s="882">
        <v>44281</v>
      </c>
      <c r="I67" s="838" t="s">
        <v>8803</v>
      </c>
      <c r="J67" s="836" t="s">
        <v>8804</v>
      </c>
      <c r="K67" s="611"/>
      <c r="L67" s="612"/>
      <c r="M67" s="611"/>
      <c r="N67" s="612"/>
      <c r="O67" s="868"/>
      <c r="P67" s="868"/>
      <c r="Q67" s="868"/>
      <c r="R67" s="868"/>
      <c r="S67" s="629" t="s">
        <v>6987</v>
      </c>
    </row>
    <row r="68" spans="1:19" s="603" customFormat="1" ht="34.5" customHeight="1" x14ac:dyDescent="0.2">
      <c r="A68" s="1296">
        <v>37</v>
      </c>
      <c r="B68" s="1302" t="s">
        <v>8887</v>
      </c>
      <c r="C68" s="1298" t="s">
        <v>8888</v>
      </c>
      <c r="D68" s="881" t="s">
        <v>8889</v>
      </c>
      <c r="E68" s="1299" t="s">
        <v>8890</v>
      </c>
      <c r="F68" s="878">
        <v>3775</v>
      </c>
      <c r="G68" s="1300" t="s">
        <v>2827</v>
      </c>
      <c r="H68" s="1295">
        <v>44295</v>
      </c>
      <c r="I68" s="1294" t="s">
        <v>8803</v>
      </c>
      <c r="J68" s="836" t="s">
        <v>8891</v>
      </c>
      <c r="K68" s="611"/>
      <c r="L68" s="612"/>
      <c r="M68" s="611"/>
      <c r="N68" s="612"/>
      <c r="O68" s="868"/>
      <c r="P68" s="868"/>
      <c r="Q68" s="868"/>
      <c r="R68" s="868"/>
      <c r="S68" s="629" t="s">
        <v>6987</v>
      </c>
    </row>
    <row r="69" spans="1:19" s="603" customFormat="1" ht="34.5" customHeight="1" x14ac:dyDescent="0.2">
      <c r="A69" s="1296"/>
      <c r="B69" s="1302"/>
      <c r="C69" s="1298"/>
      <c r="D69" s="881" t="s">
        <v>8892</v>
      </c>
      <c r="E69" s="1299"/>
      <c r="F69" s="878">
        <v>33974</v>
      </c>
      <c r="G69" s="1300"/>
      <c r="H69" s="1295"/>
      <c r="I69" s="1294"/>
      <c r="J69" s="836" t="s">
        <v>8893</v>
      </c>
      <c r="K69" s="611"/>
      <c r="L69" s="612"/>
      <c r="M69" s="611"/>
      <c r="N69" s="612"/>
      <c r="O69" s="868"/>
      <c r="P69" s="868"/>
      <c r="Q69" s="868"/>
      <c r="R69" s="868"/>
      <c r="S69" s="629" t="s">
        <v>6987</v>
      </c>
    </row>
    <row r="70" spans="1:19" s="603" customFormat="1" ht="50.25" customHeight="1" x14ac:dyDescent="0.2">
      <c r="A70" s="879">
        <v>38</v>
      </c>
      <c r="B70" s="874" t="s">
        <v>8945</v>
      </c>
      <c r="C70" s="885" t="s">
        <v>8946</v>
      </c>
      <c r="D70" s="861" t="s">
        <v>228</v>
      </c>
      <c r="E70" s="861" t="s">
        <v>8947</v>
      </c>
      <c r="F70" s="875">
        <v>20400</v>
      </c>
      <c r="G70" s="875" t="s">
        <v>2847</v>
      </c>
      <c r="H70" s="866">
        <v>44337</v>
      </c>
      <c r="I70" s="873" t="s">
        <v>8948</v>
      </c>
      <c r="J70" s="650" t="s">
        <v>8949</v>
      </c>
      <c r="K70" s="611"/>
      <c r="L70" s="612"/>
      <c r="M70" s="611"/>
      <c r="N70" s="612"/>
      <c r="O70" s="868"/>
      <c r="P70" s="868"/>
      <c r="Q70" s="868"/>
      <c r="R70" s="868"/>
      <c r="S70" s="629" t="s">
        <v>6987</v>
      </c>
    </row>
    <row r="71" spans="1:19" s="603" customFormat="1" ht="56.25" customHeight="1" x14ac:dyDescent="0.2">
      <c r="A71" s="879">
        <v>39</v>
      </c>
      <c r="B71" s="874" t="s">
        <v>8894</v>
      </c>
      <c r="C71" s="883" t="s">
        <v>8895</v>
      </c>
      <c r="D71" s="881" t="s">
        <v>228</v>
      </c>
      <c r="E71" s="881" t="s">
        <v>8896</v>
      </c>
      <c r="F71" s="878">
        <v>5800</v>
      </c>
      <c r="G71" s="878" t="s">
        <v>2827</v>
      </c>
      <c r="H71" s="882">
        <v>44293</v>
      </c>
      <c r="I71" s="838" t="s">
        <v>8897</v>
      </c>
      <c r="J71" s="836" t="s">
        <v>8898</v>
      </c>
      <c r="K71" s="611"/>
      <c r="L71" s="612"/>
      <c r="M71" s="611"/>
      <c r="N71" s="612"/>
      <c r="O71" s="868"/>
      <c r="P71" s="868"/>
      <c r="Q71" s="868"/>
      <c r="R71" s="868"/>
      <c r="S71" s="629" t="s">
        <v>6987</v>
      </c>
    </row>
    <row r="72" spans="1:19" s="603" customFormat="1" ht="56.25" customHeight="1" x14ac:dyDescent="0.2">
      <c r="A72" s="879">
        <v>40</v>
      </c>
      <c r="B72" s="886" t="s">
        <v>8899</v>
      </c>
      <c r="C72" s="883" t="s">
        <v>8900</v>
      </c>
      <c r="D72" s="881" t="s">
        <v>7673</v>
      </c>
      <c r="E72" s="881" t="s">
        <v>8901</v>
      </c>
      <c r="F72" s="878">
        <v>1896</v>
      </c>
      <c r="G72" s="878" t="s">
        <v>2827</v>
      </c>
      <c r="H72" s="882">
        <v>44305</v>
      </c>
      <c r="I72" s="838" t="s">
        <v>8902</v>
      </c>
      <c r="J72" s="836" t="s">
        <v>8903</v>
      </c>
      <c r="K72" s="611"/>
      <c r="L72" s="612"/>
      <c r="M72" s="611"/>
      <c r="N72" s="612"/>
      <c r="O72" s="868"/>
      <c r="P72" s="868"/>
      <c r="Q72" s="868"/>
      <c r="R72" s="868"/>
      <c r="S72" s="629" t="s">
        <v>6987</v>
      </c>
    </row>
    <row r="73" spans="1:19" s="603" customFormat="1" ht="56.25" customHeight="1" x14ac:dyDescent="0.2">
      <c r="A73" s="879">
        <v>41</v>
      </c>
      <c r="B73" s="886" t="s">
        <v>8904</v>
      </c>
      <c r="C73" s="883" t="s">
        <v>8905</v>
      </c>
      <c r="D73" s="881" t="s">
        <v>8906</v>
      </c>
      <c r="E73" s="881" t="s">
        <v>8907</v>
      </c>
      <c r="F73" s="878">
        <v>2983.2</v>
      </c>
      <c r="G73" s="878" t="s">
        <v>2827</v>
      </c>
      <c r="H73" s="882">
        <v>44295</v>
      </c>
      <c r="I73" s="838" t="s">
        <v>8787</v>
      </c>
      <c r="J73" s="836" t="s">
        <v>8908</v>
      </c>
      <c r="K73" s="611"/>
      <c r="L73" s="612"/>
      <c r="M73" s="611"/>
      <c r="N73" s="612"/>
      <c r="O73" s="868"/>
      <c r="P73" s="868"/>
      <c r="Q73" s="868"/>
      <c r="R73" s="868"/>
      <c r="S73" s="629" t="s">
        <v>6987</v>
      </c>
    </row>
    <row r="74" spans="1:19" s="603" customFormat="1" ht="56.25" customHeight="1" x14ac:dyDescent="0.2">
      <c r="A74" s="879">
        <v>42</v>
      </c>
      <c r="B74" s="874" t="s">
        <v>8909</v>
      </c>
      <c r="C74" s="883" t="s">
        <v>8910</v>
      </c>
      <c r="D74" s="881" t="s">
        <v>8911</v>
      </c>
      <c r="E74" s="881" t="s">
        <v>8912</v>
      </c>
      <c r="F74" s="878">
        <v>5424</v>
      </c>
      <c r="G74" s="878" t="s">
        <v>2827</v>
      </c>
      <c r="H74" s="882">
        <v>44299</v>
      </c>
      <c r="I74" s="838" t="s">
        <v>8902</v>
      </c>
      <c r="J74" s="836" t="s">
        <v>8913</v>
      </c>
      <c r="K74" s="611"/>
      <c r="L74" s="612"/>
      <c r="M74" s="611"/>
      <c r="N74" s="612"/>
      <c r="O74" s="868"/>
      <c r="P74" s="868"/>
      <c r="Q74" s="868"/>
      <c r="R74" s="868"/>
      <c r="S74" s="629" t="s">
        <v>6987</v>
      </c>
    </row>
    <row r="75" spans="1:19" s="603" customFormat="1" ht="75.75" customHeight="1" x14ac:dyDescent="0.2">
      <c r="A75" s="1217">
        <v>43</v>
      </c>
      <c r="B75" s="1218" t="s">
        <v>8937</v>
      </c>
      <c r="C75" s="1293" t="s">
        <v>6281</v>
      </c>
      <c r="D75" s="861" t="s">
        <v>8938</v>
      </c>
      <c r="E75" s="1181" t="s">
        <v>6282</v>
      </c>
      <c r="F75" s="875">
        <v>3152.1</v>
      </c>
      <c r="G75" s="1303" t="s">
        <v>2847</v>
      </c>
      <c r="H75" s="1214">
        <v>44321</v>
      </c>
      <c r="I75" s="873" t="s">
        <v>8939</v>
      </c>
      <c r="J75" s="845" t="s">
        <v>8940</v>
      </c>
      <c r="K75" s="611" t="s">
        <v>496</v>
      </c>
      <c r="L75" s="612"/>
      <c r="M75" s="611" t="s">
        <v>496</v>
      </c>
      <c r="N75" s="612"/>
      <c r="O75" s="868" t="s">
        <v>496</v>
      </c>
      <c r="P75" s="868"/>
      <c r="Q75" s="868"/>
      <c r="R75" s="868"/>
      <c r="S75" s="629"/>
    </row>
    <row r="76" spans="1:19" s="603" customFormat="1" ht="56.25" customHeight="1" x14ac:dyDescent="0.2">
      <c r="A76" s="1217"/>
      <c r="B76" s="1218"/>
      <c r="C76" s="1293"/>
      <c r="D76" s="861" t="s">
        <v>75</v>
      </c>
      <c r="E76" s="1181"/>
      <c r="F76" s="875">
        <v>932.04</v>
      </c>
      <c r="G76" s="1303"/>
      <c r="H76" s="1214"/>
      <c r="I76" s="873" t="s">
        <v>8941</v>
      </c>
      <c r="J76" s="846" t="s">
        <v>8942</v>
      </c>
      <c r="K76" s="611" t="s">
        <v>496</v>
      </c>
      <c r="L76" s="612"/>
      <c r="M76" s="611" t="s">
        <v>496</v>
      </c>
      <c r="N76" s="612"/>
      <c r="O76" s="868" t="s">
        <v>496</v>
      </c>
      <c r="P76" s="868"/>
      <c r="Q76" s="868"/>
      <c r="R76" s="868"/>
      <c r="S76" s="629"/>
    </row>
    <row r="77" spans="1:19" s="603" customFormat="1" ht="60" x14ac:dyDescent="0.2">
      <c r="A77" s="1217">
        <v>44</v>
      </c>
      <c r="B77" s="1218" t="s">
        <v>8958</v>
      </c>
      <c r="C77" s="1291" t="s">
        <v>8950</v>
      </c>
      <c r="D77" s="861" t="s">
        <v>8951</v>
      </c>
      <c r="E77" s="1181" t="s">
        <v>8952</v>
      </c>
      <c r="F77" s="875">
        <v>2478</v>
      </c>
      <c r="G77" s="875" t="s">
        <v>2847</v>
      </c>
      <c r="H77" s="1214">
        <v>44327</v>
      </c>
      <c r="I77" s="873" t="s">
        <v>8953</v>
      </c>
      <c r="J77" s="461" t="s">
        <v>8954</v>
      </c>
      <c r="K77" s="611"/>
      <c r="L77" s="612"/>
      <c r="M77" s="611"/>
      <c r="N77" s="612"/>
      <c r="O77" s="868"/>
      <c r="P77" s="868"/>
      <c r="Q77" s="868"/>
      <c r="R77" s="868"/>
      <c r="S77" s="629" t="s">
        <v>6987</v>
      </c>
    </row>
    <row r="78" spans="1:19" s="603" customFormat="1" ht="60" x14ac:dyDescent="0.2">
      <c r="A78" s="1217"/>
      <c r="B78" s="1218"/>
      <c r="C78" s="1291"/>
      <c r="D78" s="861" t="s">
        <v>8955</v>
      </c>
      <c r="E78" s="1181"/>
      <c r="F78" s="875">
        <v>780</v>
      </c>
      <c r="G78" s="875" t="s">
        <v>2847</v>
      </c>
      <c r="H78" s="1214"/>
      <c r="I78" s="873" t="s">
        <v>8956</v>
      </c>
      <c r="J78" s="461" t="s">
        <v>8957</v>
      </c>
      <c r="K78" s="611" t="s">
        <v>496</v>
      </c>
      <c r="L78" s="612"/>
      <c r="M78" s="611" t="s">
        <v>496</v>
      </c>
      <c r="N78" s="612"/>
      <c r="O78" s="868" t="s">
        <v>496</v>
      </c>
      <c r="P78" s="868"/>
      <c r="Q78" s="868"/>
      <c r="R78" s="868"/>
      <c r="S78" s="629"/>
    </row>
    <row r="79" spans="1:19" s="603" customFormat="1" ht="56.25" customHeight="1" x14ac:dyDescent="0.2">
      <c r="A79" s="879">
        <v>45</v>
      </c>
      <c r="B79" s="874" t="s">
        <v>8850</v>
      </c>
      <c r="C79" s="883" t="s">
        <v>8851</v>
      </c>
      <c r="D79" s="881" t="s">
        <v>6841</v>
      </c>
      <c r="E79" s="881" t="s">
        <v>8881</v>
      </c>
      <c r="F79" s="878">
        <v>8000</v>
      </c>
      <c r="G79" s="878" t="s">
        <v>2827</v>
      </c>
      <c r="H79" s="882">
        <v>44305</v>
      </c>
      <c r="I79" s="838" t="s">
        <v>8852</v>
      </c>
      <c r="J79" s="836" t="s">
        <v>8853</v>
      </c>
      <c r="K79" s="611"/>
      <c r="L79" s="612"/>
      <c r="M79" s="611"/>
      <c r="N79" s="612"/>
      <c r="O79" s="868"/>
      <c r="P79" s="868"/>
      <c r="Q79" s="868"/>
      <c r="R79" s="868"/>
      <c r="S79" s="629" t="s">
        <v>6987</v>
      </c>
    </row>
    <row r="80" spans="1:19" s="603" customFormat="1" ht="56.25" customHeight="1" x14ac:dyDescent="0.2">
      <c r="A80" s="879">
        <v>46</v>
      </c>
      <c r="B80" s="874" t="s">
        <v>8848</v>
      </c>
      <c r="C80" s="883" t="s">
        <v>8693</v>
      </c>
      <c r="D80" s="881" t="s">
        <v>8849</v>
      </c>
      <c r="E80" s="842" t="s">
        <v>6059</v>
      </c>
      <c r="F80" s="843" t="s">
        <v>6119</v>
      </c>
      <c r="G80" s="878" t="s">
        <v>2827</v>
      </c>
      <c r="H80" s="882">
        <v>44302</v>
      </c>
      <c r="I80" s="844" t="s">
        <v>6119</v>
      </c>
      <c r="J80" s="836" t="s">
        <v>8882</v>
      </c>
      <c r="K80" s="626" t="s">
        <v>6119</v>
      </c>
      <c r="L80" s="626" t="s">
        <v>6059</v>
      </c>
      <c r="M80" s="626" t="s">
        <v>6059</v>
      </c>
      <c r="N80" s="626" t="s">
        <v>6059</v>
      </c>
      <c r="O80" s="626" t="s">
        <v>6059</v>
      </c>
      <c r="P80" s="626" t="s">
        <v>6059</v>
      </c>
      <c r="Q80" s="626" t="s">
        <v>6059</v>
      </c>
      <c r="R80" s="626" t="s">
        <v>6059</v>
      </c>
      <c r="S80" s="629" t="s">
        <v>8825</v>
      </c>
    </row>
    <row r="81" spans="1:19" s="603" customFormat="1" ht="56.25" customHeight="1" x14ac:dyDescent="0.2">
      <c r="A81" s="879">
        <v>47</v>
      </c>
      <c r="B81" s="874" t="s">
        <v>8917</v>
      </c>
      <c r="C81" s="883" t="s">
        <v>8655</v>
      </c>
      <c r="D81" s="881" t="s">
        <v>8914</v>
      </c>
      <c r="E81" s="881" t="s">
        <v>8915</v>
      </c>
      <c r="F81" s="878">
        <v>700</v>
      </c>
      <c r="G81" s="878" t="s">
        <v>2827</v>
      </c>
      <c r="H81" s="882">
        <v>44309</v>
      </c>
      <c r="I81" s="838" t="s">
        <v>8916</v>
      </c>
      <c r="J81" s="836" t="s">
        <v>8918</v>
      </c>
      <c r="K81" s="626"/>
      <c r="L81" s="626"/>
      <c r="M81" s="626"/>
      <c r="N81" s="626"/>
      <c r="O81" s="626"/>
      <c r="P81" s="626"/>
      <c r="Q81" s="626"/>
      <c r="R81" s="626"/>
      <c r="S81" s="629"/>
    </row>
    <row r="82" spans="1:19" s="603" customFormat="1" ht="56.25" customHeight="1" x14ac:dyDescent="0.2">
      <c r="A82" s="879">
        <v>48</v>
      </c>
      <c r="B82" s="874" t="s">
        <v>8964</v>
      </c>
      <c r="C82" s="885" t="s">
        <v>8959</v>
      </c>
      <c r="D82" s="861" t="s">
        <v>8960</v>
      </c>
      <c r="E82" s="861" t="s">
        <v>8961</v>
      </c>
      <c r="F82" s="875">
        <v>5627.5</v>
      </c>
      <c r="G82" s="875" t="s">
        <v>2847</v>
      </c>
      <c r="H82" s="866">
        <v>44321</v>
      </c>
      <c r="I82" s="873" t="s">
        <v>8962</v>
      </c>
      <c r="J82" s="324" t="s">
        <v>8963</v>
      </c>
      <c r="K82" s="626"/>
      <c r="L82" s="626"/>
      <c r="M82" s="626"/>
      <c r="N82" s="626"/>
      <c r="O82" s="626"/>
      <c r="P82" s="626"/>
      <c r="Q82" s="626"/>
      <c r="R82" s="626"/>
      <c r="S82" s="629"/>
    </row>
    <row r="83" spans="1:19" s="603" customFormat="1" ht="36.75" customHeight="1" x14ac:dyDescent="0.2">
      <c r="A83" s="1296">
        <v>49</v>
      </c>
      <c r="B83" s="1297" t="s">
        <v>8872</v>
      </c>
      <c r="C83" s="1304" t="s">
        <v>8933</v>
      </c>
      <c r="D83" s="881" t="s">
        <v>8873</v>
      </c>
      <c r="E83" s="1301" t="s">
        <v>8934</v>
      </c>
      <c r="F83" s="878">
        <v>401.29</v>
      </c>
      <c r="G83" s="1300" t="s">
        <v>2827</v>
      </c>
      <c r="H83" s="1295">
        <v>44312</v>
      </c>
      <c r="I83" s="838" t="s">
        <v>8770</v>
      </c>
      <c r="J83" s="836" t="s">
        <v>8876</v>
      </c>
      <c r="K83" s="611" t="s">
        <v>496</v>
      </c>
      <c r="L83" s="612"/>
      <c r="M83" s="611" t="s">
        <v>496</v>
      </c>
      <c r="N83" s="612"/>
      <c r="O83" s="868" t="s">
        <v>496</v>
      </c>
      <c r="P83" s="868"/>
      <c r="Q83" s="868"/>
      <c r="R83" s="868"/>
      <c r="S83" s="629"/>
    </row>
    <row r="84" spans="1:19" s="603" customFormat="1" ht="32.25" customHeight="1" x14ac:dyDescent="0.2">
      <c r="A84" s="1296"/>
      <c r="B84" s="1297"/>
      <c r="C84" s="1304"/>
      <c r="D84" s="881" t="s">
        <v>8874</v>
      </c>
      <c r="E84" s="1301"/>
      <c r="F84" s="878">
        <v>27</v>
      </c>
      <c r="G84" s="1300"/>
      <c r="H84" s="1295"/>
      <c r="I84" s="838" t="s">
        <v>5937</v>
      </c>
      <c r="J84" s="836" t="s">
        <v>8875</v>
      </c>
      <c r="K84" s="611" t="s">
        <v>496</v>
      </c>
      <c r="L84" s="612"/>
      <c r="M84" s="611" t="s">
        <v>496</v>
      </c>
      <c r="N84" s="612"/>
      <c r="O84" s="868" t="s">
        <v>496</v>
      </c>
      <c r="P84" s="868"/>
      <c r="Q84" s="868"/>
      <c r="R84" s="868"/>
      <c r="S84" s="629"/>
    </row>
    <row r="85" spans="1:19" s="603" customFormat="1" ht="36" x14ac:dyDescent="0.2">
      <c r="A85" s="879">
        <v>50</v>
      </c>
      <c r="B85" s="874" t="s">
        <v>8805</v>
      </c>
      <c r="C85" s="883" t="s">
        <v>8806</v>
      </c>
      <c r="D85" s="881" t="s">
        <v>8807</v>
      </c>
      <c r="E85" s="881" t="s">
        <v>8808</v>
      </c>
      <c r="F85" s="878">
        <v>455</v>
      </c>
      <c r="G85" s="878" t="s">
        <v>2703</v>
      </c>
      <c r="H85" s="882">
        <v>44272</v>
      </c>
      <c r="I85" s="838" t="s">
        <v>8809</v>
      </c>
      <c r="J85" s="836" t="s">
        <v>8810</v>
      </c>
      <c r="K85" s="611" t="s">
        <v>496</v>
      </c>
      <c r="L85" s="612"/>
      <c r="M85" s="611" t="s">
        <v>496</v>
      </c>
      <c r="N85" s="612"/>
      <c r="O85" s="868" t="s">
        <v>496</v>
      </c>
      <c r="P85" s="868"/>
      <c r="Q85" s="868"/>
      <c r="R85" s="868"/>
      <c r="S85" s="629"/>
    </row>
    <row r="86" spans="1:19" s="603" customFormat="1" ht="36" x14ac:dyDescent="0.2">
      <c r="A86" s="1296">
        <v>51</v>
      </c>
      <c r="B86" s="1297" t="s">
        <v>8965</v>
      </c>
      <c r="C86" s="1219" t="s">
        <v>8966</v>
      </c>
      <c r="D86" s="861" t="s">
        <v>87</v>
      </c>
      <c r="E86" s="1202" t="s">
        <v>8967</v>
      </c>
      <c r="F86" s="875">
        <v>20396</v>
      </c>
      <c r="G86" s="875" t="s">
        <v>2847</v>
      </c>
      <c r="H86" s="866">
        <v>44327</v>
      </c>
      <c r="I86" s="873" t="s">
        <v>8852</v>
      </c>
      <c r="J86" s="324" t="s">
        <v>8968</v>
      </c>
      <c r="K86" s="611"/>
      <c r="L86" s="612"/>
      <c r="M86" s="611"/>
      <c r="N86" s="612"/>
      <c r="O86" s="868"/>
      <c r="P86" s="868"/>
      <c r="Q86" s="868"/>
      <c r="R86" s="868"/>
      <c r="S86" s="629" t="s">
        <v>6987</v>
      </c>
    </row>
    <row r="87" spans="1:19" s="603" customFormat="1" ht="23.25" customHeight="1" x14ac:dyDescent="0.2">
      <c r="A87" s="1296"/>
      <c r="B87" s="1297"/>
      <c r="C87" s="1219"/>
      <c r="D87" s="861" t="s">
        <v>8327</v>
      </c>
      <c r="E87" s="1202"/>
      <c r="F87" s="875">
        <v>3996.3</v>
      </c>
      <c r="G87" s="875" t="s">
        <v>2847</v>
      </c>
      <c r="H87" s="866">
        <v>44419</v>
      </c>
      <c r="I87" s="873" t="s">
        <v>8852</v>
      </c>
      <c r="J87" s="324" t="s">
        <v>8969</v>
      </c>
      <c r="K87" s="611"/>
      <c r="L87" s="612"/>
      <c r="M87" s="611"/>
      <c r="N87" s="612"/>
      <c r="O87" s="868"/>
      <c r="P87" s="868"/>
      <c r="Q87" s="868"/>
      <c r="R87" s="868"/>
      <c r="S87" s="629" t="s">
        <v>6987</v>
      </c>
    </row>
    <row r="88" spans="1:19" s="603" customFormat="1" ht="33" customHeight="1" x14ac:dyDescent="0.2">
      <c r="A88" s="1296">
        <v>52</v>
      </c>
      <c r="B88" s="1218" t="s">
        <v>8970</v>
      </c>
      <c r="C88" s="1293" t="s">
        <v>8971</v>
      </c>
      <c r="D88" s="861" t="s">
        <v>8972</v>
      </c>
      <c r="E88" s="1181" t="s">
        <v>8973</v>
      </c>
      <c r="F88" s="875">
        <v>6160.5</v>
      </c>
      <c r="G88" s="875" t="s">
        <v>2847</v>
      </c>
      <c r="H88" s="866">
        <v>44344</v>
      </c>
      <c r="I88" s="873" t="s">
        <v>8974</v>
      </c>
      <c r="J88" s="324" t="s">
        <v>8975</v>
      </c>
      <c r="K88" s="611" t="s">
        <v>496</v>
      </c>
      <c r="L88" s="612"/>
      <c r="M88" s="611" t="s">
        <v>496</v>
      </c>
      <c r="N88" s="612"/>
      <c r="O88" s="868" t="s">
        <v>496</v>
      </c>
      <c r="P88" s="868"/>
      <c r="Q88" s="868"/>
      <c r="R88" s="868"/>
      <c r="S88" s="629"/>
    </row>
    <row r="89" spans="1:19" s="603" customFormat="1" ht="34.5" customHeight="1" x14ac:dyDescent="0.2">
      <c r="A89" s="1296"/>
      <c r="B89" s="1218"/>
      <c r="C89" s="1293"/>
      <c r="D89" s="861" t="s">
        <v>7670</v>
      </c>
      <c r="E89" s="1181"/>
      <c r="F89" s="875">
        <v>4147.1000000000004</v>
      </c>
      <c r="G89" s="875" t="s">
        <v>2847</v>
      </c>
      <c r="H89" s="866">
        <v>44344</v>
      </c>
      <c r="I89" s="873" t="s">
        <v>8976</v>
      </c>
      <c r="J89" s="324" t="s">
        <v>8977</v>
      </c>
      <c r="K89" s="611" t="s">
        <v>496</v>
      </c>
      <c r="L89" s="612"/>
      <c r="M89" s="611" t="s">
        <v>496</v>
      </c>
      <c r="N89" s="612"/>
      <c r="O89" s="868" t="s">
        <v>496</v>
      </c>
      <c r="P89" s="868"/>
      <c r="Q89" s="868"/>
      <c r="R89" s="868"/>
      <c r="S89" s="629"/>
    </row>
    <row r="90" spans="1:19" s="603" customFormat="1" ht="33" customHeight="1" x14ac:dyDescent="0.2">
      <c r="A90" s="1296"/>
      <c r="B90" s="1218"/>
      <c r="C90" s="1293"/>
      <c r="D90" s="861" t="s">
        <v>8978</v>
      </c>
      <c r="E90" s="1181"/>
      <c r="F90" s="875">
        <v>2466.9</v>
      </c>
      <c r="G90" s="875" t="s">
        <v>2847</v>
      </c>
      <c r="H90" s="866">
        <v>44344</v>
      </c>
      <c r="I90" s="873" t="s">
        <v>8979</v>
      </c>
      <c r="J90" s="324" t="s">
        <v>8980</v>
      </c>
      <c r="K90" s="611" t="s">
        <v>496</v>
      </c>
      <c r="L90" s="612"/>
      <c r="M90" s="611" t="s">
        <v>496</v>
      </c>
      <c r="N90" s="612"/>
      <c r="O90" s="868" t="s">
        <v>496</v>
      </c>
      <c r="P90" s="868"/>
      <c r="Q90" s="868"/>
      <c r="R90" s="868"/>
      <c r="S90" s="629"/>
    </row>
    <row r="91" spans="1:19" s="603" customFormat="1" ht="42.75" customHeight="1" x14ac:dyDescent="0.2">
      <c r="A91" s="879">
        <v>53</v>
      </c>
      <c r="B91" s="868" t="s">
        <v>8981</v>
      </c>
      <c r="C91" s="885" t="s">
        <v>8982</v>
      </c>
      <c r="D91" s="861" t="s">
        <v>8983</v>
      </c>
      <c r="E91" s="861" t="s">
        <v>8984</v>
      </c>
      <c r="F91" s="875">
        <v>12070</v>
      </c>
      <c r="G91" s="875" t="s">
        <v>2847</v>
      </c>
      <c r="H91" s="866">
        <v>44329</v>
      </c>
      <c r="I91" s="873" t="s">
        <v>8852</v>
      </c>
      <c r="J91" s="324" t="s">
        <v>8985</v>
      </c>
      <c r="K91" s="611"/>
      <c r="L91" s="612"/>
      <c r="M91" s="611"/>
      <c r="N91" s="612"/>
      <c r="O91" s="868"/>
      <c r="P91" s="868"/>
      <c r="Q91" s="868"/>
      <c r="R91" s="868"/>
      <c r="S91" s="629" t="s">
        <v>6987</v>
      </c>
    </row>
    <row r="92" spans="1:19" s="603" customFormat="1" ht="57" customHeight="1" x14ac:dyDescent="0.2">
      <c r="A92" s="879">
        <v>54</v>
      </c>
      <c r="B92" s="874" t="s">
        <v>8843</v>
      </c>
      <c r="C92" s="883" t="s">
        <v>8935</v>
      </c>
      <c r="D92" s="881" t="s">
        <v>8747</v>
      </c>
      <c r="E92" s="881" t="s">
        <v>8936</v>
      </c>
      <c r="F92" s="878">
        <v>69.66</v>
      </c>
      <c r="G92" s="878" t="s">
        <v>2827</v>
      </c>
      <c r="H92" s="882">
        <v>44305</v>
      </c>
      <c r="I92" s="838" t="s">
        <v>8847</v>
      </c>
      <c r="J92" s="836" t="s">
        <v>8922</v>
      </c>
      <c r="K92" s="611" t="s">
        <v>496</v>
      </c>
      <c r="L92" s="612"/>
      <c r="M92" s="611" t="s">
        <v>496</v>
      </c>
      <c r="N92" s="612"/>
      <c r="O92" s="868" t="s">
        <v>496</v>
      </c>
      <c r="P92" s="868"/>
      <c r="Q92" s="868"/>
      <c r="R92" s="868"/>
      <c r="S92" s="629"/>
    </row>
    <row r="93" spans="1:19" s="603" customFormat="1" ht="57" customHeight="1" x14ac:dyDescent="0.2">
      <c r="A93" s="879">
        <v>55</v>
      </c>
      <c r="B93" s="868" t="s">
        <v>8986</v>
      </c>
      <c r="C93" s="885" t="s">
        <v>7954</v>
      </c>
      <c r="D93" s="861" t="s">
        <v>5513</v>
      </c>
      <c r="E93" s="861" t="s">
        <v>7956</v>
      </c>
      <c r="F93" s="875" t="s">
        <v>2534</v>
      </c>
      <c r="G93" s="875" t="s">
        <v>2847</v>
      </c>
      <c r="H93" s="866">
        <v>44335</v>
      </c>
      <c r="I93" s="860" t="s">
        <v>5513</v>
      </c>
      <c r="J93" s="847" t="s">
        <v>8987</v>
      </c>
      <c r="K93" s="626" t="s">
        <v>6119</v>
      </c>
      <c r="L93" s="626" t="s">
        <v>6059</v>
      </c>
      <c r="M93" s="626" t="s">
        <v>6059</v>
      </c>
      <c r="N93" s="626" t="s">
        <v>6059</v>
      </c>
      <c r="O93" s="626" t="s">
        <v>6059</v>
      </c>
      <c r="P93" s="626" t="s">
        <v>6059</v>
      </c>
      <c r="Q93" s="626" t="s">
        <v>6059</v>
      </c>
      <c r="R93" s="626" t="s">
        <v>6059</v>
      </c>
      <c r="S93" s="629" t="s">
        <v>8825</v>
      </c>
    </row>
    <row r="94" spans="1:19" s="603" customFormat="1" ht="57" customHeight="1" x14ac:dyDescent="0.2">
      <c r="A94" s="879">
        <v>56</v>
      </c>
      <c r="B94" s="868" t="s">
        <v>8988</v>
      </c>
      <c r="C94" s="885" t="s">
        <v>8989</v>
      </c>
      <c r="D94" s="861" t="s">
        <v>5513</v>
      </c>
      <c r="E94" s="861" t="s">
        <v>8990</v>
      </c>
      <c r="F94" s="875" t="s">
        <v>2534</v>
      </c>
      <c r="G94" s="875" t="s">
        <v>2847</v>
      </c>
      <c r="H94" s="866">
        <v>44341</v>
      </c>
      <c r="I94" s="860" t="s">
        <v>5513</v>
      </c>
      <c r="J94" s="461" t="s">
        <v>8991</v>
      </c>
      <c r="K94" s="626" t="s">
        <v>6119</v>
      </c>
      <c r="L94" s="626" t="s">
        <v>6059</v>
      </c>
      <c r="M94" s="626" t="s">
        <v>6059</v>
      </c>
      <c r="N94" s="626" t="s">
        <v>6059</v>
      </c>
      <c r="O94" s="626" t="s">
        <v>6059</v>
      </c>
      <c r="P94" s="626" t="s">
        <v>6059</v>
      </c>
      <c r="Q94" s="626" t="s">
        <v>6059</v>
      </c>
      <c r="R94" s="626" t="s">
        <v>6059</v>
      </c>
      <c r="S94" s="629" t="s">
        <v>8825</v>
      </c>
    </row>
    <row r="95" spans="1:19" s="603" customFormat="1" ht="84.75" customHeight="1" x14ac:dyDescent="0.2">
      <c r="A95" s="879">
        <v>57</v>
      </c>
      <c r="B95" s="874" t="s">
        <v>8844</v>
      </c>
      <c r="C95" s="883" t="s">
        <v>8924</v>
      </c>
      <c r="D95" s="881" t="s">
        <v>8747</v>
      </c>
      <c r="E95" s="881" t="s">
        <v>8925</v>
      </c>
      <c r="F95" s="878">
        <v>301.88</v>
      </c>
      <c r="G95" s="878" t="s">
        <v>2827</v>
      </c>
      <c r="H95" s="882">
        <v>44312</v>
      </c>
      <c r="I95" s="838" t="s">
        <v>8845</v>
      </c>
      <c r="J95" s="836" t="s">
        <v>8846</v>
      </c>
      <c r="K95" s="611" t="s">
        <v>496</v>
      </c>
      <c r="L95" s="612"/>
      <c r="M95" s="611" t="s">
        <v>496</v>
      </c>
      <c r="N95" s="612"/>
      <c r="O95" s="868" t="s">
        <v>496</v>
      </c>
      <c r="P95" s="868"/>
      <c r="Q95" s="868"/>
      <c r="R95" s="868"/>
      <c r="S95" s="629"/>
    </row>
    <row r="96" spans="1:19" s="603" customFormat="1" ht="36" x14ac:dyDescent="0.2">
      <c r="A96" s="879">
        <v>58</v>
      </c>
      <c r="B96" s="868" t="s">
        <v>8992</v>
      </c>
      <c r="C96" s="885" t="s">
        <v>8993</v>
      </c>
      <c r="D96" s="861" t="s">
        <v>7899</v>
      </c>
      <c r="E96" s="861" t="s">
        <v>8994</v>
      </c>
      <c r="F96" s="875">
        <v>575</v>
      </c>
      <c r="G96" s="875" t="s">
        <v>2847</v>
      </c>
      <c r="H96" s="866">
        <v>44320</v>
      </c>
      <c r="I96" s="873" t="s">
        <v>8995</v>
      </c>
      <c r="J96" s="324" t="s">
        <v>8996</v>
      </c>
      <c r="K96" s="611" t="s">
        <v>496</v>
      </c>
      <c r="L96" s="612"/>
      <c r="M96" s="611" t="s">
        <v>496</v>
      </c>
      <c r="N96" s="612"/>
      <c r="O96" s="868" t="s">
        <v>496</v>
      </c>
      <c r="P96" s="868"/>
      <c r="Q96" s="868"/>
      <c r="R96" s="868"/>
      <c r="S96" s="629"/>
    </row>
    <row r="97" spans="1:19" s="603" customFormat="1" ht="54.75" customHeight="1" x14ac:dyDescent="0.2">
      <c r="A97" s="879">
        <v>59</v>
      </c>
      <c r="B97" s="868" t="s">
        <v>8997</v>
      </c>
      <c r="C97" s="885" t="s">
        <v>8998</v>
      </c>
      <c r="D97" s="861" t="s">
        <v>8999</v>
      </c>
      <c r="E97" s="861" t="s">
        <v>9000</v>
      </c>
      <c r="F97" s="875">
        <v>3678</v>
      </c>
      <c r="G97" s="875" t="s">
        <v>2847</v>
      </c>
      <c r="H97" s="866">
        <v>44343</v>
      </c>
      <c r="I97" s="873" t="s">
        <v>9001</v>
      </c>
      <c r="J97" s="324" t="s">
        <v>9002</v>
      </c>
      <c r="K97" s="611"/>
      <c r="L97" s="612"/>
      <c r="M97" s="611"/>
      <c r="N97" s="612"/>
      <c r="O97" s="868"/>
      <c r="P97" s="868"/>
      <c r="Q97" s="868"/>
      <c r="R97" s="868"/>
      <c r="S97" s="629" t="s">
        <v>6987</v>
      </c>
    </row>
    <row r="98" spans="1:19" s="603" customFormat="1" ht="60" x14ac:dyDescent="0.2">
      <c r="A98" s="1296">
        <v>60</v>
      </c>
      <c r="B98" s="1218" t="s">
        <v>9003</v>
      </c>
      <c r="C98" s="1293" t="s">
        <v>8199</v>
      </c>
      <c r="D98" s="861" t="s">
        <v>9004</v>
      </c>
      <c r="E98" s="1181" t="s">
        <v>9005</v>
      </c>
      <c r="F98" s="875">
        <v>575</v>
      </c>
      <c r="G98" s="875" t="s">
        <v>2847</v>
      </c>
      <c r="H98" s="866">
        <v>44344</v>
      </c>
      <c r="I98" s="873" t="s">
        <v>9006</v>
      </c>
      <c r="J98" s="324" t="s">
        <v>9007</v>
      </c>
      <c r="K98" s="611" t="s">
        <v>496</v>
      </c>
      <c r="L98" s="612"/>
      <c r="M98" s="611" t="s">
        <v>496</v>
      </c>
      <c r="N98" s="612"/>
      <c r="O98" s="868" t="s">
        <v>496</v>
      </c>
      <c r="P98" s="868"/>
      <c r="Q98" s="868"/>
      <c r="R98" s="868"/>
      <c r="S98" s="629"/>
    </row>
    <row r="99" spans="1:19" s="603" customFormat="1" ht="96" customHeight="1" x14ac:dyDescent="0.2">
      <c r="A99" s="1296"/>
      <c r="B99" s="1218"/>
      <c r="C99" s="1293"/>
      <c r="D99" s="861" t="s">
        <v>7670</v>
      </c>
      <c r="E99" s="1181"/>
      <c r="F99" s="875">
        <v>379.84</v>
      </c>
      <c r="G99" s="875" t="s">
        <v>2847</v>
      </c>
      <c r="H99" s="866">
        <v>44344</v>
      </c>
      <c r="I99" s="873" t="s">
        <v>8976</v>
      </c>
      <c r="J99" s="324" t="s">
        <v>9008</v>
      </c>
      <c r="K99" s="611"/>
      <c r="L99" s="611" t="s">
        <v>496</v>
      </c>
      <c r="M99" s="611" t="s">
        <v>496</v>
      </c>
      <c r="N99" s="612"/>
      <c r="O99" s="868"/>
      <c r="P99" s="868"/>
      <c r="Q99" s="868"/>
      <c r="R99" s="868" t="s">
        <v>496</v>
      </c>
      <c r="S99" s="858" t="s">
        <v>9279</v>
      </c>
    </row>
    <row r="100" spans="1:19" s="603" customFormat="1" ht="35.25" customHeight="1" x14ac:dyDescent="0.2">
      <c r="A100" s="1296"/>
      <c r="B100" s="1218"/>
      <c r="C100" s="1293"/>
      <c r="D100" s="861" t="s">
        <v>9009</v>
      </c>
      <c r="E100" s="1181"/>
      <c r="F100" s="875">
        <v>700</v>
      </c>
      <c r="G100" s="875" t="s">
        <v>2847</v>
      </c>
      <c r="H100" s="866">
        <v>44344</v>
      </c>
      <c r="I100" s="873" t="s">
        <v>9010</v>
      </c>
      <c r="J100" s="324" t="s">
        <v>9011</v>
      </c>
      <c r="K100" s="611" t="s">
        <v>496</v>
      </c>
      <c r="L100" s="612"/>
      <c r="M100" s="611" t="s">
        <v>496</v>
      </c>
      <c r="N100" s="612"/>
      <c r="O100" s="868" t="s">
        <v>496</v>
      </c>
      <c r="P100" s="868"/>
      <c r="Q100" s="868"/>
      <c r="R100" s="868"/>
      <c r="S100" s="629"/>
    </row>
    <row r="101" spans="1:19" s="603" customFormat="1" ht="48" x14ac:dyDescent="0.2">
      <c r="A101" s="1296"/>
      <c r="B101" s="1218"/>
      <c r="C101" s="1293"/>
      <c r="D101" s="861" t="s">
        <v>9012</v>
      </c>
      <c r="E101" s="1181"/>
      <c r="F101" s="875">
        <v>298</v>
      </c>
      <c r="G101" s="875" t="s">
        <v>2847</v>
      </c>
      <c r="H101" s="866">
        <v>44344</v>
      </c>
      <c r="I101" s="873" t="s">
        <v>9013</v>
      </c>
      <c r="J101" s="324" t="s">
        <v>9014</v>
      </c>
      <c r="K101" s="611" t="s">
        <v>496</v>
      </c>
      <c r="L101" s="612"/>
      <c r="M101" s="611" t="s">
        <v>496</v>
      </c>
      <c r="N101" s="612"/>
      <c r="O101" s="868" t="s">
        <v>496</v>
      </c>
      <c r="P101" s="868"/>
      <c r="Q101" s="868"/>
      <c r="R101" s="868"/>
      <c r="S101" s="629"/>
    </row>
    <row r="102" spans="1:19" s="603" customFormat="1" ht="48" x14ac:dyDescent="0.2">
      <c r="A102" s="879">
        <v>61</v>
      </c>
      <c r="B102" s="868" t="s">
        <v>9015</v>
      </c>
      <c r="C102" s="885" t="s">
        <v>9016</v>
      </c>
      <c r="D102" s="861" t="s">
        <v>9017</v>
      </c>
      <c r="E102" s="861" t="s">
        <v>9018</v>
      </c>
      <c r="F102" s="875">
        <v>715</v>
      </c>
      <c r="G102" s="875" t="s">
        <v>2847</v>
      </c>
      <c r="H102" s="866">
        <v>44343</v>
      </c>
      <c r="I102" s="873" t="s">
        <v>9019</v>
      </c>
      <c r="J102" s="324" t="s">
        <v>9020</v>
      </c>
      <c r="K102" s="611"/>
      <c r="L102" s="612"/>
      <c r="M102" s="611"/>
      <c r="N102" s="612"/>
      <c r="O102" s="868"/>
      <c r="P102" s="868"/>
      <c r="Q102" s="868"/>
      <c r="R102" s="868"/>
      <c r="S102" s="629" t="s">
        <v>6987</v>
      </c>
    </row>
    <row r="103" spans="1:19" s="603" customFormat="1" ht="36" x14ac:dyDescent="0.2">
      <c r="A103" s="879">
        <v>62</v>
      </c>
      <c r="B103" s="868" t="s">
        <v>9021</v>
      </c>
      <c r="C103" s="885" t="s">
        <v>9022</v>
      </c>
      <c r="D103" s="861" t="s">
        <v>8747</v>
      </c>
      <c r="E103" s="861" t="s">
        <v>9023</v>
      </c>
      <c r="F103" s="875">
        <v>116.11</v>
      </c>
      <c r="G103" s="875" t="s">
        <v>2847</v>
      </c>
      <c r="H103" s="866">
        <v>44319</v>
      </c>
      <c r="I103" s="873" t="s">
        <v>9024</v>
      </c>
      <c r="J103" s="324" t="s">
        <v>9025</v>
      </c>
      <c r="K103" s="611" t="s">
        <v>496</v>
      </c>
      <c r="L103" s="612"/>
      <c r="M103" s="611" t="s">
        <v>496</v>
      </c>
      <c r="N103" s="612"/>
      <c r="O103" s="868" t="s">
        <v>496</v>
      </c>
      <c r="P103" s="868"/>
      <c r="Q103" s="868"/>
      <c r="R103" s="868"/>
      <c r="S103" s="629"/>
    </row>
    <row r="104" spans="1:19" s="603" customFormat="1" ht="42" customHeight="1" x14ac:dyDescent="0.2">
      <c r="A104" s="879">
        <v>63</v>
      </c>
      <c r="B104" s="868" t="s">
        <v>9026</v>
      </c>
      <c r="C104" s="885" t="s">
        <v>9027</v>
      </c>
      <c r="D104" s="861" t="s">
        <v>7670</v>
      </c>
      <c r="E104" s="861" t="s">
        <v>9028</v>
      </c>
      <c r="F104" s="875">
        <v>1197.8</v>
      </c>
      <c r="G104" s="875" t="s">
        <v>2847</v>
      </c>
      <c r="H104" s="866">
        <v>44344</v>
      </c>
      <c r="I104" s="873" t="s">
        <v>9029</v>
      </c>
      <c r="J104" s="324" t="s">
        <v>9030</v>
      </c>
      <c r="K104" s="611" t="s">
        <v>496</v>
      </c>
      <c r="L104" s="612"/>
      <c r="M104" s="611" t="s">
        <v>496</v>
      </c>
      <c r="N104" s="612"/>
      <c r="O104" s="868" t="s">
        <v>496</v>
      </c>
      <c r="P104" s="868"/>
      <c r="Q104" s="868"/>
      <c r="R104" s="868"/>
      <c r="S104" s="629"/>
    </row>
    <row r="105" spans="1:19" s="603" customFormat="1" ht="36.75" customHeight="1" x14ac:dyDescent="0.2">
      <c r="A105" s="1296">
        <v>64</v>
      </c>
      <c r="B105" s="1211" t="s">
        <v>9031</v>
      </c>
      <c r="C105" s="1312" t="s">
        <v>9032</v>
      </c>
      <c r="D105" s="876" t="s">
        <v>9335</v>
      </c>
      <c r="E105" s="1312" t="s">
        <v>9033</v>
      </c>
      <c r="F105" s="749">
        <v>1388.03</v>
      </c>
      <c r="G105" s="750" t="s">
        <v>2625</v>
      </c>
      <c r="H105" s="751">
        <v>44442</v>
      </c>
      <c r="I105" s="752" t="s">
        <v>9336</v>
      </c>
      <c r="J105" s="324" t="s">
        <v>9337</v>
      </c>
      <c r="K105" s="611"/>
      <c r="L105" s="612"/>
      <c r="M105" s="611"/>
      <c r="N105" s="612"/>
      <c r="O105" s="868"/>
      <c r="P105" s="868"/>
      <c r="Q105" s="868"/>
      <c r="R105" s="868"/>
      <c r="S105" s="629" t="s">
        <v>9166</v>
      </c>
    </row>
    <row r="106" spans="1:19" s="603" customFormat="1" ht="36.75" customHeight="1" x14ac:dyDescent="0.2">
      <c r="A106" s="1296"/>
      <c r="B106" s="1239"/>
      <c r="C106" s="1314"/>
      <c r="D106" s="876" t="s">
        <v>9338</v>
      </c>
      <c r="E106" s="1314"/>
      <c r="F106" s="749">
        <v>3767.43</v>
      </c>
      <c r="G106" s="750" t="s">
        <v>2625</v>
      </c>
      <c r="H106" s="751">
        <v>44442</v>
      </c>
      <c r="I106" s="752" t="s">
        <v>9336</v>
      </c>
      <c r="J106" s="324" t="s">
        <v>9339</v>
      </c>
      <c r="K106" s="611"/>
      <c r="L106" s="612"/>
      <c r="M106" s="611"/>
      <c r="N106" s="612"/>
      <c r="O106" s="868"/>
      <c r="P106" s="868"/>
      <c r="Q106" s="868"/>
      <c r="R106" s="868"/>
      <c r="S106" s="629" t="s">
        <v>9166</v>
      </c>
    </row>
    <row r="107" spans="1:19" s="603" customFormat="1" ht="36.75" customHeight="1" x14ac:dyDescent="0.2">
      <c r="A107" s="1296"/>
      <c r="B107" s="1239"/>
      <c r="C107" s="1314"/>
      <c r="D107" s="876" t="s">
        <v>8491</v>
      </c>
      <c r="E107" s="1314"/>
      <c r="F107" s="749">
        <v>5538.96</v>
      </c>
      <c r="G107" s="750" t="s">
        <v>2625</v>
      </c>
      <c r="H107" s="751">
        <v>44466</v>
      </c>
      <c r="I107" s="752" t="s">
        <v>9340</v>
      </c>
      <c r="J107" s="324" t="s">
        <v>9341</v>
      </c>
      <c r="K107" s="611"/>
      <c r="L107" s="612"/>
      <c r="M107" s="611"/>
      <c r="N107" s="612"/>
      <c r="O107" s="868"/>
      <c r="P107" s="868"/>
      <c r="Q107" s="868"/>
      <c r="R107" s="868"/>
      <c r="S107" s="629" t="s">
        <v>9166</v>
      </c>
    </row>
    <row r="108" spans="1:19" s="603" customFormat="1" ht="36.75" customHeight="1" x14ac:dyDescent="0.2">
      <c r="A108" s="1296"/>
      <c r="B108" s="1212"/>
      <c r="C108" s="1313"/>
      <c r="D108" s="876" t="s">
        <v>5395</v>
      </c>
      <c r="E108" s="1313"/>
      <c r="F108" s="749">
        <v>4755.58</v>
      </c>
      <c r="G108" s="750" t="s">
        <v>2625</v>
      </c>
      <c r="H108" s="751">
        <v>44442</v>
      </c>
      <c r="I108" s="752" t="s">
        <v>9342</v>
      </c>
      <c r="J108" s="324" t="s">
        <v>9343</v>
      </c>
      <c r="K108" s="611"/>
      <c r="L108" s="612"/>
      <c r="M108" s="611"/>
      <c r="N108" s="612"/>
      <c r="O108" s="868"/>
      <c r="P108" s="868"/>
      <c r="Q108" s="868"/>
      <c r="R108" s="868"/>
      <c r="S108" s="629" t="s">
        <v>9166</v>
      </c>
    </row>
    <row r="109" spans="1:19" s="603" customFormat="1" ht="36" x14ac:dyDescent="0.2">
      <c r="A109" s="879">
        <v>65</v>
      </c>
      <c r="B109" s="868" t="s">
        <v>9034</v>
      </c>
      <c r="C109" s="885" t="s">
        <v>9035</v>
      </c>
      <c r="D109" s="861" t="s">
        <v>9036</v>
      </c>
      <c r="E109" s="861" t="s">
        <v>9037</v>
      </c>
      <c r="F109" s="875">
        <v>4875</v>
      </c>
      <c r="G109" s="875" t="s">
        <v>2657</v>
      </c>
      <c r="H109" s="866">
        <v>44350</v>
      </c>
      <c r="I109" s="873" t="s">
        <v>6046</v>
      </c>
      <c r="J109" s="525" t="s">
        <v>9038</v>
      </c>
      <c r="K109" s="611" t="s">
        <v>496</v>
      </c>
      <c r="L109" s="612"/>
      <c r="M109" s="611" t="s">
        <v>496</v>
      </c>
      <c r="N109" s="612"/>
      <c r="O109" s="868" t="s">
        <v>496</v>
      </c>
      <c r="P109" s="868"/>
      <c r="Q109" s="868"/>
      <c r="R109" s="868"/>
      <c r="S109" s="629"/>
    </row>
    <row r="110" spans="1:19" s="603" customFormat="1" ht="48" x14ac:dyDescent="0.2">
      <c r="A110" s="879">
        <v>66</v>
      </c>
      <c r="B110" s="868" t="s">
        <v>9039</v>
      </c>
      <c r="C110" s="885" t="s">
        <v>9040</v>
      </c>
      <c r="D110" s="885" t="s">
        <v>9114</v>
      </c>
      <c r="E110" s="870" t="s">
        <v>9041</v>
      </c>
      <c r="F110" s="697">
        <v>4500</v>
      </c>
      <c r="G110" s="697" t="s">
        <v>2612</v>
      </c>
      <c r="H110" s="887">
        <v>44294</v>
      </c>
      <c r="I110" s="699" t="s">
        <v>9115</v>
      </c>
      <c r="J110" s="525" t="s">
        <v>9143</v>
      </c>
      <c r="K110" s="611"/>
      <c r="L110" s="612"/>
      <c r="M110" s="611"/>
      <c r="N110" s="612"/>
      <c r="O110" s="868"/>
      <c r="P110" s="868"/>
      <c r="Q110" s="868"/>
      <c r="R110" s="868"/>
      <c r="S110" s="629" t="s">
        <v>6987</v>
      </c>
    </row>
    <row r="111" spans="1:19" s="603" customFormat="1" ht="36" x14ac:dyDescent="0.2">
      <c r="A111" s="879">
        <v>67</v>
      </c>
      <c r="B111" s="868" t="s">
        <v>9042</v>
      </c>
      <c r="C111" s="885" t="s">
        <v>9043</v>
      </c>
      <c r="D111" s="861" t="s">
        <v>9044</v>
      </c>
      <c r="E111" s="861" t="s">
        <v>9045</v>
      </c>
      <c r="F111" s="875">
        <v>539</v>
      </c>
      <c r="G111" s="875" t="s">
        <v>2847</v>
      </c>
      <c r="H111" s="866">
        <v>44343</v>
      </c>
      <c r="I111" s="873" t="s">
        <v>6046</v>
      </c>
      <c r="J111" s="525" t="s">
        <v>9046</v>
      </c>
      <c r="K111" s="611" t="s">
        <v>496</v>
      </c>
      <c r="L111" s="612"/>
      <c r="M111" s="611" t="s">
        <v>496</v>
      </c>
      <c r="N111" s="612"/>
      <c r="O111" s="868" t="s">
        <v>496</v>
      </c>
      <c r="P111" s="868"/>
      <c r="Q111" s="868"/>
      <c r="R111" s="868"/>
      <c r="S111" s="629"/>
    </row>
    <row r="112" spans="1:19" s="603" customFormat="1" ht="31.5" customHeight="1" x14ac:dyDescent="0.2">
      <c r="A112" s="879">
        <v>68</v>
      </c>
      <c r="B112" s="868" t="s">
        <v>9047</v>
      </c>
      <c r="C112" s="885" t="s">
        <v>7114</v>
      </c>
      <c r="D112" s="885" t="s">
        <v>9116</v>
      </c>
      <c r="E112" s="870" t="s">
        <v>9048</v>
      </c>
      <c r="F112" s="697">
        <v>17011.2</v>
      </c>
      <c r="G112" s="697" t="s">
        <v>2612</v>
      </c>
      <c r="H112" s="887">
        <v>44447</v>
      </c>
      <c r="I112" s="699" t="s">
        <v>9117</v>
      </c>
      <c r="J112" s="525" t="s">
        <v>9118</v>
      </c>
      <c r="K112" s="611"/>
      <c r="L112" s="612"/>
      <c r="M112" s="611"/>
      <c r="N112" s="612"/>
      <c r="O112" s="868"/>
      <c r="P112" s="868"/>
      <c r="Q112" s="868"/>
      <c r="R112" s="868"/>
      <c r="S112" s="629" t="s">
        <v>6987</v>
      </c>
    </row>
    <row r="113" spans="1:19" s="603" customFormat="1" ht="43.5" customHeight="1" x14ac:dyDescent="0.2">
      <c r="A113" s="879">
        <v>69</v>
      </c>
      <c r="B113" s="868" t="s">
        <v>9049</v>
      </c>
      <c r="C113" s="885" t="s">
        <v>9050</v>
      </c>
      <c r="D113" s="861" t="s">
        <v>9095</v>
      </c>
      <c r="E113" s="885" t="s">
        <v>9051</v>
      </c>
      <c r="F113" s="875">
        <v>3034</v>
      </c>
      <c r="G113" s="697" t="s">
        <v>2657</v>
      </c>
      <c r="H113" s="887">
        <v>44368</v>
      </c>
      <c r="I113" s="699" t="s">
        <v>9096</v>
      </c>
      <c r="J113" s="525" t="s">
        <v>9097</v>
      </c>
      <c r="K113" s="611" t="s">
        <v>496</v>
      </c>
      <c r="L113" s="612"/>
      <c r="M113" s="611" t="s">
        <v>496</v>
      </c>
      <c r="N113" s="612"/>
      <c r="O113" s="868" t="s">
        <v>496</v>
      </c>
      <c r="P113" s="868"/>
      <c r="Q113" s="868"/>
      <c r="R113" s="868"/>
      <c r="S113" s="629"/>
    </row>
    <row r="114" spans="1:19" s="603" customFormat="1" ht="43.5" customHeight="1" x14ac:dyDescent="0.2">
      <c r="A114" s="879">
        <v>70</v>
      </c>
      <c r="B114" s="868" t="s">
        <v>9052</v>
      </c>
      <c r="C114" s="885" t="s">
        <v>9053</v>
      </c>
      <c r="D114" s="861" t="s">
        <v>9100</v>
      </c>
      <c r="E114" s="861" t="s">
        <v>9054</v>
      </c>
      <c r="F114" s="875">
        <v>2631</v>
      </c>
      <c r="G114" s="875" t="s">
        <v>2657</v>
      </c>
      <c r="H114" s="866">
        <v>44376</v>
      </c>
      <c r="I114" s="873" t="s">
        <v>9099</v>
      </c>
      <c r="J114" s="525" t="s">
        <v>9098</v>
      </c>
      <c r="K114" s="611"/>
      <c r="L114" s="612"/>
      <c r="M114" s="611"/>
      <c r="N114" s="612"/>
      <c r="O114" s="868"/>
      <c r="P114" s="868"/>
      <c r="Q114" s="868"/>
      <c r="R114" s="868"/>
      <c r="S114" s="629" t="s">
        <v>6987</v>
      </c>
    </row>
    <row r="115" spans="1:19" s="603" customFormat="1" ht="43.5" customHeight="1" x14ac:dyDescent="0.2">
      <c r="A115" s="879">
        <v>71</v>
      </c>
      <c r="B115" s="868" t="s">
        <v>9055</v>
      </c>
      <c r="C115" s="885" t="s">
        <v>9056</v>
      </c>
      <c r="D115" s="861" t="s">
        <v>54</v>
      </c>
      <c r="E115" s="861" t="s">
        <v>9057</v>
      </c>
      <c r="F115" s="875">
        <v>998</v>
      </c>
      <c r="G115" s="875" t="s">
        <v>2657</v>
      </c>
      <c r="H115" s="866">
        <v>44362</v>
      </c>
      <c r="I115" s="873" t="s">
        <v>9073</v>
      </c>
      <c r="J115" s="525" t="s">
        <v>9074</v>
      </c>
      <c r="K115" s="611" t="s">
        <v>496</v>
      </c>
      <c r="L115" s="612"/>
      <c r="M115" s="611" t="s">
        <v>496</v>
      </c>
      <c r="N115" s="612"/>
      <c r="O115" s="868" t="s">
        <v>496</v>
      </c>
      <c r="P115" s="868"/>
      <c r="Q115" s="868"/>
      <c r="R115" s="868"/>
      <c r="S115" s="629"/>
    </row>
    <row r="116" spans="1:19" s="603" customFormat="1" ht="43.5" customHeight="1" x14ac:dyDescent="0.2">
      <c r="A116" s="879">
        <v>72</v>
      </c>
      <c r="B116" s="868" t="s">
        <v>9058</v>
      </c>
      <c r="C116" s="885" t="s">
        <v>7954</v>
      </c>
      <c r="D116" s="861" t="s">
        <v>6425</v>
      </c>
      <c r="E116" s="885" t="s">
        <v>7574</v>
      </c>
      <c r="F116" s="875">
        <v>49998.48</v>
      </c>
      <c r="G116" s="697" t="s">
        <v>2612</v>
      </c>
      <c r="H116" s="887">
        <v>44386</v>
      </c>
      <c r="I116" s="699" t="s">
        <v>9112</v>
      </c>
      <c r="J116" s="525" t="s">
        <v>9113</v>
      </c>
      <c r="K116" s="611"/>
      <c r="L116" s="612"/>
      <c r="M116" s="611"/>
      <c r="N116" s="612"/>
      <c r="O116" s="868"/>
      <c r="P116" s="868"/>
      <c r="Q116" s="868"/>
      <c r="R116" s="868"/>
      <c r="S116" s="629" t="s">
        <v>6987</v>
      </c>
    </row>
    <row r="117" spans="1:19" s="603" customFormat="1" ht="43.5" customHeight="1" x14ac:dyDescent="0.2">
      <c r="A117" s="879">
        <v>73</v>
      </c>
      <c r="B117" s="868" t="s">
        <v>9059</v>
      </c>
      <c r="C117" s="861" t="s">
        <v>9060</v>
      </c>
      <c r="D117" s="861" t="s">
        <v>9094</v>
      </c>
      <c r="E117" s="861" t="s">
        <v>9061</v>
      </c>
      <c r="F117" s="875">
        <v>2772.18</v>
      </c>
      <c r="G117" s="875" t="s">
        <v>2657</v>
      </c>
      <c r="H117" s="866">
        <v>44357</v>
      </c>
      <c r="I117" s="873" t="s">
        <v>9075</v>
      </c>
      <c r="J117" s="525" t="s">
        <v>9076</v>
      </c>
      <c r="K117" s="611" t="s">
        <v>496</v>
      </c>
      <c r="L117" s="612"/>
      <c r="M117" s="611" t="s">
        <v>496</v>
      </c>
      <c r="N117" s="612"/>
      <c r="O117" s="868" t="s">
        <v>496</v>
      </c>
      <c r="P117" s="868"/>
      <c r="Q117" s="868"/>
      <c r="R117" s="868"/>
      <c r="S117" s="629"/>
    </row>
    <row r="118" spans="1:19" s="603" customFormat="1" ht="43.5" customHeight="1" x14ac:dyDescent="0.2">
      <c r="A118" s="1296">
        <v>74</v>
      </c>
      <c r="B118" s="1218" t="s">
        <v>9062</v>
      </c>
      <c r="C118" s="1291" t="s">
        <v>9063</v>
      </c>
      <c r="D118" s="861" t="s">
        <v>7493</v>
      </c>
      <c r="E118" s="1202" t="s">
        <v>9064</v>
      </c>
      <c r="F118" s="875">
        <v>230.75</v>
      </c>
      <c r="G118" s="875" t="s">
        <v>2657</v>
      </c>
      <c r="H118" s="887">
        <v>44376</v>
      </c>
      <c r="I118" s="699" t="s">
        <v>9106</v>
      </c>
      <c r="J118" s="525" t="s">
        <v>9107</v>
      </c>
      <c r="K118" s="611" t="s">
        <v>496</v>
      </c>
      <c r="L118" s="612"/>
      <c r="M118" s="611" t="s">
        <v>496</v>
      </c>
      <c r="N118" s="612"/>
      <c r="O118" s="868" t="s">
        <v>496</v>
      </c>
      <c r="P118" s="868"/>
      <c r="Q118" s="868"/>
      <c r="R118" s="868"/>
      <c r="S118" s="629"/>
    </row>
    <row r="119" spans="1:19" s="603" customFormat="1" ht="43.5" customHeight="1" x14ac:dyDescent="0.2">
      <c r="A119" s="1296"/>
      <c r="B119" s="1218"/>
      <c r="C119" s="1291"/>
      <c r="D119" s="861" t="s">
        <v>9105</v>
      </c>
      <c r="E119" s="1202"/>
      <c r="F119" s="875">
        <v>120.4</v>
      </c>
      <c r="G119" s="875" t="s">
        <v>2657</v>
      </c>
      <c r="H119" s="887">
        <v>44376</v>
      </c>
      <c r="I119" s="699" t="s">
        <v>9108</v>
      </c>
      <c r="J119" s="525" t="s">
        <v>9109</v>
      </c>
      <c r="K119" s="611" t="s">
        <v>496</v>
      </c>
      <c r="L119" s="612"/>
      <c r="M119" s="611" t="s">
        <v>496</v>
      </c>
      <c r="N119" s="612"/>
      <c r="O119" s="868" t="s">
        <v>496</v>
      </c>
      <c r="P119" s="868"/>
      <c r="Q119" s="868"/>
      <c r="R119" s="868"/>
      <c r="S119" s="629"/>
    </row>
    <row r="120" spans="1:19" s="603" customFormat="1" ht="43.5" customHeight="1" x14ac:dyDescent="0.2">
      <c r="A120" s="879">
        <v>75</v>
      </c>
      <c r="B120" s="868" t="s">
        <v>9065</v>
      </c>
      <c r="C120" s="861" t="s">
        <v>9066</v>
      </c>
      <c r="D120" s="861" t="s">
        <v>1479</v>
      </c>
      <c r="E120" s="861" t="s">
        <v>9067</v>
      </c>
      <c r="F120" s="875">
        <v>180.8</v>
      </c>
      <c r="G120" s="875" t="s">
        <v>2657</v>
      </c>
      <c r="H120" s="866">
        <v>44363</v>
      </c>
      <c r="I120" s="873" t="s">
        <v>9077</v>
      </c>
      <c r="J120" s="525" t="s">
        <v>9168</v>
      </c>
      <c r="K120" s="611" t="s">
        <v>496</v>
      </c>
      <c r="L120" s="612"/>
      <c r="M120" s="611" t="s">
        <v>496</v>
      </c>
      <c r="N120" s="612"/>
      <c r="O120" s="868" t="s">
        <v>496</v>
      </c>
      <c r="P120" s="868" t="s">
        <v>496</v>
      </c>
      <c r="Q120" s="868"/>
      <c r="R120" s="868"/>
      <c r="S120" s="629" t="s">
        <v>7388</v>
      </c>
    </row>
    <row r="121" spans="1:19" s="603" customFormat="1" ht="43.5" customHeight="1" x14ac:dyDescent="0.2">
      <c r="A121" s="879">
        <v>76</v>
      </c>
      <c r="B121" s="868" t="s">
        <v>9068</v>
      </c>
      <c r="C121" s="885" t="s">
        <v>9069</v>
      </c>
      <c r="D121" s="861" t="s">
        <v>8190</v>
      </c>
      <c r="E121" s="861" t="s">
        <v>9070</v>
      </c>
      <c r="F121" s="875">
        <v>1293.25</v>
      </c>
      <c r="G121" s="875" t="s">
        <v>2657</v>
      </c>
      <c r="H121" s="866">
        <v>44372</v>
      </c>
      <c r="I121" s="873" t="s">
        <v>9101</v>
      </c>
      <c r="J121" s="525" t="s">
        <v>9102</v>
      </c>
      <c r="K121" s="611" t="s">
        <v>496</v>
      </c>
      <c r="L121" s="612"/>
      <c r="M121" s="611" t="s">
        <v>496</v>
      </c>
      <c r="N121" s="612"/>
      <c r="O121" s="868" t="s">
        <v>496</v>
      </c>
      <c r="P121" s="868"/>
      <c r="Q121" s="868"/>
      <c r="R121" s="868"/>
      <c r="S121" s="629"/>
    </row>
    <row r="122" spans="1:19" s="603" customFormat="1" ht="36" x14ac:dyDescent="0.2">
      <c r="A122" s="879">
        <v>77</v>
      </c>
      <c r="B122" s="872" t="s">
        <v>9071</v>
      </c>
      <c r="C122" s="861" t="s">
        <v>9078</v>
      </c>
      <c r="D122" s="861" t="s">
        <v>8747</v>
      </c>
      <c r="E122" s="861" t="s">
        <v>9079</v>
      </c>
      <c r="F122" s="875">
        <v>69.66</v>
      </c>
      <c r="G122" s="875" t="s">
        <v>2657</v>
      </c>
      <c r="H122" s="866">
        <v>44354</v>
      </c>
      <c r="I122" s="873" t="s">
        <v>9080</v>
      </c>
      <c r="J122" s="525" t="s">
        <v>9081</v>
      </c>
      <c r="K122" s="611" t="s">
        <v>496</v>
      </c>
      <c r="L122" s="612"/>
      <c r="M122" s="611" t="s">
        <v>496</v>
      </c>
      <c r="N122" s="612"/>
      <c r="O122" s="868" t="s">
        <v>496</v>
      </c>
      <c r="P122" s="868"/>
      <c r="Q122" s="868"/>
      <c r="R122" s="868"/>
      <c r="S122" s="629"/>
    </row>
    <row r="123" spans="1:19" s="603" customFormat="1" ht="24" x14ac:dyDescent="0.2">
      <c r="A123" s="1296">
        <v>78</v>
      </c>
      <c r="B123" s="1218" t="s">
        <v>9082</v>
      </c>
      <c r="C123" s="1291" t="s">
        <v>9103</v>
      </c>
      <c r="D123" s="885" t="s">
        <v>5893</v>
      </c>
      <c r="E123" s="1291" t="s">
        <v>9104</v>
      </c>
      <c r="F123" s="697">
        <v>242</v>
      </c>
      <c r="G123" s="697" t="s">
        <v>2612</v>
      </c>
      <c r="H123" s="887">
        <v>44398</v>
      </c>
      <c r="I123" s="699" t="s">
        <v>9127</v>
      </c>
      <c r="J123" s="525" t="s">
        <v>9128</v>
      </c>
      <c r="K123" s="611"/>
      <c r="L123" s="612"/>
      <c r="M123" s="611"/>
      <c r="N123" s="612"/>
      <c r="O123" s="868"/>
      <c r="P123" s="868"/>
      <c r="Q123" s="868"/>
      <c r="R123" s="868"/>
      <c r="S123" s="629" t="s">
        <v>6987</v>
      </c>
    </row>
    <row r="124" spans="1:19" s="603" customFormat="1" ht="36" x14ac:dyDescent="0.2">
      <c r="A124" s="1296"/>
      <c r="B124" s="1218"/>
      <c r="C124" s="1291"/>
      <c r="D124" s="885" t="s">
        <v>9129</v>
      </c>
      <c r="E124" s="1291"/>
      <c r="F124" s="697">
        <v>208</v>
      </c>
      <c r="G124" s="697" t="s">
        <v>2612</v>
      </c>
      <c r="H124" s="887">
        <v>44398</v>
      </c>
      <c r="I124" s="699" t="s">
        <v>9130</v>
      </c>
      <c r="J124" s="525" t="s">
        <v>9131</v>
      </c>
      <c r="K124" s="611" t="s">
        <v>496</v>
      </c>
      <c r="L124" s="612"/>
      <c r="M124" s="611" t="s">
        <v>496</v>
      </c>
      <c r="N124" s="612"/>
      <c r="O124" s="868" t="s">
        <v>496</v>
      </c>
      <c r="P124" s="868"/>
      <c r="Q124" s="868"/>
      <c r="R124" s="868"/>
      <c r="S124" s="629" t="s">
        <v>6987</v>
      </c>
    </row>
    <row r="125" spans="1:19" s="603" customFormat="1" ht="24" x14ac:dyDescent="0.2">
      <c r="A125" s="1296"/>
      <c r="B125" s="1218"/>
      <c r="C125" s="1291"/>
      <c r="D125" s="885" t="s">
        <v>9132</v>
      </c>
      <c r="E125" s="1291"/>
      <c r="F125" s="697">
        <v>257</v>
      </c>
      <c r="G125" s="697" t="s">
        <v>9133</v>
      </c>
      <c r="H125" s="887">
        <v>44398</v>
      </c>
      <c r="I125" s="699" t="s">
        <v>9134</v>
      </c>
      <c r="J125" s="525" t="s">
        <v>9135</v>
      </c>
      <c r="K125" s="611" t="s">
        <v>496</v>
      </c>
      <c r="L125" s="612"/>
      <c r="M125" s="611" t="s">
        <v>496</v>
      </c>
      <c r="N125" s="612"/>
      <c r="O125" s="868" t="s">
        <v>496</v>
      </c>
      <c r="P125" s="868"/>
      <c r="Q125" s="868"/>
      <c r="R125" s="868"/>
      <c r="S125" s="629"/>
    </row>
    <row r="126" spans="1:19" s="603" customFormat="1" ht="24" x14ac:dyDescent="0.2">
      <c r="A126" s="1296"/>
      <c r="B126" s="1218"/>
      <c r="C126" s="1291"/>
      <c r="D126" s="885" t="s">
        <v>4180</v>
      </c>
      <c r="E126" s="1291"/>
      <c r="F126" s="697">
        <v>278.39999999999998</v>
      </c>
      <c r="G126" s="697" t="s">
        <v>2612</v>
      </c>
      <c r="H126" s="887">
        <v>44398</v>
      </c>
      <c r="I126" s="699" t="s">
        <v>9136</v>
      </c>
      <c r="J126" s="525" t="s">
        <v>9137</v>
      </c>
      <c r="K126" s="611" t="s">
        <v>496</v>
      </c>
      <c r="L126" s="612"/>
      <c r="M126" s="611" t="s">
        <v>496</v>
      </c>
      <c r="N126" s="612"/>
      <c r="O126" s="868" t="s">
        <v>496</v>
      </c>
      <c r="P126" s="868"/>
      <c r="Q126" s="868"/>
      <c r="R126" s="868"/>
      <c r="S126" s="629"/>
    </row>
    <row r="127" spans="1:19" s="603" customFormat="1" ht="24" x14ac:dyDescent="0.2">
      <c r="A127" s="1296"/>
      <c r="B127" s="1218"/>
      <c r="C127" s="1291"/>
      <c r="D127" s="885" t="s">
        <v>7928</v>
      </c>
      <c r="E127" s="1291"/>
      <c r="F127" s="697">
        <v>328.16</v>
      </c>
      <c r="G127" s="697" t="s">
        <v>2612</v>
      </c>
      <c r="H127" s="887">
        <v>44398</v>
      </c>
      <c r="I127" s="699" t="s">
        <v>9138</v>
      </c>
      <c r="J127" s="525" t="s">
        <v>9139</v>
      </c>
      <c r="K127" s="611" t="s">
        <v>496</v>
      </c>
      <c r="L127" s="612"/>
      <c r="M127" s="611" t="s">
        <v>496</v>
      </c>
      <c r="N127" s="612"/>
      <c r="O127" s="868" t="s">
        <v>496</v>
      </c>
      <c r="P127" s="868"/>
      <c r="Q127" s="868"/>
      <c r="R127" s="868"/>
      <c r="S127" s="629"/>
    </row>
    <row r="128" spans="1:19" s="603" customFormat="1" ht="24" x14ac:dyDescent="0.2">
      <c r="A128" s="1296"/>
      <c r="B128" s="1218"/>
      <c r="C128" s="1291"/>
      <c r="D128" s="885" t="s">
        <v>9140</v>
      </c>
      <c r="E128" s="1291"/>
      <c r="F128" s="697">
        <v>401</v>
      </c>
      <c r="G128" s="697" t="s">
        <v>2612</v>
      </c>
      <c r="H128" s="887">
        <v>44398</v>
      </c>
      <c r="I128" s="699" t="s">
        <v>9141</v>
      </c>
      <c r="J128" s="525" t="s">
        <v>9142</v>
      </c>
      <c r="K128" s="611" t="s">
        <v>496</v>
      </c>
      <c r="L128" s="612"/>
      <c r="M128" s="611" t="s">
        <v>496</v>
      </c>
      <c r="N128" s="612"/>
      <c r="O128" s="868" t="s">
        <v>496</v>
      </c>
      <c r="P128" s="868"/>
      <c r="Q128" s="868"/>
      <c r="R128" s="868"/>
      <c r="S128" s="629"/>
    </row>
    <row r="129" spans="1:19" s="603" customFormat="1" ht="48" x14ac:dyDescent="0.2">
      <c r="A129" s="869">
        <v>79</v>
      </c>
      <c r="B129" s="872" t="s">
        <v>9083</v>
      </c>
      <c r="C129" s="861" t="s">
        <v>9084</v>
      </c>
      <c r="D129" s="861" t="s">
        <v>7899</v>
      </c>
      <c r="E129" s="861" t="s">
        <v>9085</v>
      </c>
      <c r="F129" s="875">
        <v>614.79999999999995</v>
      </c>
      <c r="G129" s="875" t="s">
        <v>2657</v>
      </c>
      <c r="H129" s="866">
        <v>44361</v>
      </c>
      <c r="I129" s="873" t="s">
        <v>9086</v>
      </c>
      <c r="J129" s="525" t="s">
        <v>9087</v>
      </c>
      <c r="K129" s="611" t="s">
        <v>496</v>
      </c>
      <c r="L129" s="612"/>
      <c r="M129" s="611" t="s">
        <v>496</v>
      </c>
      <c r="N129" s="612"/>
      <c r="O129" s="868" t="s">
        <v>496</v>
      </c>
      <c r="P129" s="868"/>
      <c r="Q129" s="868"/>
      <c r="R129" s="868"/>
      <c r="S129" s="629"/>
    </row>
    <row r="130" spans="1:19" s="603" customFormat="1" ht="43.5" customHeight="1" x14ac:dyDescent="0.2">
      <c r="A130" s="869">
        <v>80</v>
      </c>
      <c r="B130" s="872" t="s">
        <v>9088</v>
      </c>
      <c r="C130" s="885" t="s">
        <v>9110</v>
      </c>
      <c r="D130" s="885" t="s">
        <v>7673</v>
      </c>
      <c r="E130" s="870" t="s">
        <v>8990</v>
      </c>
      <c r="F130" s="697">
        <v>9000</v>
      </c>
      <c r="G130" s="697" t="s">
        <v>2612</v>
      </c>
      <c r="H130" s="887">
        <v>44384</v>
      </c>
      <c r="I130" s="884" t="s">
        <v>6046</v>
      </c>
      <c r="J130" s="525" t="s">
        <v>9111</v>
      </c>
      <c r="K130" s="611" t="s">
        <v>496</v>
      </c>
      <c r="L130" s="612"/>
      <c r="M130" s="611" t="s">
        <v>496</v>
      </c>
      <c r="N130" s="612"/>
      <c r="O130" s="868" t="s">
        <v>496</v>
      </c>
      <c r="P130" s="868"/>
      <c r="Q130" s="868"/>
      <c r="R130" s="868"/>
      <c r="S130" s="629"/>
    </row>
    <row r="131" spans="1:19" s="603" customFormat="1" ht="36" x14ac:dyDescent="0.2">
      <c r="A131" s="869">
        <v>81</v>
      </c>
      <c r="B131" s="872" t="s">
        <v>9089</v>
      </c>
      <c r="C131" s="861" t="s">
        <v>6816</v>
      </c>
      <c r="D131" s="861" t="s">
        <v>9090</v>
      </c>
      <c r="E131" s="861" t="s">
        <v>6817</v>
      </c>
      <c r="F131" s="875">
        <v>650</v>
      </c>
      <c r="G131" s="875" t="s">
        <v>2657</v>
      </c>
      <c r="H131" s="866">
        <v>44365</v>
      </c>
      <c r="I131" s="873" t="s">
        <v>9091</v>
      </c>
      <c r="J131" s="525" t="s">
        <v>9092</v>
      </c>
      <c r="K131" s="611" t="s">
        <v>496</v>
      </c>
      <c r="L131" s="612"/>
      <c r="M131" s="611" t="s">
        <v>496</v>
      </c>
      <c r="N131" s="612"/>
      <c r="O131" s="868" t="s">
        <v>496</v>
      </c>
      <c r="P131" s="868"/>
      <c r="Q131" s="868"/>
      <c r="R131" s="868"/>
      <c r="S131" s="629"/>
    </row>
    <row r="132" spans="1:19" s="603" customFormat="1" ht="42.75" customHeight="1" x14ac:dyDescent="0.2">
      <c r="A132" s="869">
        <v>82</v>
      </c>
      <c r="B132" s="872" t="s">
        <v>9144</v>
      </c>
      <c r="C132" s="861" t="s">
        <v>9145</v>
      </c>
      <c r="D132" s="861" t="s">
        <v>8112</v>
      </c>
      <c r="E132" s="861" t="s">
        <v>9146</v>
      </c>
      <c r="F132" s="875">
        <v>700.6</v>
      </c>
      <c r="G132" s="875" t="s">
        <v>2612</v>
      </c>
      <c r="H132" s="866">
        <v>44383</v>
      </c>
      <c r="I132" s="873" t="s">
        <v>9147</v>
      </c>
      <c r="J132" s="836" t="s">
        <v>9148</v>
      </c>
      <c r="K132" s="611"/>
      <c r="L132" s="611" t="s">
        <v>496</v>
      </c>
      <c r="M132" s="611" t="s">
        <v>496</v>
      </c>
      <c r="N132" s="611"/>
      <c r="O132" s="868"/>
      <c r="P132" s="868"/>
      <c r="Q132" s="868" t="s">
        <v>496</v>
      </c>
      <c r="R132" s="868"/>
      <c r="S132" s="853" t="s">
        <v>9169</v>
      </c>
    </row>
    <row r="133" spans="1:19" s="603" customFormat="1" ht="36" x14ac:dyDescent="0.2">
      <c r="A133" s="869">
        <v>83</v>
      </c>
      <c r="B133" s="872" t="s">
        <v>9149</v>
      </c>
      <c r="C133" s="861" t="s">
        <v>9150</v>
      </c>
      <c r="D133" s="861" t="s">
        <v>3676</v>
      </c>
      <c r="E133" s="861" t="s">
        <v>9151</v>
      </c>
      <c r="F133" s="875">
        <v>1251.5999999999999</v>
      </c>
      <c r="G133" s="875" t="s">
        <v>2612</v>
      </c>
      <c r="H133" s="866">
        <v>44398</v>
      </c>
      <c r="I133" s="873" t="s">
        <v>9152</v>
      </c>
      <c r="J133" s="836" t="s">
        <v>9153</v>
      </c>
      <c r="K133" s="611" t="s">
        <v>496</v>
      </c>
      <c r="L133" s="612"/>
      <c r="M133" s="611" t="s">
        <v>496</v>
      </c>
      <c r="N133" s="612"/>
      <c r="O133" s="868" t="s">
        <v>496</v>
      </c>
      <c r="P133" s="868"/>
      <c r="Q133" s="868"/>
      <c r="R133" s="868"/>
      <c r="S133" s="629"/>
    </row>
    <row r="134" spans="1:19" s="603" customFormat="1" ht="82.5" customHeight="1" x14ac:dyDescent="0.2">
      <c r="A134" s="869">
        <v>84</v>
      </c>
      <c r="B134" s="872" t="s">
        <v>9154</v>
      </c>
      <c r="C134" s="861" t="s">
        <v>7819</v>
      </c>
      <c r="D134" s="861" t="s">
        <v>8747</v>
      </c>
      <c r="E134" s="861" t="s">
        <v>9155</v>
      </c>
      <c r="F134" s="875">
        <v>301.88</v>
      </c>
      <c r="G134" s="875" t="s">
        <v>2657</v>
      </c>
      <c r="H134" s="866">
        <v>44377</v>
      </c>
      <c r="I134" s="873" t="s">
        <v>9156</v>
      </c>
      <c r="J134" s="836" t="s">
        <v>9157</v>
      </c>
      <c r="K134" s="611" t="s">
        <v>496</v>
      </c>
      <c r="L134" s="612"/>
      <c r="M134" s="611" t="s">
        <v>496</v>
      </c>
      <c r="N134" s="612"/>
      <c r="O134" s="868" t="s">
        <v>496</v>
      </c>
      <c r="P134" s="868"/>
      <c r="Q134" s="868"/>
      <c r="R134" s="868"/>
      <c r="S134" s="629"/>
    </row>
    <row r="135" spans="1:19" s="603" customFormat="1" ht="36" x14ac:dyDescent="0.2">
      <c r="A135" s="869">
        <v>85</v>
      </c>
      <c r="B135" s="872" t="s">
        <v>9158</v>
      </c>
      <c r="C135" s="885" t="s">
        <v>8252</v>
      </c>
      <c r="D135" s="885" t="s">
        <v>9280</v>
      </c>
      <c r="E135" s="870" t="s">
        <v>9281</v>
      </c>
      <c r="F135" s="746">
        <v>70500</v>
      </c>
      <c r="G135" s="697" t="s">
        <v>2944</v>
      </c>
      <c r="H135" s="887">
        <v>44420</v>
      </c>
      <c r="I135" s="699" t="s">
        <v>9282</v>
      </c>
      <c r="J135" s="525" t="s">
        <v>9283</v>
      </c>
      <c r="K135" s="611" t="s">
        <v>496</v>
      </c>
      <c r="L135" s="612"/>
      <c r="M135" s="611" t="s">
        <v>496</v>
      </c>
      <c r="N135" s="612"/>
      <c r="O135" s="868" t="s">
        <v>496</v>
      </c>
      <c r="P135" s="868"/>
      <c r="Q135" s="868"/>
      <c r="R135" s="868"/>
      <c r="S135" s="629"/>
    </row>
    <row r="136" spans="1:19" s="603" customFormat="1" ht="60" x14ac:dyDescent="0.2">
      <c r="A136" s="869">
        <v>86</v>
      </c>
      <c r="B136" s="872" t="s">
        <v>9159</v>
      </c>
      <c r="C136" s="861" t="s">
        <v>9160</v>
      </c>
      <c r="D136" s="861" t="s">
        <v>9161</v>
      </c>
      <c r="E136" s="861" t="s">
        <v>9162</v>
      </c>
      <c r="F136" s="875">
        <v>3220.5</v>
      </c>
      <c r="G136" s="875" t="s">
        <v>2612</v>
      </c>
      <c r="H136" s="866">
        <v>44398</v>
      </c>
      <c r="I136" s="873" t="s">
        <v>9163</v>
      </c>
      <c r="J136" s="525" t="s">
        <v>9164</v>
      </c>
      <c r="K136" s="611" t="s">
        <v>496</v>
      </c>
      <c r="L136" s="612"/>
      <c r="M136" s="611" t="s">
        <v>496</v>
      </c>
      <c r="N136" s="612"/>
      <c r="O136" s="868" t="s">
        <v>496</v>
      </c>
      <c r="P136" s="868"/>
      <c r="Q136" s="868"/>
      <c r="R136" s="868"/>
      <c r="S136" s="629"/>
    </row>
    <row r="137" spans="1:19" s="603" customFormat="1" ht="48" x14ac:dyDescent="0.2">
      <c r="A137" s="869">
        <v>87</v>
      </c>
      <c r="B137" s="868" t="s">
        <v>9170</v>
      </c>
      <c r="C137" s="885" t="s">
        <v>9171</v>
      </c>
      <c r="D137" s="885" t="s">
        <v>9172</v>
      </c>
      <c r="E137" s="870" t="s">
        <v>9173</v>
      </c>
      <c r="F137" s="746">
        <v>678</v>
      </c>
      <c r="G137" s="697" t="s">
        <v>2944</v>
      </c>
      <c r="H137" s="887">
        <v>44419</v>
      </c>
      <c r="I137" s="699" t="s">
        <v>9174</v>
      </c>
      <c r="J137" s="836" t="s">
        <v>9175</v>
      </c>
      <c r="K137" s="611"/>
      <c r="L137" s="612"/>
      <c r="M137" s="611"/>
      <c r="N137" s="612"/>
      <c r="O137" s="868"/>
      <c r="P137" s="868"/>
      <c r="Q137" s="868"/>
      <c r="R137" s="868"/>
      <c r="S137" s="629"/>
    </row>
    <row r="138" spans="1:19" s="603" customFormat="1" ht="36" x14ac:dyDescent="0.2">
      <c r="A138" s="869">
        <v>88</v>
      </c>
      <c r="B138" s="868" t="s">
        <v>9176</v>
      </c>
      <c r="C138" s="885" t="s">
        <v>9177</v>
      </c>
      <c r="D138" s="885" t="s">
        <v>9178</v>
      </c>
      <c r="E138" s="870" t="s">
        <v>9179</v>
      </c>
      <c r="F138" s="746">
        <v>759.76</v>
      </c>
      <c r="G138" s="697" t="s">
        <v>2944</v>
      </c>
      <c r="H138" s="887">
        <v>44431</v>
      </c>
      <c r="I138" s="699" t="s">
        <v>9180</v>
      </c>
      <c r="J138" s="836" t="s">
        <v>9181</v>
      </c>
      <c r="K138" s="611" t="s">
        <v>496</v>
      </c>
      <c r="L138" s="612"/>
      <c r="M138" s="611" t="s">
        <v>496</v>
      </c>
      <c r="N138" s="612"/>
      <c r="O138" s="868" t="s">
        <v>496</v>
      </c>
      <c r="P138" s="868"/>
      <c r="Q138" s="868"/>
      <c r="R138" s="868"/>
      <c r="S138" s="629"/>
    </row>
    <row r="139" spans="1:19" s="603" customFormat="1" ht="48" x14ac:dyDescent="0.2">
      <c r="A139" s="869">
        <v>89</v>
      </c>
      <c r="B139" s="868" t="s">
        <v>9182</v>
      </c>
      <c r="C139" s="885" t="s">
        <v>9183</v>
      </c>
      <c r="D139" s="885" t="s">
        <v>9184</v>
      </c>
      <c r="E139" s="870" t="s">
        <v>9185</v>
      </c>
      <c r="F139" s="746">
        <v>5424</v>
      </c>
      <c r="G139" s="697" t="s">
        <v>2625</v>
      </c>
      <c r="H139" s="887">
        <v>44455</v>
      </c>
      <c r="I139" s="699" t="s">
        <v>8787</v>
      </c>
      <c r="J139" s="836" t="s">
        <v>9285</v>
      </c>
      <c r="K139" s="611"/>
      <c r="L139" s="612"/>
      <c r="M139" s="611"/>
      <c r="N139" s="612"/>
      <c r="O139" s="868"/>
      <c r="P139" s="868"/>
      <c r="Q139" s="868"/>
      <c r="R139" s="868"/>
      <c r="S139" s="629"/>
    </row>
    <row r="140" spans="1:19" s="603" customFormat="1" ht="36" x14ac:dyDescent="0.2">
      <c r="A140" s="869">
        <v>90</v>
      </c>
      <c r="B140" s="868" t="s">
        <v>9186</v>
      </c>
      <c r="C140" s="885" t="s">
        <v>9187</v>
      </c>
      <c r="D140" s="885" t="s">
        <v>7673</v>
      </c>
      <c r="E140" s="870" t="s">
        <v>9188</v>
      </c>
      <c r="F140" s="746">
        <v>7700</v>
      </c>
      <c r="G140" s="697" t="s">
        <v>2944</v>
      </c>
      <c r="H140" s="887">
        <v>44439</v>
      </c>
      <c r="I140" s="699" t="s">
        <v>6046</v>
      </c>
      <c r="J140" s="836" t="s">
        <v>9189</v>
      </c>
      <c r="K140" s="611" t="s">
        <v>496</v>
      </c>
      <c r="L140" s="612"/>
      <c r="M140" s="611" t="s">
        <v>496</v>
      </c>
      <c r="N140" s="612"/>
      <c r="O140" s="868" t="s">
        <v>496</v>
      </c>
      <c r="P140" s="868"/>
      <c r="Q140" s="868"/>
      <c r="R140" s="868"/>
      <c r="S140" s="629"/>
    </row>
    <row r="141" spans="1:19" s="603" customFormat="1" ht="48" x14ac:dyDescent="0.2">
      <c r="A141" s="869">
        <v>91</v>
      </c>
      <c r="B141" s="868" t="s">
        <v>9190</v>
      </c>
      <c r="C141" s="885" t="s">
        <v>7191</v>
      </c>
      <c r="D141" s="885" t="s">
        <v>1206</v>
      </c>
      <c r="E141" s="870" t="s">
        <v>9191</v>
      </c>
      <c r="F141" s="746">
        <v>1372.55</v>
      </c>
      <c r="G141" s="697" t="s">
        <v>2944</v>
      </c>
      <c r="H141" s="887">
        <v>44426</v>
      </c>
      <c r="I141" s="699" t="s">
        <v>8752</v>
      </c>
      <c r="J141" s="836" t="s">
        <v>9192</v>
      </c>
      <c r="K141" s="611"/>
      <c r="L141" s="612"/>
      <c r="M141" s="611"/>
      <c r="N141" s="612"/>
      <c r="O141" s="868"/>
      <c r="P141" s="868"/>
      <c r="Q141" s="868"/>
      <c r="R141" s="868"/>
      <c r="S141" s="629"/>
    </row>
    <row r="142" spans="1:19" s="603" customFormat="1" ht="36" x14ac:dyDescent="0.2">
      <c r="A142" s="869">
        <v>92</v>
      </c>
      <c r="B142" s="868" t="s">
        <v>9193</v>
      </c>
      <c r="C142" s="885" t="s">
        <v>9194</v>
      </c>
      <c r="D142" s="885" t="s">
        <v>9195</v>
      </c>
      <c r="E142" s="870" t="s">
        <v>9196</v>
      </c>
      <c r="F142" s="746">
        <v>576.29999999999995</v>
      </c>
      <c r="G142" s="697" t="s">
        <v>2944</v>
      </c>
      <c r="H142" s="887">
        <v>44425</v>
      </c>
      <c r="I142" s="699" t="s">
        <v>8710</v>
      </c>
      <c r="J142" s="836" t="s">
        <v>9197</v>
      </c>
      <c r="K142" s="611"/>
      <c r="L142" s="612"/>
      <c r="M142" s="611"/>
      <c r="N142" s="612"/>
      <c r="O142" s="868"/>
      <c r="P142" s="868"/>
      <c r="Q142" s="868"/>
      <c r="R142" s="868"/>
      <c r="S142" s="629"/>
    </row>
    <row r="143" spans="1:19" s="603" customFormat="1" ht="24" x14ac:dyDescent="0.2">
      <c r="A143" s="1145">
        <v>93</v>
      </c>
      <c r="B143" s="1218" t="s">
        <v>9198</v>
      </c>
      <c r="C143" s="1291" t="s">
        <v>9199</v>
      </c>
      <c r="D143" s="885" t="s">
        <v>9200</v>
      </c>
      <c r="E143" s="1291" t="s">
        <v>9201</v>
      </c>
      <c r="F143" s="746">
        <v>103.9</v>
      </c>
      <c r="G143" s="697" t="s">
        <v>2944</v>
      </c>
      <c r="H143" s="887">
        <v>44420</v>
      </c>
      <c r="I143" s="699" t="s">
        <v>9202</v>
      </c>
      <c r="J143" s="836" t="s">
        <v>9203</v>
      </c>
      <c r="K143" s="611"/>
      <c r="L143" s="612"/>
      <c r="M143" s="611"/>
      <c r="N143" s="612"/>
      <c r="O143" s="868"/>
      <c r="P143" s="868"/>
      <c r="Q143" s="868"/>
      <c r="R143" s="868"/>
      <c r="S143" s="629"/>
    </row>
    <row r="144" spans="1:19" s="603" customFormat="1" ht="24" x14ac:dyDescent="0.2">
      <c r="A144" s="1146"/>
      <c r="B144" s="1218"/>
      <c r="C144" s="1291"/>
      <c r="D144" s="885" t="s">
        <v>9204</v>
      </c>
      <c r="E144" s="1291"/>
      <c r="F144" s="746">
        <v>1522.24</v>
      </c>
      <c r="G144" s="697" t="s">
        <v>2944</v>
      </c>
      <c r="H144" s="887">
        <v>44420</v>
      </c>
      <c r="I144" s="699" t="s">
        <v>9205</v>
      </c>
      <c r="J144" s="836" t="s">
        <v>9206</v>
      </c>
      <c r="K144" s="611"/>
      <c r="L144" s="612"/>
      <c r="M144" s="611"/>
      <c r="N144" s="612"/>
      <c r="O144" s="868"/>
      <c r="P144" s="868"/>
      <c r="Q144" s="868"/>
      <c r="R144" s="868"/>
      <c r="S144" s="629"/>
    </row>
    <row r="145" spans="1:19" s="603" customFormat="1" ht="48" x14ac:dyDescent="0.2">
      <c r="A145" s="869">
        <v>94</v>
      </c>
      <c r="B145" s="868" t="s">
        <v>9207</v>
      </c>
      <c r="C145" s="885" t="s">
        <v>9208</v>
      </c>
      <c r="D145" s="885" t="s">
        <v>9209</v>
      </c>
      <c r="E145" s="870" t="s">
        <v>9210</v>
      </c>
      <c r="F145" s="746">
        <v>1617</v>
      </c>
      <c r="G145" s="697" t="s">
        <v>2944</v>
      </c>
      <c r="H145" s="887">
        <v>44435</v>
      </c>
      <c r="I145" s="699" t="s">
        <v>9211</v>
      </c>
      <c r="J145" s="836" t="s">
        <v>9212</v>
      </c>
      <c r="K145" s="611"/>
      <c r="L145" s="612"/>
      <c r="M145" s="611"/>
      <c r="N145" s="612"/>
      <c r="O145" s="868"/>
      <c r="P145" s="868"/>
      <c r="Q145" s="868"/>
      <c r="R145" s="868"/>
      <c r="S145" s="629"/>
    </row>
    <row r="146" spans="1:19" s="603" customFormat="1" ht="24" x14ac:dyDescent="0.2">
      <c r="A146" s="1145">
        <v>95</v>
      </c>
      <c r="B146" s="1218" t="s">
        <v>9213</v>
      </c>
      <c r="C146" s="1291" t="s">
        <v>7477</v>
      </c>
      <c r="D146" s="885" t="s">
        <v>9214</v>
      </c>
      <c r="E146" s="1291" t="s">
        <v>9215</v>
      </c>
      <c r="F146" s="746">
        <v>72.66</v>
      </c>
      <c r="G146" s="697" t="s">
        <v>2944</v>
      </c>
      <c r="H146" s="1292">
        <v>44439</v>
      </c>
      <c r="I146" s="699" t="s">
        <v>9216</v>
      </c>
      <c r="J146" s="836" t="s">
        <v>9217</v>
      </c>
      <c r="K146" s="611"/>
      <c r="L146" s="612"/>
      <c r="M146" s="611"/>
      <c r="N146" s="612"/>
      <c r="O146" s="868"/>
      <c r="P146" s="868"/>
      <c r="Q146" s="868"/>
      <c r="R146" s="868"/>
      <c r="S146" s="629"/>
    </row>
    <row r="147" spans="1:19" s="603" customFormat="1" ht="60" x14ac:dyDescent="0.2">
      <c r="A147" s="1146"/>
      <c r="B147" s="1218"/>
      <c r="C147" s="1291"/>
      <c r="D147" s="885" t="s">
        <v>8589</v>
      </c>
      <c r="E147" s="1291"/>
      <c r="F147" s="746">
        <v>258.74</v>
      </c>
      <c r="G147" s="697" t="s">
        <v>2944</v>
      </c>
      <c r="H147" s="1292"/>
      <c r="I147" s="699" t="s">
        <v>9218</v>
      </c>
      <c r="J147" s="836" t="s">
        <v>9219</v>
      </c>
      <c r="K147" s="611"/>
      <c r="L147" s="612"/>
      <c r="M147" s="611"/>
      <c r="N147" s="612"/>
      <c r="O147" s="868"/>
      <c r="P147" s="868"/>
      <c r="Q147" s="868"/>
      <c r="R147" s="868"/>
      <c r="S147" s="629"/>
    </row>
    <row r="148" spans="1:19" s="603" customFormat="1" ht="72" x14ac:dyDescent="0.2">
      <c r="A148" s="869">
        <v>96</v>
      </c>
      <c r="B148" s="868" t="s">
        <v>9220</v>
      </c>
      <c r="C148" s="885" t="s">
        <v>9221</v>
      </c>
      <c r="D148" s="885" t="s">
        <v>5513</v>
      </c>
      <c r="E148" s="870" t="s">
        <v>9222</v>
      </c>
      <c r="F148" s="746" t="s">
        <v>2534</v>
      </c>
      <c r="G148" s="697" t="s">
        <v>2944</v>
      </c>
      <c r="H148" s="887">
        <v>44439</v>
      </c>
      <c r="I148" s="699" t="s">
        <v>5513</v>
      </c>
      <c r="J148" s="836" t="s">
        <v>9223</v>
      </c>
      <c r="K148" s="626" t="s">
        <v>2534</v>
      </c>
      <c r="L148" s="626" t="s">
        <v>2534</v>
      </c>
      <c r="M148" s="626" t="s">
        <v>2534</v>
      </c>
      <c r="N148" s="626" t="s">
        <v>2534</v>
      </c>
      <c r="O148" s="626" t="s">
        <v>2534</v>
      </c>
      <c r="P148" s="626" t="s">
        <v>2534</v>
      </c>
      <c r="Q148" s="626" t="s">
        <v>2534</v>
      </c>
      <c r="R148" s="626" t="s">
        <v>2534</v>
      </c>
      <c r="S148" s="668" t="s">
        <v>2534</v>
      </c>
    </row>
    <row r="149" spans="1:19" s="603" customFormat="1" ht="48" x14ac:dyDescent="0.2">
      <c r="A149" s="869">
        <v>97</v>
      </c>
      <c r="B149" s="868" t="s">
        <v>9224</v>
      </c>
      <c r="C149" s="885" t="s">
        <v>9225</v>
      </c>
      <c r="D149" s="885" t="s">
        <v>5497</v>
      </c>
      <c r="E149" s="870" t="s">
        <v>9226</v>
      </c>
      <c r="F149" s="746">
        <v>1550</v>
      </c>
      <c r="G149" s="697" t="s">
        <v>2944</v>
      </c>
      <c r="H149" s="887">
        <v>44419</v>
      </c>
      <c r="I149" s="699" t="s">
        <v>9227</v>
      </c>
      <c r="J149" s="836" t="s">
        <v>9228</v>
      </c>
      <c r="K149" s="611"/>
      <c r="L149" s="612"/>
      <c r="M149" s="611"/>
      <c r="N149" s="612"/>
      <c r="O149" s="868"/>
      <c r="P149" s="868"/>
      <c r="Q149" s="868"/>
      <c r="R149" s="868"/>
      <c r="S149" s="629"/>
    </row>
    <row r="150" spans="1:19" s="603" customFormat="1" ht="60" x14ac:dyDescent="0.2">
      <c r="A150" s="869">
        <v>98</v>
      </c>
      <c r="B150" s="868" t="s">
        <v>9229</v>
      </c>
      <c r="C150" s="885" t="s">
        <v>9230</v>
      </c>
      <c r="D150" s="885" t="s">
        <v>5513</v>
      </c>
      <c r="E150" s="870" t="s">
        <v>9231</v>
      </c>
      <c r="F150" s="746" t="s">
        <v>2534</v>
      </c>
      <c r="G150" s="697" t="s">
        <v>2944</v>
      </c>
      <c r="H150" s="887">
        <v>44438</v>
      </c>
      <c r="I150" s="1315" t="s">
        <v>5513</v>
      </c>
      <c r="J150" s="836" t="s">
        <v>9232</v>
      </c>
      <c r="K150" s="626" t="s">
        <v>2534</v>
      </c>
      <c r="L150" s="626" t="s">
        <v>2534</v>
      </c>
      <c r="M150" s="626" t="s">
        <v>2534</v>
      </c>
      <c r="N150" s="626" t="s">
        <v>2534</v>
      </c>
      <c r="O150" s="626" t="s">
        <v>2534</v>
      </c>
      <c r="P150" s="626" t="s">
        <v>2534</v>
      </c>
      <c r="Q150" s="626" t="s">
        <v>2534</v>
      </c>
      <c r="R150" s="626" t="s">
        <v>2534</v>
      </c>
      <c r="S150" s="668" t="s">
        <v>2534</v>
      </c>
    </row>
    <row r="151" spans="1:19" s="603" customFormat="1" ht="72" x14ac:dyDescent="0.2">
      <c r="A151" s="869">
        <v>99</v>
      </c>
      <c r="B151" s="868" t="s">
        <v>9233</v>
      </c>
      <c r="C151" s="885" t="s">
        <v>9234</v>
      </c>
      <c r="D151" s="885" t="s">
        <v>9235</v>
      </c>
      <c r="E151" s="870" t="s">
        <v>9236</v>
      </c>
      <c r="F151" s="746">
        <v>700</v>
      </c>
      <c r="G151" s="697" t="s">
        <v>2625</v>
      </c>
      <c r="H151" s="887">
        <v>44452</v>
      </c>
      <c r="I151" s="699" t="s">
        <v>9237</v>
      </c>
      <c r="J151" s="836" t="s">
        <v>9238</v>
      </c>
      <c r="K151" s="611"/>
      <c r="L151" s="612"/>
      <c r="M151" s="611"/>
      <c r="N151" s="612"/>
      <c r="O151" s="868"/>
      <c r="P151" s="868"/>
      <c r="Q151" s="868"/>
      <c r="R151" s="868"/>
      <c r="S151" s="629"/>
    </row>
    <row r="152" spans="1:19" s="603" customFormat="1" ht="28.5" customHeight="1" x14ac:dyDescent="0.2">
      <c r="A152" s="869">
        <v>100</v>
      </c>
      <c r="B152" s="868" t="s">
        <v>9239</v>
      </c>
      <c r="C152" s="885" t="s">
        <v>7822</v>
      </c>
      <c r="D152" s="1366" t="s">
        <v>9284</v>
      </c>
      <c r="E152" s="1366"/>
      <c r="F152" s="1366"/>
      <c r="G152" s="1366"/>
      <c r="H152" s="1366"/>
      <c r="I152" s="1366"/>
      <c r="J152" s="1366"/>
      <c r="K152" s="611"/>
      <c r="L152" s="612"/>
      <c r="M152" s="611"/>
      <c r="N152" s="612"/>
      <c r="O152" s="868"/>
      <c r="P152" s="868"/>
      <c r="Q152" s="868"/>
      <c r="R152" s="868"/>
      <c r="S152" s="629"/>
    </row>
    <row r="153" spans="1:19" s="603" customFormat="1" ht="60" x14ac:dyDescent="0.2">
      <c r="A153" s="869">
        <v>101</v>
      </c>
      <c r="B153" s="868" t="s">
        <v>9240</v>
      </c>
      <c r="C153" s="885" t="s">
        <v>7992</v>
      </c>
      <c r="D153" s="885" t="s">
        <v>5667</v>
      </c>
      <c r="E153" s="870" t="s">
        <v>7993</v>
      </c>
      <c r="F153" s="746">
        <v>1088</v>
      </c>
      <c r="G153" s="697" t="s">
        <v>2625</v>
      </c>
      <c r="H153" s="887">
        <v>44452</v>
      </c>
      <c r="I153" s="699" t="s">
        <v>9237</v>
      </c>
      <c r="J153" s="836" t="s">
        <v>9286</v>
      </c>
      <c r="K153" s="611"/>
      <c r="L153" s="612"/>
      <c r="M153" s="611"/>
      <c r="N153" s="612"/>
      <c r="O153" s="868"/>
      <c r="P153" s="868"/>
      <c r="Q153" s="868"/>
      <c r="R153" s="868"/>
      <c r="S153" s="629"/>
    </row>
    <row r="154" spans="1:19" s="603" customFormat="1" ht="48" x14ac:dyDescent="0.2">
      <c r="A154" s="869">
        <v>102</v>
      </c>
      <c r="B154" s="868" t="s">
        <v>9241</v>
      </c>
      <c r="C154" s="885" t="s">
        <v>9242</v>
      </c>
      <c r="D154" s="885" t="s">
        <v>7499</v>
      </c>
      <c r="E154" s="870" t="s">
        <v>9243</v>
      </c>
      <c r="F154" s="746">
        <v>1515</v>
      </c>
      <c r="G154" s="697" t="s">
        <v>2625</v>
      </c>
      <c r="H154" s="887">
        <v>44459</v>
      </c>
      <c r="I154" s="699" t="s">
        <v>9244</v>
      </c>
      <c r="J154" s="836" t="s">
        <v>9287</v>
      </c>
      <c r="K154" s="611"/>
      <c r="L154" s="612"/>
      <c r="M154" s="611"/>
      <c r="N154" s="612"/>
      <c r="O154" s="868"/>
      <c r="P154" s="868"/>
      <c r="Q154" s="868"/>
      <c r="R154" s="868"/>
      <c r="S154" s="629"/>
    </row>
    <row r="155" spans="1:19" s="603" customFormat="1" ht="72" x14ac:dyDescent="0.2">
      <c r="A155" s="869">
        <v>103</v>
      </c>
      <c r="B155" s="868" t="s">
        <v>9245</v>
      </c>
      <c r="C155" s="885" t="s">
        <v>9246</v>
      </c>
      <c r="D155" s="885" t="s">
        <v>4782</v>
      </c>
      <c r="E155" s="870" t="s">
        <v>9247</v>
      </c>
      <c r="F155" s="746">
        <v>600</v>
      </c>
      <c r="G155" s="697" t="s">
        <v>2625</v>
      </c>
      <c r="H155" s="887">
        <v>44445</v>
      </c>
      <c r="I155" s="699" t="s">
        <v>9237</v>
      </c>
      <c r="J155" s="836" t="s">
        <v>9248</v>
      </c>
      <c r="K155" s="611"/>
      <c r="L155" s="612"/>
      <c r="M155" s="611"/>
      <c r="N155" s="612"/>
      <c r="O155" s="868"/>
      <c r="P155" s="868"/>
      <c r="Q155" s="868"/>
      <c r="R155" s="868"/>
      <c r="S155" s="629"/>
    </row>
    <row r="156" spans="1:19" s="603" customFormat="1" ht="72" x14ac:dyDescent="0.2">
      <c r="A156" s="869">
        <v>104</v>
      </c>
      <c r="B156" s="868" t="s">
        <v>9249</v>
      </c>
      <c r="C156" s="885" t="s">
        <v>9250</v>
      </c>
      <c r="D156" s="885" t="s">
        <v>9251</v>
      </c>
      <c r="E156" s="870" t="s">
        <v>9252</v>
      </c>
      <c r="F156" s="746">
        <v>1700</v>
      </c>
      <c r="G156" s="697" t="s">
        <v>2625</v>
      </c>
      <c r="H156" s="887">
        <v>44459</v>
      </c>
      <c r="I156" s="699" t="s">
        <v>9237</v>
      </c>
      <c r="J156" s="836" t="s">
        <v>9288</v>
      </c>
      <c r="K156" s="611"/>
      <c r="L156" s="612"/>
      <c r="M156" s="611"/>
      <c r="N156" s="612"/>
      <c r="O156" s="868"/>
      <c r="P156" s="868"/>
      <c r="Q156" s="868"/>
      <c r="R156" s="868"/>
      <c r="S156" s="629"/>
    </row>
    <row r="157" spans="1:19" s="603" customFormat="1" ht="48" x14ac:dyDescent="0.2">
      <c r="A157" s="869">
        <v>105</v>
      </c>
      <c r="B157" s="868" t="s">
        <v>9253</v>
      </c>
      <c r="C157" s="885" t="s">
        <v>9254</v>
      </c>
      <c r="D157" s="885" t="s">
        <v>8112</v>
      </c>
      <c r="E157" s="870" t="s">
        <v>9255</v>
      </c>
      <c r="F157" s="746">
        <v>2034</v>
      </c>
      <c r="G157" s="697" t="s">
        <v>2625</v>
      </c>
      <c r="H157" s="887">
        <v>44460</v>
      </c>
      <c r="I157" s="699" t="s">
        <v>9289</v>
      </c>
      <c r="J157" s="836" t="s">
        <v>9290</v>
      </c>
      <c r="K157" s="611"/>
      <c r="L157" s="612"/>
      <c r="M157" s="611"/>
      <c r="N157" s="612"/>
      <c r="O157" s="868"/>
      <c r="P157" s="868"/>
      <c r="Q157" s="868"/>
      <c r="R157" s="868"/>
      <c r="S157" s="629"/>
    </row>
    <row r="158" spans="1:19" s="603" customFormat="1" ht="48" x14ac:dyDescent="0.2">
      <c r="A158" s="869">
        <v>106</v>
      </c>
      <c r="B158" s="868" t="s">
        <v>9256</v>
      </c>
      <c r="C158" s="885" t="s">
        <v>7997</v>
      </c>
      <c r="D158" s="885" t="s">
        <v>5667</v>
      </c>
      <c r="E158" s="870" t="s">
        <v>9257</v>
      </c>
      <c r="F158" s="746">
        <v>800</v>
      </c>
      <c r="G158" s="697" t="s">
        <v>2625</v>
      </c>
      <c r="H158" s="887">
        <v>44462</v>
      </c>
      <c r="I158" s="699" t="s">
        <v>9291</v>
      </c>
      <c r="J158" s="836" t="s">
        <v>9292</v>
      </c>
      <c r="K158" s="611"/>
      <c r="L158" s="612"/>
      <c r="M158" s="611"/>
      <c r="N158" s="612"/>
      <c r="O158" s="868"/>
      <c r="P158" s="868"/>
      <c r="Q158" s="868"/>
      <c r="R158" s="868"/>
      <c r="S158" s="629"/>
    </row>
    <row r="159" spans="1:19" s="603" customFormat="1" ht="60" x14ac:dyDescent="0.2">
      <c r="A159" s="869">
        <v>107</v>
      </c>
      <c r="B159" s="868" t="s">
        <v>9258</v>
      </c>
      <c r="C159" s="885" t="s">
        <v>9259</v>
      </c>
      <c r="D159" s="885" t="s">
        <v>6431</v>
      </c>
      <c r="E159" s="870" t="s">
        <v>9260</v>
      </c>
      <c r="F159" s="746">
        <v>730</v>
      </c>
      <c r="G159" s="697" t="s">
        <v>2944</v>
      </c>
      <c r="H159" s="887">
        <v>44439</v>
      </c>
      <c r="I159" s="699" t="s">
        <v>9261</v>
      </c>
      <c r="J159" s="836" t="s">
        <v>9262</v>
      </c>
      <c r="K159" s="611"/>
      <c r="L159" s="612"/>
      <c r="M159" s="611"/>
      <c r="N159" s="612"/>
      <c r="O159" s="868"/>
      <c r="P159" s="868"/>
      <c r="Q159" s="868"/>
      <c r="R159" s="868"/>
      <c r="S159" s="629"/>
    </row>
    <row r="160" spans="1:19" s="603" customFormat="1" ht="49.5" customHeight="1" x14ac:dyDescent="0.2">
      <c r="A160" s="1217">
        <v>108</v>
      </c>
      <c r="B160" s="1218" t="s">
        <v>9263</v>
      </c>
      <c r="C160" s="1293" t="s">
        <v>6302</v>
      </c>
      <c r="D160" s="885" t="s">
        <v>7960</v>
      </c>
      <c r="E160" s="1220" t="s">
        <v>9264</v>
      </c>
      <c r="F160" s="746">
        <v>2100</v>
      </c>
      <c r="G160" s="697" t="s">
        <v>2625</v>
      </c>
      <c r="H160" s="887">
        <v>44469</v>
      </c>
      <c r="I160" s="699" t="s">
        <v>6733</v>
      </c>
      <c r="J160" s="836" t="s">
        <v>9293</v>
      </c>
      <c r="K160" s="611"/>
      <c r="L160" s="612"/>
      <c r="M160" s="611"/>
      <c r="N160" s="612"/>
      <c r="O160" s="868"/>
      <c r="P160" s="868"/>
      <c r="Q160" s="868"/>
      <c r="R160" s="868"/>
      <c r="S160" s="629"/>
    </row>
    <row r="161" spans="1:19" s="603" customFormat="1" ht="44.25" customHeight="1" x14ac:dyDescent="0.2">
      <c r="A161" s="1217"/>
      <c r="B161" s="1218"/>
      <c r="C161" s="1293"/>
      <c r="D161" s="885" t="s">
        <v>8729</v>
      </c>
      <c r="E161" s="1220"/>
      <c r="F161" s="746">
        <v>540</v>
      </c>
      <c r="G161" s="697" t="s">
        <v>2625</v>
      </c>
      <c r="H161" s="887">
        <v>44462</v>
      </c>
      <c r="I161" s="699" t="s">
        <v>9294</v>
      </c>
      <c r="J161" s="836" t="s">
        <v>9295</v>
      </c>
      <c r="K161" s="611"/>
      <c r="L161" s="612"/>
      <c r="M161" s="611"/>
      <c r="N161" s="612"/>
      <c r="O161" s="868"/>
      <c r="P161" s="868"/>
      <c r="Q161" s="868"/>
      <c r="R161" s="868"/>
      <c r="S161" s="629"/>
    </row>
    <row r="162" spans="1:19" s="603" customFormat="1" ht="24" x14ac:dyDescent="0.2">
      <c r="A162" s="1217">
        <v>109</v>
      </c>
      <c r="B162" s="1218" t="s">
        <v>9265</v>
      </c>
      <c r="C162" s="1293" t="s">
        <v>8199</v>
      </c>
      <c r="D162" s="885" t="s">
        <v>9296</v>
      </c>
      <c r="E162" s="1220" t="s">
        <v>8200</v>
      </c>
      <c r="F162" s="746">
        <v>160</v>
      </c>
      <c r="G162" s="697" t="s">
        <v>2625</v>
      </c>
      <c r="H162" s="887">
        <v>44462</v>
      </c>
      <c r="I162" s="699" t="s">
        <v>9297</v>
      </c>
      <c r="J162" s="836" t="s">
        <v>9298</v>
      </c>
      <c r="K162" s="611"/>
      <c r="L162" s="612"/>
      <c r="M162" s="611"/>
      <c r="N162" s="612"/>
      <c r="O162" s="868"/>
      <c r="P162" s="868"/>
      <c r="Q162" s="868"/>
      <c r="R162" s="868"/>
      <c r="S162" s="629"/>
    </row>
    <row r="163" spans="1:19" s="603" customFormat="1" ht="24" x14ac:dyDescent="0.2">
      <c r="A163" s="1217"/>
      <c r="B163" s="1218"/>
      <c r="C163" s="1293"/>
      <c r="D163" s="885" t="s">
        <v>8190</v>
      </c>
      <c r="E163" s="1220"/>
      <c r="F163" s="746">
        <v>145.77000000000001</v>
      </c>
      <c r="G163" s="697" t="s">
        <v>2625</v>
      </c>
      <c r="H163" s="887">
        <v>44462</v>
      </c>
      <c r="I163" s="699" t="s">
        <v>9299</v>
      </c>
      <c r="J163" s="836" t="s">
        <v>9300</v>
      </c>
      <c r="K163" s="611"/>
      <c r="L163" s="612"/>
      <c r="M163" s="611"/>
      <c r="N163" s="612"/>
      <c r="O163" s="868"/>
      <c r="P163" s="868"/>
      <c r="Q163" s="868"/>
      <c r="R163" s="868"/>
      <c r="S163" s="629"/>
    </row>
    <row r="164" spans="1:19" s="603" customFormat="1" ht="24" x14ac:dyDescent="0.2">
      <c r="A164" s="1217"/>
      <c r="B164" s="1218"/>
      <c r="C164" s="1293"/>
      <c r="D164" s="885" t="s">
        <v>7499</v>
      </c>
      <c r="E164" s="1220"/>
      <c r="F164" s="746">
        <v>356</v>
      </c>
      <c r="G164" s="697" t="s">
        <v>2625</v>
      </c>
      <c r="H164" s="887">
        <v>44462</v>
      </c>
      <c r="I164" s="699" t="s">
        <v>9301</v>
      </c>
      <c r="J164" s="836" t="s">
        <v>9302</v>
      </c>
      <c r="K164" s="611"/>
      <c r="L164" s="612"/>
      <c r="M164" s="611"/>
      <c r="N164" s="612"/>
      <c r="O164" s="868"/>
      <c r="P164" s="868"/>
      <c r="Q164" s="868"/>
      <c r="R164" s="868"/>
      <c r="S164" s="629"/>
    </row>
    <row r="165" spans="1:19" s="603" customFormat="1" ht="24" x14ac:dyDescent="0.2">
      <c r="A165" s="1217"/>
      <c r="B165" s="1218"/>
      <c r="C165" s="1293"/>
      <c r="D165" s="885" t="s">
        <v>9012</v>
      </c>
      <c r="E165" s="1220"/>
      <c r="F165" s="746">
        <v>57</v>
      </c>
      <c r="G165" s="697" t="s">
        <v>2625</v>
      </c>
      <c r="H165" s="887">
        <v>44462</v>
      </c>
      <c r="I165" s="699" t="s">
        <v>9147</v>
      </c>
      <c r="J165" s="836" t="s">
        <v>9303</v>
      </c>
      <c r="K165" s="611"/>
      <c r="L165" s="612"/>
      <c r="M165" s="611"/>
      <c r="N165" s="612"/>
      <c r="O165" s="868"/>
      <c r="P165" s="868"/>
      <c r="Q165" s="868"/>
      <c r="R165" s="868"/>
      <c r="S165" s="629"/>
    </row>
    <row r="166" spans="1:19" s="603" customFormat="1" ht="24" x14ac:dyDescent="0.2">
      <c r="A166" s="1217"/>
      <c r="B166" s="1218"/>
      <c r="C166" s="1293"/>
      <c r="D166" s="885" t="s">
        <v>9009</v>
      </c>
      <c r="E166" s="1220"/>
      <c r="F166" s="746">
        <v>548.75</v>
      </c>
      <c r="G166" s="697" t="s">
        <v>2625</v>
      </c>
      <c r="H166" s="887">
        <v>44462</v>
      </c>
      <c r="I166" s="699" t="s">
        <v>9304</v>
      </c>
      <c r="J166" s="836" t="s">
        <v>9305</v>
      </c>
      <c r="K166" s="611"/>
      <c r="L166" s="612"/>
      <c r="M166" s="611"/>
      <c r="N166" s="612"/>
      <c r="O166" s="868"/>
      <c r="P166" s="868"/>
      <c r="Q166" s="868"/>
      <c r="R166" s="868"/>
      <c r="S166" s="629"/>
    </row>
    <row r="167" spans="1:19" s="603" customFormat="1" ht="31.5" customHeight="1" x14ac:dyDescent="0.2">
      <c r="A167" s="1217"/>
      <c r="B167" s="1218"/>
      <c r="C167" s="1293"/>
      <c r="D167" s="885" t="s">
        <v>9306</v>
      </c>
      <c r="E167" s="1220"/>
      <c r="F167" s="746">
        <v>449.71</v>
      </c>
      <c r="G167" s="697" t="s">
        <v>2625</v>
      </c>
      <c r="H167" s="887">
        <v>44462</v>
      </c>
      <c r="I167" s="699" t="s">
        <v>5377</v>
      </c>
      <c r="J167" s="836" t="s">
        <v>9307</v>
      </c>
      <c r="K167" s="611"/>
      <c r="L167" s="612"/>
      <c r="M167" s="611"/>
      <c r="N167" s="612"/>
      <c r="O167" s="868"/>
      <c r="P167" s="868"/>
      <c r="Q167" s="868"/>
      <c r="R167" s="868"/>
      <c r="S167" s="629"/>
    </row>
    <row r="168" spans="1:19" s="603" customFormat="1" ht="60" x14ac:dyDescent="0.2">
      <c r="A168" s="869">
        <v>110</v>
      </c>
      <c r="B168" s="868" t="s">
        <v>9266</v>
      </c>
      <c r="C168" s="885" t="s">
        <v>9230</v>
      </c>
      <c r="D168" s="855" t="s">
        <v>5513</v>
      </c>
      <c r="E168" s="870" t="s">
        <v>9231</v>
      </c>
      <c r="F168" s="746" t="s">
        <v>2534</v>
      </c>
      <c r="G168" s="697" t="s">
        <v>2625</v>
      </c>
      <c r="H168" s="887">
        <v>44459</v>
      </c>
      <c r="I168" s="856" t="s">
        <v>5513</v>
      </c>
      <c r="J168" s="836" t="s">
        <v>9308</v>
      </c>
      <c r="K168" s="626" t="s">
        <v>2534</v>
      </c>
      <c r="L168" s="626" t="s">
        <v>2534</v>
      </c>
      <c r="M168" s="626" t="s">
        <v>2534</v>
      </c>
      <c r="N168" s="626" t="s">
        <v>2534</v>
      </c>
      <c r="O168" s="626" t="s">
        <v>2534</v>
      </c>
      <c r="P168" s="626" t="s">
        <v>2534</v>
      </c>
      <c r="Q168" s="626" t="s">
        <v>2534</v>
      </c>
      <c r="R168" s="626" t="s">
        <v>2534</v>
      </c>
      <c r="S168" s="629" t="s">
        <v>8825</v>
      </c>
    </row>
    <row r="169" spans="1:19" s="603" customFormat="1" ht="48" x14ac:dyDescent="0.2">
      <c r="A169" s="869">
        <v>111</v>
      </c>
      <c r="B169" s="868" t="s">
        <v>9267</v>
      </c>
      <c r="C169" s="885" t="s">
        <v>7477</v>
      </c>
      <c r="D169" s="855" t="s">
        <v>5800</v>
      </c>
      <c r="E169" s="885" t="s">
        <v>7579</v>
      </c>
      <c r="F169" s="746">
        <v>121.72</v>
      </c>
      <c r="G169" s="697" t="s">
        <v>2625</v>
      </c>
      <c r="H169" s="887">
        <v>44462</v>
      </c>
      <c r="I169" s="699" t="s">
        <v>9309</v>
      </c>
      <c r="J169" s="836" t="s">
        <v>9310</v>
      </c>
      <c r="K169" s="611"/>
      <c r="L169" s="612"/>
      <c r="M169" s="611"/>
      <c r="N169" s="612"/>
      <c r="O169" s="868"/>
      <c r="P169" s="868"/>
      <c r="Q169" s="868"/>
      <c r="R169" s="868"/>
      <c r="S169" s="629"/>
    </row>
    <row r="170" spans="1:19" s="603" customFormat="1" ht="72" x14ac:dyDescent="0.2">
      <c r="A170" s="869">
        <v>112</v>
      </c>
      <c r="B170" s="868" t="s">
        <v>9268</v>
      </c>
      <c r="C170" s="885" t="s">
        <v>9269</v>
      </c>
      <c r="D170" s="855" t="s">
        <v>9311</v>
      </c>
      <c r="E170" s="870" t="s">
        <v>9270</v>
      </c>
      <c r="F170" s="746">
        <v>1940</v>
      </c>
      <c r="G170" s="697" t="s">
        <v>2625</v>
      </c>
      <c r="H170" s="887">
        <v>44467</v>
      </c>
      <c r="I170" s="699" t="s">
        <v>9312</v>
      </c>
      <c r="J170" s="836" t="s">
        <v>9313</v>
      </c>
      <c r="K170" s="611"/>
      <c r="L170" s="612"/>
      <c r="M170" s="611"/>
      <c r="N170" s="612"/>
      <c r="O170" s="868"/>
      <c r="P170" s="868"/>
      <c r="Q170" s="868"/>
      <c r="R170" s="868"/>
      <c r="S170" s="629"/>
    </row>
    <row r="171" spans="1:19" s="603" customFormat="1" ht="72" customHeight="1" x14ac:dyDescent="0.2">
      <c r="A171" s="869">
        <v>113</v>
      </c>
      <c r="B171" s="868" t="s">
        <v>9271</v>
      </c>
      <c r="C171" s="885" t="s">
        <v>9272</v>
      </c>
      <c r="D171" s="1218" t="s">
        <v>9284</v>
      </c>
      <c r="E171" s="1218"/>
      <c r="F171" s="1218"/>
      <c r="G171" s="1218"/>
      <c r="H171" s="1218"/>
      <c r="I171" s="1218"/>
      <c r="J171" s="1218"/>
      <c r="K171" s="611"/>
      <c r="L171" s="612"/>
      <c r="M171" s="611"/>
      <c r="N171" s="612"/>
      <c r="O171" s="868"/>
      <c r="P171" s="868"/>
      <c r="Q171" s="868"/>
      <c r="R171" s="868"/>
      <c r="S171" s="629"/>
    </row>
    <row r="172" spans="1:19" s="603" customFormat="1" ht="60" x14ac:dyDescent="0.2">
      <c r="A172" s="869">
        <v>114</v>
      </c>
      <c r="B172" s="868" t="s">
        <v>9273</v>
      </c>
      <c r="C172" s="885" t="s">
        <v>9274</v>
      </c>
      <c r="D172" s="855" t="s">
        <v>4240</v>
      </c>
      <c r="E172" s="870" t="s">
        <v>9275</v>
      </c>
      <c r="F172" s="746">
        <v>65.400000000000006</v>
      </c>
      <c r="G172" s="697" t="s">
        <v>2625</v>
      </c>
      <c r="H172" s="887">
        <v>44462</v>
      </c>
      <c r="I172" s="699" t="s">
        <v>9314</v>
      </c>
      <c r="J172" s="525" t="s">
        <v>9315</v>
      </c>
      <c r="K172" s="611"/>
      <c r="L172" s="612"/>
      <c r="M172" s="611"/>
      <c r="N172" s="612"/>
      <c r="O172" s="868"/>
      <c r="P172" s="868"/>
      <c r="Q172" s="868"/>
      <c r="R172" s="868"/>
      <c r="S172" s="629"/>
    </row>
    <row r="173" spans="1:19" s="603" customFormat="1" ht="60.75" thickBot="1" x14ac:dyDescent="0.25">
      <c r="A173" s="1367">
        <v>115</v>
      </c>
      <c r="B173" s="850" t="s">
        <v>9276</v>
      </c>
      <c r="C173" s="1368" t="s">
        <v>9277</v>
      </c>
      <c r="D173" s="1369" t="s">
        <v>9316</v>
      </c>
      <c r="E173" s="1370" t="s">
        <v>9278</v>
      </c>
      <c r="F173" s="1371">
        <v>575</v>
      </c>
      <c r="G173" s="1372" t="s">
        <v>2625</v>
      </c>
      <c r="H173" s="852">
        <v>44469</v>
      </c>
      <c r="I173" s="1373" t="s">
        <v>9317</v>
      </c>
      <c r="J173" s="1374" t="s">
        <v>9318</v>
      </c>
      <c r="K173" s="848"/>
      <c r="L173" s="849"/>
      <c r="M173" s="848"/>
      <c r="N173" s="849"/>
      <c r="O173" s="850"/>
      <c r="P173" s="850"/>
      <c r="Q173" s="850"/>
      <c r="R173" s="850"/>
      <c r="S173" s="851"/>
    </row>
    <row r="174" spans="1:19" s="603" customFormat="1" ht="12.75" thickTop="1" x14ac:dyDescent="0.2">
      <c r="A174" s="613"/>
      <c r="B174" s="614"/>
      <c r="C174" s="607"/>
      <c r="D174" s="614"/>
      <c r="E174" s="607"/>
      <c r="F174" s="615"/>
      <c r="G174" s="619"/>
      <c r="H174" s="616"/>
      <c r="I174" s="614"/>
      <c r="J174" s="609"/>
      <c r="O174" s="602"/>
      <c r="P174" s="602"/>
      <c r="Q174" s="602"/>
      <c r="R174" s="602"/>
      <c r="S174" s="604"/>
    </row>
    <row r="175" spans="1:19" s="603" customFormat="1" x14ac:dyDescent="0.2">
      <c r="A175" s="1335"/>
      <c r="B175" s="1316"/>
      <c r="C175" s="1336"/>
      <c r="D175" s="1337"/>
      <c r="E175" s="1336"/>
      <c r="F175" s="1338"/>
      <c r="G175" s="1339"/>
      <c r="H175" s="1340"/>
      <c r="I175" s="1341"/>
      <c r="J175" s="1342"/>
      <c r="K175" s="1343"/>
      <c r="L175" s="1344"/>
      <c r="M175" s="1343"/>
      <c r="N175" s="1344"/>
      <c r="O175" s="862"/>
      <c r="P175" s="862"/>
      <c r="Q175" s="862"/>
      <c r="R175" s="862"/>
      <c r="S175" s="1345"/>
    </row>
    <row r="176" spans="1:19" s="603" customFormat="1" x14ac:dyDescent="0.2">
      <c r="A176" s="1335"/>
      <c r="B176" s="1316"/>
      <c r="C176" s="1336"/>
      <c r="D176" s="1337"/>
      <c r="E176" s="1336"/>
      <c r="F176" s="1338"/>
      <c r="G176" s="1339"/>
      <c r="H176" s="1342"/>
      <c r="I176" s="1342"/>
      <c r="J176" s="1347"/>
      <c r="K176" s="1343"/>
      <c r="L176" s="1344"/>
      <c r="M176" s="1343"/>
      <c r="N176" s="1344"/>
      <c r="O176" s="862"/>
      <c r="P176" s="862"/>
      <c r="Q176" s="862"/>
      <c r="R176" s="862"/>
      <c r="S176" s="1348"/>
    </row>
    <row r="177" spans="1:19" s="603" customFormat="1" ht="24" customHeight="1" thickBot="1" x14ac:dyDescent="0.4">
      <c r="A177" s="1319" t="s">
        <v>9344</v>
      </c>
      <c r="B177" s="1319"/>
      <c r="C177" s="1319"/>
      <c r="D177" s="1319"/>
      <c r="E177" s="1319"/>
      <c r="F177" s="1319"/>
      <c r="G177" s="1319"/>
      <c r="H177" s="1319"/>
      <c r="I177" s="1319"/>
      <c r="J177" s="1319"/>
      <c r="K177" s="1319"/>
      <c r="L177" s="1319"/>
      <c r="M177" s="1319"/>
      <c r="N177" s="1319"/>
      <c r="O177" s="1319"/>
      <c r="P177" s="1319"/>
      <c r="Q177" s="1319"/>
      <c r="R177" s="1319"/>
      <c r="S177" s="1319"/>
    </row>
    <row r="178" spans="1:19" s="603" customFormat="1" ht="12.75" customHeight="1" thickTop="1" x14ac:dyDescent="0.2">
      <c r="A178" s="1320" t="s">
        <v>7239</v>
      </c>
      <c r="B178" s="1321" t="s">
        <v>4857</v>
      </c>
      <c r="C178" s="1322" t="s">
        <v>5514</v>
      </c>
      <c r="D178" s="1321" t="s">
        <v>2520</v>
      </c>
      <c r="E178" s="1321" t="s">
        <v>2521</v>
      </c>
      <c r="F178" s="1323" t="s">
        <v>2522</v>
      </c>
      <c r="G178" s="1323" t="s">
        <v>2523</v>
      </c>
      <c r="H178" s="1324" t="s">
        <v>2524</v>
      </c>
      <c r="I178" s="1321" t="s">
        <v>2525</v>
      </c>
      <c r="J178" s="1321" t="s">
        <v>2526</v>
      </c>
      <c r="K178" s="1321" t="s">
        <v>1079</v>
      </c>
      <c r="L178" s="1321"/>
      <c r="M178" s="1321" t="s">
        <v>1080</v>
      </c>
      <c r="N178" s="1321"/>
      <c r="O178" s="1321" t="s">
        <v>1081</v>
      </c>
      <c r="P178" s="1321"/>
      <c r="Q178" s="1321"/>
      <c r="R178" s="1321"/>
      <c r="S178" s="1325" t="s">
        <v>1082</v>
      </c>
    </row>
    <row r="179" spans="1:19" s="603" customFormat="1" x14ac:dyDescent="0.2">
      <c r="A179" s="1326"/>
      <c r="B179" s="1235"/>
      <c r="C179" s="1327"/>
      <c r="D179" s="1235"/>
      <c r="E179" s="1235"/>
      <c r="F179" s="1262"/>
      <c r="G179" s="1262"/>
      <c r="H179" s="1264"/>
      <c r="I179" s="1235"/>
      <c r="J179" s="1235"/>
      <c r="K179" s="863" t="s">
        <v>1085</v>
      </c>
      <c r="L179" s="863" t="s">
        <v>2527</v>
      </c>
      <c r="M179" s="863" t="s">
        <v>1085</v>
      </c>
      <c r="N179" s="863" t="s">
        <v>1084</v>
      </c>
      <c r="O179" s="863" t="s">
        <v>492</v>
      </c>
      <c r="P179" s="863" t="s">
        <v>493</v>
      </c>
      <c r="Q179" s="863" t="s">
        <v>494</v>
      </c>
      <c r="R179" s="863" t="s">
        <v>495</v>
      </c>
      <c r="S179" s="1328"/>
    </row>
    <row r="180" spans="1:19" s="603" customFormat="1" ht="58.5" customHeight="1" x14ac:dyDescent="0.2">
      <c r="A180" s="570">
        <v>1</v>
      </c>
      <c r="B180" s="563" t="s">
        <v>8884</v>
      </c>
      <c r="C180" s="529" t="s">
        <v>9120</v>
      </c>
      <c r="D180" s="765" t="s">
        <v>8885</v>
      </c>
      <c r="E180" s="529" t="s">
        <v>9122</v>
      </c>
      <c r="F180" s="564" t="s">
        <v>2534</v>
      </c>
      <c r="G180" s="530" t="s">
        <v>2827</v>
      </c>
      <c r="H180" s="712">
        <v>44294</v>
      </c>
      <c r="I180" s="1353" t="s">
        <v>6123</v>
      </c>
      <c r="J180" s="565" t="s">
        <v>8886</v>
      </c>
      <c r="K180" s="522" t="s">
        <v>2534</v>
      </c>
      <c r="L180" s="523" t="s">
        <v>2534</v>
      </c>
      <c r="M180" s="522" t="s">
        <v>2534</v>
      </c>
      <c r="N180" s="523" t="s">
        <v>2534</v>
      </c>
      <c r="O180" s="867" t="s">
        <v>2534</v>
      </c>
      <c r="P180" s="867" t="s">
        <v>2534</v>
      </c>
      <c r="Q180" s="867" t="s">
        <v>2534</v>
      </c>
      <c r="R180" s="867" t="s">
        <v>2534</v>
      </c>
      <c r="S180" s="1361" t="s">
        <v>9345</v>
      </c>
    </row>
    <row r="181" spans="1:19" s="603" customFormat="1" ht="58.5" customHeight="1" thickBot="1" x14ac:dyDescent="0.25">
      <c r="A181" s="531">
        <v>2</v>
      </c>
      <c r="B181" s="581" t="s">
        <v>9072</v>
      </c>
      <c r="C181" s="1329" t="s">
        <v>9346</v>
      </c>
      <c r="D181" s="1330" t="s">
        <v>9347</v>
      </c>
      <c r="E181" s="1329" t="s">
        <v>9122</v>
      </c>
      <c r="F181" s="532" t="s">
        <v>2534</v>
      </c>
      <c r="G181" s="1331" t="s">
        <v>2657</v>
      </c>
      <c r="H181" s="1318">
        <v>44350</v>
      </c>
      <c r="I181" s="1332" t="s">
        <v>6123</v>
      </c>
      <c r="J181" s="1333" t="s">
        <v>9093</v>
      </c>
      <c r="K181" s="554" t="s">
        <v>2534</v>
      </c>
      <c r="L181" s="555" t="s">
        <v>2534</v>
      </c>
      <c r="M181" s="554" t="s">
        <v>2534</v>
      </c>
      <c r="N181" s="555" t="s">
        <v>2534</v>
      </c>
      <c r="O181" s="556" t="s">
        <v>2534</v>
      </c>
      <c r="P181" s="556" t="s">
        <v>2534</v>
      </c>
      <c r="Q181" s="556" t="s">
        <v>2534</v>
      </c>
      <c r="R181" s="556" t="s">
        <v>2534</v>
      </c>
      <c r="S181" s="1334" t="s">
        <v>9345</v>
      </c>
    </row>
    <row r="182" spans="1:19" s="603" customFormat="1" ht="12.75" thickTop="1" x14ac:dyDescent="0.2">
      <c r="A182" s="1335"/>
      <c r="B182" s="1316"/>
      <c r="C182" s="1336"/>
      <c r="D182" s="1337"/>
      <c r="E182" s="1336"/>
      <c r="F182" s="1338"/>
      <c r="G182" s="1339"/>
      <c r="H182" s="1340"/>
      <c r="I182" s="1341"/>
      <c r="J182" s="1342"/>
      <c r="K182" s="1343"/>
      <c r="L182" s="1344"/>
      <c r="M182" s="1343"/>
      <c r="N182" s="1344"/>
      <c r="O182" s="862"/>
      <c r="P182" s="862"/>
      <c r="Q182" s="862"/>
      <c r="R182" s="862"/>
      <c r="S182" s="1345"/>
    </row>
    <row r="183" spans="1:19" s="603" customFormat="1" ht="24" thickBot="1" x14ac:dyDescent="0.4">
      <c r="A183" s="1319" t="s">
        <v>9319</v>
      </c>
      <c r="B183" s="1319"/>
      <c r="C183" s="1319"/>
      <c r="D183" s="1319"/>
      <c r="E183" s="1319"/>
      <c r="F183" s="1319"/>
      <c r="G183" s="1319"/>
      <c r="H183" s="1319"/>
      <c r="I183" s="1319"/>
      <c r="J183" s="1319"/>
      <c r="K183" s="1319"/>
      <c r="L183" s="1319"/>
      <c r="M183" s="1319"/>
      <c r="N183" s="1319"/>
      <c r="O183" s="1319"/>
      <c r="P183" s="1319"/>
      <c r="Q183" s="1319"/>
      <c r="R183" s="1319"/>
      <c r="S183" s="1319"/>
    </row>
    <row r="184" spans="1:19" s="603" customFormat="1" ht="58.5" customHeight="1" thickTop="1" x14ac:dyDescent="0.2">
      <c r="A184" s="1320" t="s">
        <v>7239</v>
      </c>
      <c r="B184" s="1321" t="s">
        <v>4857</v>
      </c>
      <c r="C184" s="1322" t="s">
        <v>5514</v>
      </c>
      <c r="D184" s="1321" t="s">
        <v>2520</v>
      </c>
      <c r="E184" s="1321" t="s">
        <v>2521</v>
      </c>
      <c r="F184" s="1323" t="s">
        <v>2522</v>
      </c>
      <c r="G184" s="1323" t="s">
        <v>2523</v>
      </c>
      <c r="H184" s="1324" t="s">
        <v>2524</v>
      </c>
      <c r="I184" s="1321" t="s">
        <v>2525</v>
      </c>
      <c r="J184" s="1321" t="s">
        <v>2526</v>
      </c>
      <c r="K184" s="1321" t="s">
        <v>1079</v>
      </c>
      <c r="L184" s="1321"/>
      <c r="M184" s="1321" t="s">
        <v>1080</v>
      </c>
      <c r="N184" s="1321"/>
      <c r="O184" s="1321" t="s">
        <v>1081</v>
      </c>
      <c r="P184" s="1321"/>
      <c r="Q184" s="1321"/>
      <c r="R184" s="1321"/>
      <c r="S184" s="1363" t="s">
        <v>1082</v>
      </c>
    </row>
    <row r="185" spans="1:19" s="603" customFormat="1" ht="58.5" customHeight="1" x14ac:dyDescent="0.2">
      <c r="A185" s="1326"/>
      <c r="B185" s="1235"/>
      <c r="C185" s="1327"/>
      <c r="D185" s="1235"/>
      <c r="E185" s="1235"/>
      <c r="F185" s="1262"/>
      <c r="G185" s="1262"/>
      <c r="H185" s="1264"/>
      <c r="I185" s="1235"/>
      <c r="J185" s="1235"/>
      <c r="K185" s="863" t="s">
        <v>1085</v>
      </c>
      <c r="L185" s="863" t="s">
        <v>2527</v>
      </c>
      <c r="M185" s="863" t="s">
        <v>1085</v>
      </c>
      <c r="N185" s="863" t="s">
        <v>1084</v>
      </c>
      <c r="O185" s="863" t="s">
        <v>492</v>
      </c>
      <c r="P185" s="863" t="s">
        <v>494</v>
      </c>
      <c r="Q185" s="863" t="s">
        <v>495</v>
      </c>
      <c r="R185" s="863" t="s">
        <v>7878</v>
      </c>
      <c r="S185" s="1364"/>
    </row>
    <row r="186" spans="1:19" s="603" customFormat="1" ht="58.5" customHeight="1" thickBot="1" x14ac:dyDescent="0.25">
      <c r="A186" s="531">
        <v>1</v>
      </c>
      <c r="B186" s="581" t="s">
        <v>9119</v>
      </c>
      <c r="C186" s="1329" t="s">
        <v>9120</v>
      </c>
      <c r="D186" s="1329" t="s">
        <v>9121</v>
      </c>
      <c r="E186" s="1329" t="s">
        <v>9122</v>
      </c>
      <c r="F186" s="532">
        <v>110000</v>
      </c>
      <c r="G186" s="1331" t="s">
        <v>2612</v>
      </c>
      <c r="H186" s="1318">
        <v>44386</v>
      </c>
      <c r="I186" s="1332" t="s">
        <v>9123</v>
      </c>
      <c r="J186" s="1365" t="s">
        <v>9124</v>
      </c>
      <c r="K186" s="809"/>
      <c r="L186" s="809"/>
      <c r="M186" s="809"/>
      <c r="N186" s="809"/>
      <c r="O186" s="809"/>
      <c r="P186" s="809"/>
      <c r="Q186" s="809"/>
      <c r="R186" s="809"/>
      <c r="S186" s="1346"/>
    </row>
    <row r="187" spans="1:19" s="603" customFormat="1" ht="12.75" thickTop="1" x14ac:dyDescent="0.2">
      <c r="A187" s="1335"/>
      <c r="B187" s="1316"/>
      <c r="C187" s="1336"/>
      <c r="D187" s="1337"/>
      <c r="E187" s="1336"/>
      <c r="F187" s="1338"/>
      <c r="G187" s="1339"/>
      <c r="H187" s="1342"/>
      <c r="I187" s="1342"/>
      <c r="J187" s="1347"/>
      <c r="K187" s="1343"/>
      <c r="L187" s="1344"/>
      <c r="M187" s="1343"/>
      <c r="N187" s="1344"/>
      <c r="O187" s="862"/>
      <c r="P187" s="862"/>
      <c r="Q187" s="862"/>
      <c r="R187" s="862"/>
      <c r="S187" s="1348"/>
    </row>
    <row r="188" spans="1:19" s="603" customFormat="1" ht="24" thickBot="1" x14ac:dyDescent="0.25">
      <c r="A188" s="1349" t="s">
        <v>8883</v>
      </c>
      <c r="B188" s="1349"/>
      <c r="C188" s="1349"/>
      <c r="D188" s="1349"/>
      <c r="E188" s="1349"/>
      <c r="F188" s="1349"/>
      <c r="G188" s="1349"/>
      <c r="H188" s="1349"/>
      <c r="I188" s="1349"/>
      <c r="J188" s="1349"/>
      <c r="K188" s="1349"/>
      <c r="L188" s="1349"/>
      <c r="M188" s="1349"/>
      <c r="N188" s="1349"/>
      <c r="O188" s="1349"/>
      <c r="P188" s="1349"/>
      <c r="Q188" s="1349"/>
      <c r="R188" s="1349"/>
      <c r="S188" s="1349"/>
    </row>
    <row r="189" spans="1:19" s="603" customFormat="1" ht="58.5" customHeight="1" thickTop="1" x14ac:dyDescent="0.2">
      <c r="A189" s="1320" t="s">
        <v>7239</v>
      </c>
      <c r="B189" s="1321" t="s">
        <v>4857</v>
      </c>
      <c r="C189" s="1322" t="s">
        <v>5514</v>
      </c>
      <c r="D189" s="1321" t="s">
        <v>2520</v>
      </c>
      <c r="E189" s="1321" t="s">
        <v>2521</v>
      </c>
      <c r="F189" s="1323" t="s">
        <v>2522</v>
      </c>
      <c r="G189" s="1323" t="s">
        <v>2523</v>
      </c>
      <c r="H189" s="1324" t="s">
        <v>2524</v>
      </c>
      <c r="I189" s="1321" t="s">
        <v>2525</v>
      </c>
      <c r="J189" s="1321" t="s">
        <v>2526</v>
      </c>
      <c r="K189" s="1321" t="s">
        <v>1079</v>
      </c>
      <c r="L189" s="1321"/>
      <c r="M189" s="1321" t="s">
        <v>1080</v>
      </c>
      <c r="N189" s="1321"/>
      <c r="O189" s="1321" t="s">
        <v>1081</v>
      </c>
      <c r="P189" s="1321"/>
      <c r="Q189" s="1321"/>
      <c r="R189" s="1321"/>
      <c r="S189" s="1325" t="s">
        <v>1082</v>
      </c>
    </row>
    <row r="190" spans="1:19" s="603" customFormat="1" ht="58.5" customHeight="1" x14ac:dyDescent="0.2">
      <c r="A190" s="1326"/>
      <c r="B190" s="1235"/>
      <c r="C190" s="1327"/>
      <c r="D190" s="1235"/>
      <c r="E190" s="1235"/>
      <c r="F190" s="1262"/>
      <c r="G190" s="1262"/>
      <c r="H190" s="1264"/>
      <c r="I190" s="1235"/>
      <c r="J190" s="1235"/>
      <c r="K190" s="863" t="s">
        <v>1085</v>
      </c>
      <c r="L190" s="863" t="s">
        <v>2527</v>
      </c>
      <c r="M190" s="863" t="s">
        <v>1085</v>
      </c>
      <c r="N190" s="863" t="s">
        <v>1084</v>
      </c>
      <c r="O190" s="863" t="s">
        <v>492</v>
      </c>
      <c r="P190" s="863" t="s">
        <v>493</v>
      </c>
      <c r="Q190" s="863" t="s">
        <v>494</v>
      </c>
      <c r="R190" s="863" t="s">
        <v>495</v>
      </c>
      <c r="S190" s="1328"/>
    </row>
    <row r="191" spans="1:19" s="603" customFormat="1" ht="58.5" customHeight="1" x14ac:dyDescent="0.2">
      <c r="A191" s="1326">
        <v>1</v>
      </c>
      <c r="B191" s="1350" t="s">
        <v>8605</v>
      </c>
      <c r="C191" s="1351" t="s">
        <v>8606</v>
      </c>
      <c r="D191" s="765" t="s">
        <v>8607</v>
      </c>
      <c r="E191" s="1351" t="s">
        <v>8608</v>
      </c>
      <c r="F191" s="564">
        <v>24086.87</v>
      </c>
      <c r="G191" s="1352" t="s">
        <v>2531</v>
      </c>
      <c r="H191" s="722">
        <v>44215</v>
      </c>
      <c r="I191" s="1353" t="s">
        <v>8609</v>
      </c>
      <c r="J191" s="427" t="s">
        <v>8811</v>
      </c>
      <c r="K191" s="723" t="s">
        <v>496</v>
      </c>
      <c r="L191" s="723"/>
      <c r="M191" s="723" t="s">
        <v>496</v>
      </c>
      <c r="N191" s="723"/>
      <c r="O191" s="723" t="s">
        <v>496</v>
      </c>
      <c r="P191" s="867"/>
      <c r="Q191" s="867"/>
      <c r="R191" s="867"/>
      <c r="S191" s="526"/>
    </row>
    <row r="192" spans="1:19" s="603" customFormat="1" ht="47.25" customHeight="1" x14ac:dyDescent="0.2">
      <c r="A192" s="1326"/>
      <c r="B192" s="1350"/>
      <c r="C192" s="1351"/>
      <c r="D192" s="765" t="s">
        <v>8610</v>
      </c>
      <c r="E192" s="1351"/>
      <c r="F192" s="564">
        <v>57037</v>
      </c>
      <c r="G192" s="1352" t="s">
        <v>2531</v>
      </c>
      <c r="H192" s="722">
        <v>44211</v>
      </c>
      <c r="I192" s="1353" t="s">
        <v>8609</v>
      </c>
      <c r="J192" s="427" t="s">
        <v>8812</v>
      </c>
      <c r="K192" s="723" t="s">
        <v>496</v>
      </c>
      <c r="L192" s="723"/>
      <c r="M192" s="723" t="s">
        <v>496</v>
      </c>
      <c r="N192" s="723"/>
      <c r="O192" s="723"/>
      <c r="P192" s="867"/>
      <c r="Q192" s="867" t="s">
        <v>496</v>
      </c>
      <c r="R192" s="867"/>
      <c r="S192" s="1317" t="s">
        <v>9348</v>
      </c>
    </row>
    <row r="193" spans="1:19" s="603" customFormat="1" ht="45" customHeight="1" x14ac:dyDescent="0.2">
      <c r="A193" s="1326">
        <v>2</v>
      </c>
      <c r="B193" s="1350" t="s">
        <v>8611</v>
      </c>
      <c r="C193" s="1351" t="s">
        <v>6831</v>
      </c>
      <c r="D193" s="765" t="s">
        <v>8612</v>
      </c>
      <c r="E193" s="1351" t="s">
        <v>8613</v>
      </c>
      <c r="F193" s="564">
        <v>46406</v>
      </c>
      <c r="G193" s="1352" t="s">
        <v>2531</v>
      </c>
      <c r="H193" s="722">
        <v>44211</v>
      </c>
      <c r="I193" s="1353" t="s">
        <v>7666</v>
      </c>
      <c r="J193" s="427" t="s">
        <v>8813</v>
      </c>
      <c r="K193" s="723"/>
      <c r="L193" s="723" t="s">
        <v>496</v>
      </c>
      <c r="M193" s="723" t="s">
        <v>496</v>
      </c>
      <c r="N193" s="723"/>
      <c r="O193" s="723" t="s">
        <v>496</v>
      </c>
      <c r="P193" s="867"/>
      <c r="Q193" s="867" t="s">
        <v>496</v>
      </c>
      <c r="R193" s="867"/>
      <c r="S193" s="1362" t="s">
        <v>7511</v>
      </c>
    </row>
    <row r="194" spans="1:19" s="603" customFormat="1" ht="45" customHeight="1" x14ac:dyDescent="0.2">
      <c r="A194" s="1326"/>
      <c r="B194" s="1350"/>
      <c r="C194" s="1351"/>
      <c r="D194" s="765" t="s">
        <v>8614</v>
      </c>
      <c r="E194" s="1351"/>
      <c r="F194" s="564">
        <v>555.70000000000005</v>
      </c>
      <c r="G194" s="1352" t="s">
        <v>2531</v>
      </c>
      <c r="H194" s="722">
        <v>44228</v>
      </c>
      <c r="I194" s="1353" t="s">
        <v>7666</v>
      </c>
      <c r="J194" s="427" t="s">
        <v>8814</v>
      </c>
      <c r="K194" s="723" t="s">
        <v>496</v>
      </c>
      <c r="L194" s="723"/>
      <c r="M194" s="723" t="s">
        <v>496</v>
      </c>
      <c r="N194" s="723"/>
      <c r="O194" s="723" t="s">
        <v>496</v>
      </c>
      <c r="P194" s="867"/>
      <c r="Q194" s="867"/>
      <c r="R194" s="867"/>
      <c r="S194" s="526"/>
    </row>
    <row r="195" spans="1:19" s="603" customFormat="1" ht="45" customHeight="1" x14ac:dyDescent="0.2">
      <c r="A195" s="1326"/>
      <c r="B195" s="1350"/>
      <c r="C195" s="1351"/>
      <c r="D195" s="765" t="s">
        <v>8610</v>
      </c>
      <c r="E195" s="1351"/>
      <c r="F195" s="564">
        <v>55750</v>
      </c>
      <c r="G195" s="1352" t="s">
        <v>2531</v>
      </c>
      <c r="H195" s="722">
        <v>44211</v>
      </c>
      <c r="I195" s="1353" t="s">
        <v>7666</v>
      </c>
      <c r="J195" s="427" t="s">
        <v>8815</v>
      </c>
      <c r="K195" s="723" t="s">
        <v>496</v>
      </c>
      <c r="L195" s="723"/>
      <c r="M195" s="723" t="s">
        <v>496</v>
      </c>
      <c r="N195" s="723"/>
      <c r="O195" s="723" t="s">
        <v>496</v>
      </c>
      <c r="P195" s="867"/>
      <c r="Q195" s="867"/>
      <c r="R195" s="867"/>
      <c r="S195" s="1317"/>
    </row>
    <row r="196" spans="1:19" s="603" customFormat="1" ht="45" customHeight="1" x14ac:dyDescent="0.2">
      <c r="A196" s="1326">
        <v>3</v>
      </c>
      <c r="B196" s="1350" t="s">
        <v>8615</v>
      </c>
      <c r="C196" s="1351" t="s">
        <v>8391</v>
      </c>
      <c r="D196" s="765" t="s">
        <v>8610</v>
      </c>
      <c r="E196" s="1354" t="s">
        <v>8616</v>
      </c>
      <c r="F196" s="564">
        <v>5940</v>
      </c>
      <c r="G196" s="530" t="s">
        <v>2531</v>
      </c>
      <c r="H196" s="722">
        <v>44214</v>
      </c>
      <c r="I196" s="1353" t="s">
        <v>8617</v>
      </c>
      <c r="J196" s="427" t="s">
        <v>8816</v>
      </c>
      <c r="K196" s="723" t="s">
        <v>496</v>
      </c>
      <c r="L196" s="723"/>
      <c r="M196" s="723" t="s">
        <v>496</v>
      </c>
      <c r="N196" s="723"/>
      <c r="O196" s="723" t="s">
        <v>496</v>
      </c>
      <c r="P196" s="867"/>
      <c r="Q196" s="867"/>
      <c r="R196" s="867"/>
      <c r="S196" s="526"/>
    </row>
    <row r="197" spans="1:19" s="603" customFormat="1" ht="45" customHeight="1" x14ac:dyDescent="0.2">
      <c r="A197" s="1326"/>
      <c r="B197" s="1350"/>
      <c r="C197" s="1351"/>
      <c r="D197" s="765" t="s">
        <v>1166</v>
      </c>
      <c r="E197" s="1354"/>
      <c r="F197" s="564">
        <v>8838.48</v>
      </c>
      <c r="G197" s="530" t="s">
        <v>2531</v>
      </c>
      <c r="H197" s="722">
        <v>44210</v>
      </c>
      <c r="I197" s="1353" t="s">
        <v>8617</v>
      </c>
      <c r="J197" s="427" t="s">
        <v>8817</v>
      </c>
      <c r="K197" s="723" t="s">
        <v>496</v>
      </c>
      <c r="L197" s="723"/>
      <c r="M197" s="723" t="s">
        <v>496</v>
      </c>
      <c r="N197" s="723"/>
      <c r="O197" s="723" t="s">
        <v>496</v>
      </c>
      <c r="P197" s="867"/>
      <c r="Q197" s="867"/>
      <c r="R197" s="867"/>
      <c r="S197" s="526"/>
    </row>
    <row r="198" spans="1:19" s="603" customFormat="1" ht="45" customHeight="1" x14ac:dyDescent="0.2">
      <c r="A198" s="1326"/>
      <c r="B198" s="1350"/>
      <c r="C198" s="1351"/>
      <c r="D198" s="765" t="s">
        <v>101</v>
      </c>
      <c r="E198" s="1354"/>
      <c r="F198" s="564">
        <v>11250</v>
      </c>
      <c r="G198" s="530" t="s">
        <v>2531</v>
      </c>
      <c r="H198" s="722">
        <v>44210</v>
      </c>
      <c r="I198" s="1353" t="s">
        <v>8618</v>
      </c>
      <c r="J198" s="427" t="s">
        <v>8818</v>
      </c>
      <c r="K198" s="723" t="s">
        <v>496</v>
      </c>
      <c r="L198" s="723"/>
      <c r="M198" s="723" t="s">
        <v>496</v>
      </c>
      <c r="N198" s="723"/>
      <c r="O198" s="723" t="s">
        <v>496</v>
      </c>
      <c r="P198" s="867"/>
      <c r="Q198" s="867"/>
      <c r="R198" s="867"/>
      <c r="S198" s="526"/>
    </row>
    <row r="199" spans="1:19" s="603" customFormat="1" ht="45" customHeight="1" x14ac:dyDescent="0.2">
      <c r="A199" s="1326"/>
      <c r="B199" s="1350"/>
      <c r="C199" s="1351"/>
      <c r="D199" s="765" t="s">
        <v>8619</v>
      </c>
      <c r="E199" s="1354"/>
      <c r="F199" s="564">
        <v>2847.5</v>
      </c>
      <c r="G199" s="530" t="s">
        <v>2531</v>
      </c>
      <c r="H199" s="722">
        <v>44216</v>
      </c>
      <c r="I199" s="1353" t="s">
        <v>8617</v>
      </c>
      <c r="J199" s="427" t="s">
        <v>8819</v>
      </c>
      <c r="K199" s="723" t="s">
        <v>496</v>
      </c>
      <c r="L199" s="723"/>
      <c r="M199" s="723" t="s">
        <v>496</v>
      </c>
      <c r="N199" s="723"/>
      <c r="O199" s="723" t="s">
        <v>496</v>
      </c>
      <c r="P199" s="867"/>
      <c r="Q199" s="867"/>
      <c r="R199" s="867"/>
      <c r="S199" s="526"/>
    </row>
    <row r="200" spans="1:19" s="603" customFormat="1" ht="45" customHeight="1" x14ac:dyDescent="0.2">
      <c r="A200" s="1326">
        <v>4</v>
      </c>
      <c r="B200" s="1350" t="s">
        <v>8624</v>
      </c>
      <c r="C200" s="1351" t="s">
        <v>8625</v>
      </c>
      <c r="D200" s="765" t="s">
        <v>1099</v>
      </c>
      <c r="E200" s="1351" t="s">
        <v>8608</v>
      </c>
      <c r="F200" s="564">
        <v>12839.45</v>
      </c>
      <c r="G200" s="530" t="s">
        <v>2531</v>
      </c>
      <c r="H200" s="722" t="s">
        <v>8820</v>
      </c>
      <c r="I200" s="1353" t="s">
        <v>8617</v>
      </c>
      <c r="J200" s="427" t="s">
        <v>8821</v>
      </c>
      <c r="K200" s="522" t="s">
        <v>496</v>
      </c>
      <c r="L200" s="523"/>
      <c r="M200" s="522" t="s">
        <v>496</v>
      </c>
      <c r="N200" s="523"/>
      <c r="O200" s="867" t="s">
        <v>496</v>
      </c>
      <c r="P200" s="867"/>
      <c r="Q200" s="867"/>
      <c r="R200" s="867"/>
      <c r="S200" s="1317"/>
    </row>
    <row r="201" spans="1:19" s="603" customFormat="1" ht="45" customHeight="1" x14ac:dyDescent="0.2">
      <c r="A201" s="1326"/>
      <c r="B201" s="1350"/>
      <c r="C201" s="1351"/>
      <c r="D201" s="765" t="s">
        <v>8626</v>
      </c>
      <c r="E201" s="1351"/>
      <c r="F201" s="564">
        <v>37405.269999999997</v>
      </c>
      <c r="G201" s="530" t="s">
        <v>2531</v>
      </c>
      <c r="H201" s="722">
        <v>44214</v>
      </c>
      <c r="I201" s="1353" t="s">
        <v>8617</v>
      </c>
      <c r="J201" s="427" t="s">
        <v>8822</v>
      </c>
      <c r="K201" s="522" t="s">
        <v>496</v>
      </c>
      <c r="L201" s="523"/>
      <c r="M201" s="522" t="s">
        <v>496</v>
      </c>
      <c r="N201" s="523"/>
      <c r="O201" s="867" t="s">
        <v>496</v>
      </c>
      <c r="P201" s="867"/>
      <c r="Q201" s="867"/>
      <c r="R201" s="867"/>
      <c r="S201" s="1317"/>
    </row>
    <row r="202" spans="1:19" s="603" customFormat="1" ht="45" customHeight="1" thickBot="1" x14ac:dyDescent="0.25">
      <c r="A202" s="1355"/>
      <c r="B202" s="1356"/>
      <c r="C202" s="1357"/>
      <c r="D202" s="1330" t="s">
        <v>7536</v>
      </c>
      <c r="E202" s="1357"/>
      <c r="F202" s="532">
        <v>10625</v>
      </c>
      <c r="G202" s="1331" t="s">
        <v>2531</v>
      </c>
      <c r="H202" s="1358">
        <v>44211</v>
      </c>
      <c r="I202" s="1332" t="s">
        <v>8617</v>
      </c>
      <c r="J202" s="427" t="s">
        <v>8823</v>
      </c>
      <c r="K202" s="554" t="s">
        <v>496</v>
      </c>
      <c r="L202" s="555"/>
      <c r="M202" s="554" t="s">
        <v>496</v>
      </c>
      <c r="N202" s="555"/>
      <c r="O202" s="556" t="s">
        <v>496</v>
      </c>
      <c r="P202" s="556"/>
      <c r="Q202" s="556"/>
      <c r="R202" s="556"/>
      <c r="S202" s="1359"/>
    </row>
    <row r="203" spans="1:19" s="603" customFormat="1" ht="12.75" thickTop="1" x14ac:dyDescent="0.2">
      <c r="A203" s="613"/>
      <c r="B203" s="614"/>
      <c r="C203" s="607"/>
      <c r="D203" s="614"/>
      <c r="E203" s="607"/>
      <c r="F203" s="615"/>
      <c r="G203" s="619"/>
      <c r="H203" s="616"/>
      <c r="I203" s="614"/>
      <c r="J203" s="609"/>
      <c r="O203" s="602"/>
      <c r="P203" s="602"/>
      <c r="Q203" s="602"/>
      <c r="R203" s="602"/>
      <c r="S203" s="604"/>
    </row>
    <row r="204" spans="1:19" s="603" customFormat="1" x14ac:dyDescent="0.2">
      <c r="A204" s="613"/>
      <c r="B204" s="614"/>
      <c r="C204" s="607"/>
      <c r="D204" s="614"/>
      <c r="E204" s="607"/>
      <c r="F204" s="615"/>
      <c r="G204" s="619"/>
      <c r="H204" s="616"/>
      <c r="I204" s="614"/>
      <c r="J204" s="609"/>
      <c r="O204" s="602"/>
      <c r="P204" s="602"/>
      <c r="Q204" s="602"/>
      <c r="R204" s="602"/>
      <c r="S204" s="604"/>
    </row>
    <row r="205" spans="1:19" s="603" customFormat="1" x14ac:dyDescent="0.2">
      <c r="A205" s="613"/>
      <c r="B205" s="614"/>
      <c r="C205" s="607"/>
      <c r="D205" s="614"/>
      <c r="E205" s="607"/>
      <c r="F205" s="615"/>
      <c r="G205" s="619"/>
      <c r="H205" s="616"/>
      <c r="I205" s="614"/>
      <c r="J205" s="609"/>
      <c r="O205" s="602"/>
      <c r="P205" s="602"/>
      <c r="Q205" s="602"/>
      <c r="R205" s="602"/>
      <c r="S205" s="604"/>
    </row>
    <row r="206" spans="1:19" s="603" customFormat="1" x14ac:dyDescent="0.2">
      <c r="A206" s="613"/>
      <c r="B206" s="614"/>
      <c r="C206" s="607"/>
      <c r="D206" s="614"/>
      <c r="E206" s="607"/>
      <c r="F206" s="615"/>
      <c r="G206" s="619"/>
      <c r="H206" s="616"/>
      <c r="I206" s="614"/>
      <c r="J206" s="609"/>
      <c r="O206" s="602"/>
      <c r="P206" s="602"/>
      <c r="Q206" s="602"/>
      <c r="R206" s="602"/>
      <c r="S206" s="604"/>
    </row>
    <row r="207" spans="1:19" s="603" customFormat="1" x14ac:dyDescent="0.2">
      <c r="A207" s="613"/>
      <c r="B207" s="614"/>
      <c r="C207" s="607"/>
      <c r="D207" s="614"/>
      <c r="E207" s="607"/>
      <c r="F207" s="615"/>
      <c r="G207" s="619"/>
      <c r="H207" s="616"/>
      <c r="I207" s="614"/>
      <c r="J207" s="609"/>
      <c r="O207" s="602"/>
      <c r="P207" s="602"/>
      <c r="Q207" s="602"/>
      <c r="R207" s="602"/>
      <c r="S207" s="604"/>
    </row>
    <row r="208" spans="1:19" s="603" customFormat="1" x14ac:dyDescent="0.2">
      <c r="A208" s="613"/>
      <c r="B208" s="614"/>
      <c r="C208" s="607"/>
      <c r="D208" s="614"/>
      <c r="E208" s="607"/>
      <c r="F208" s="615"/>
      <c r="G208" s="619"/>
      <c r="H208" s="616"/>
      <c r="I208" s="614"/>
      <c r="J208" s="609"/>
      <c r="O208" s="602"/>
      <c r="P208" s="602"/>
      <c r="Q208" s="602"/>
      <c r="R208" s="602"/>
      <c r="S208" s="604"/>
    </row>
    <row r="209" spans="1:19" s="603" customFormat="1" x14ac:dyDescent="0.2">
      <c r="A209" s="613"/>
      <c r="B209" s="614"/>
      <c r="C209" s="607"/>
      <c r="D209" s="614"/>
      <c r="E209" s="607"/>
      <c r="F209" s="615"/>
      <c r="G209" s="619"/>
      <c r="H209" s="616"/>
      <c r="I209" s="614"/>
      <c r="J209" s="609"/>
      <c r="O209" s="602"/>
      <c r="P209" s="602"/>
      <c r="Q209" s="602"/>
      <c r="R209" s="602"/>
      <c r="S209" s="604"/>
    </row>
    <row r="210" spans="1:19" s="603" customFormat="1" x14ac:dyDescent="0.2">
      <c r="A210" s="613"/>
      <c r="B210" s="614"/>
      <c r="C210" s="607"/>
      <c r="D210" s="614"/>
      <c r="E210" s="607"/>
      <c r="F210" s="615"/>
      <c r="G210" s="619"/>
      <c r="H210" s="616"/>
      <c r="I210" s="614"/>
      <c r="J210" s="609"/>
      <c r="O210" s="602"/>
      <c r="P210" s="602"/>
      <c r="Q210" s="602"/>
      <c r="R210" s="602"/>
      <c r="S210" s="604"/>
    </row>
    <row r="211" spans="1:19" s="603" customFormat="1" x14ac:dyDescent="0.2">
      <c r="A211" s="613"/>
      <c r="B211" s="614"/>
      <c r="C211" s="607"/>
      <c r="D211" s="614"/>
      <c r="E211" s="607"/>
      <c r="F211" s="615"/>
      <c r="G211" s="619"/>
      <c r="H211" s="616"/>
      <c r="I211" s="614"/>
      <c r="J211" s="609"/>
      <c r="O211" s="602"/>
      <c r="P211" s="602"/>
      <c r="Q211" s="602"/>
      <c r="R211" s="602"/>
      <c r="S211" s="604"/>
    </row>
    <row r="212" spans="1:19" s="603" customFormat="1" x14ac:dyDescent="0.2">
      <c r="A212" s="613"/>
      <c r="B212" s="614"/>
      <c r="C212" s="607"/>
      <c r="D212" s="614"/>
      <c r="E212" s="607"/>
      <c r="F212" s="615"/>
      <c r="G212" s="619"/>
      <c r="H212" s="616"/>
      <c r="I212" s="614"/>
      <c r="J212" s="609"/>
      <c r="O212" s="602"/>
      <c r="P212" s="602"/>
      <c r="Q212" s="602"/>
      <c r="R212" s="602"/>
      <c r="S212" s="604"/>
    </row>
    <row r="213" spans="1:19" s="603" customFormat="1" x14ac:dyDescent="0.2">
      <c r="A213" s="613"/>
      <c r="B213" s="614"/>
      <c r="C213" s="607"/>
      <c r="D213" s="614"/>
      <c r="E213" s="607"/>
      <c r="F213" s="615"/>
      <c r="G213" s="619"/>
      <c r="H213" s="616"/>
      <c r="I213" s="614"/>
      <c r="J213" s="609"/>
      <c r="O213" s="602"/>
      <c r="P213" s="602"/>
      <c r="Q213" s="602"/>
      <c r="R213" s="602"/>
      <c r="S213" s="604"/>
    </row>
    <row r="214" spans="1:19" s="603" customFormat="1" x14ac:dyDescent="0.2">
      <c r="A214" s="613"/>
      <c r="B214" s="614"/>
      <c r="C214" s="607"/>
      <c r="D214" s="614"/>
      <c r="E214" s="607"/>
      <c r="F214" s="615"/>
      <c r="G214" s="619"/>
      <c r="H214" s="616"/>
      <c r="I214" s="614"/>
      <c r="J214" s="609"/>
      <c r="O214" s="602"/>
      <c r="P214" s="602"/>
      <c r="Q214" s="602"/>
      <c r="R214" s="602"/>
      <c r="S214" s="604"/>
    </row>
    <row r="215" spans="1:19" s="603" customFormat="1" x14ac:dyDescent="0.2">
      <c r="A215" s="613"/>
      <c r="B215" s="614"/>
      <c r="C215" s="607"/>
      <c r="D215" s="614"/>
      <c r="E215" s="607"/>
      <c r="F215" s="615"/>
      <c r="G215" s="619"/>
      <c r="H215" s="616"/>
      <c r="I215" s="614"/>
      <c r="J215" s="609"/>
      <c r="O215" s="602"/>
      <c r="P215" s="602"/>
      <c r="Q215" s="602"/>
      <c r="R215" s="602"/>
      <c r="S215" s="604"/>
    </row>
    <row r="216" spans="1:19" s="603" customFormat="1" x14ac:dyDescent="0.2">
      <c r="A216" s="613"/>
      <c r="B216" s="614"/>
      <c r="C216" s="607"/>
      <c r="D216" s="614"/>
      <c r="E216" s="607"/>
      <c r="F216" s="615"/>
      <c r="G216" s="619"/>
      <c r="H216" s="616"/>
      <c r="I216" s="614"/>
      <c r="J216" s="609"/>
      <c r="O216" s="602"/>
      <c r="P216" s="602"/>
      <c r="Q216" s="602"/>
      <c r="R216" s="602"/>
      <c r="S216" s="604"/>
    </row>
    <row r="217" spans="1:19" s="603" customFormat="1" x14ac:dyDescent="0.2">
      <c r="A217" s="613"/>
      <c r="B217" s="614"/>
      <c r="C217" s="607"/>
      <c r="D217" s="614"/>
      <c r="E217" s="607"/>
      <c r="F217" s="615"/>
      <c r="G217" s="619"/>
      <c r="H217" s="616"/>
      <c r="I217" s="614"/>
      <c r="J217" s="609"/>
      <c r="O217" s="602"/>
      <c r="P217" s="602"/>
      <c r="Q217" s="602"/>
      <c r="R217" s="602"/>
      <c r="S217" s="604"/>
    </row>
    <row r="218" spans="1:19" s="603" customFormat="1" x14ac:dyDescent="0.2">
      <c r="A218" s="613"/>
      <c r="B218" s="614"/>
      <c r="C218" s="607"/>
      <c r="D218" s="614"/>
      <c r="E218" s="607"/>
      <c r="F218" s="615"/>
      <c r="G218" s="619"/>
      <c r="H218" s="616"/>
      <c r="I218" s="614"/>
      <c r="J218" s="609"/>
      <c r="O218" s="602"/>
      <c r="P218" s="602"/>
      <c r="Q218" s="602"/>
      <c r="R218" s="602"/>
      <c r="S218" s="604"/>
    </row>
    <row r="219" spans="1:19" s="603" customFormat="1" x14ac:dyDescent="0.2">
      <c r="A219" s="613"/>
      <c r="B219" s="614"/>
      <c r="C219" s="607"/>
      <c r="D219" s="614"/>
      <c r="E219" s="607"/>
      <c r="F219" s="615"/>
      <c r="G219" s="619"/>
      <c r="H219" s="616"/>
      <c r="I219" s="614"/>
      <c r="J219" s="609"/>
      <c r="O219" s="602"/>
      <c r="P219" s="602"/>
      <c r="Q219" s="602"/>
      <c r="R219" s="602"/>
      <c r="S219" s="604"/>
    </row>
    <row r="220" spans="1:19" s="603" customFormat="1" x14ac:dyDescent="0.2">
      <c r="A220" s="613"/>
      <c r="B220" s="614"/>
      <c r="C220" s="607"/>
      <c r="D220" s="614"/>
      <c r="E220" s="607"/>
      <c r="F220" s="615"/>
      <c r="G220" s="619"/>
      <c r="H220" s="616"/>
      <c r="I220" s="614"/>
      <c r="J220" s="609"/>
      <c r="O220" s="602"/>
      <c r="P220" s="602"/>
      <c r="Q220" s="602"/>
      <c r="R220" s="602"/>
      <c r="S220" s="604"/>
    </row>
    <row r="221" spans="1:19" s="603" customFormat="1" x14ac:dyDescent="0.2">
      <c r="A221" s="613"/>
      <c r="B221" s="614"/>
      <c r="C221" s="607"/>
      <c r="D221" s="614"/>
      <c r="E221" s="607"/>
      <c r="F221" s="615"/>
      <c r="G221" s="619"/>
      <c r="H221" s="616"/>
      <c r="I221" s="614"/>
      <c r="J221" s="609"/>
      <c r="O221" s="602"/>
      <c r="P221" s="602"/>
      <c r="Q221" s="602"/>
      <c r="R221" s="602"/>
      <c r="S221" s="604"/>
    </row>
    <row r="222" spans="1:19" s="603" customFormat="1" x14ac:dyDescent="0.2">
      <c r="A222" s="613"/>
      <c r="B222" s="614"/>
      <c r="C222" s="607"/>
      <c r="D222" s="614"/>
      <c r="E222" s="607"/>
      <c r="F222" s="615"/>
      <c r="G222" s="619"/>
      <c r="H222" s="616"/>
      <c r="I222" s="614"/>
      <c r="J222" s="609"/>
      <c r="O222" s="602"/>
      <c r="P222" s="602"/>
      <c r="Q222" s="602"/>
      <c r="R222" s="602"/>
      <c r="S222" s="604"/>
    </row>
    <row r="223" spans="1:19" s="603" customFormat="1" x14ac:dyDescent="0.2">
      <c r="A223" s="613"/>
      <c r="B223" s="614"/>
      <c r="C223" s="607"/>
      <c r="D223" s="614"/>
      <c r="E223" s="607"/>
      <c r="F223" s="615"/>
      <c r="G223" s="619"/>
      <c r="H223" s="616"/>
      <c r="I223" s="614"/>
      <c r="J223" s="609"/>
      <c r="O223" s="602"/>
      <c r="P223" s="602"/>
      <c r="Q223" s="602"/>
      <c r="R223" s="602"/>
      <c r="S223" s="604"/>
    </row>
    <row r="224" spans="1:19" s="603" customFormat="1" x14ac:dyDescent="0.2">
      <c r="A224" s="613"/>
      <c r="B224" s="614"/>
      <c r="C224" s="607"/>
      <c r="D224" s="614"/>
      <c r="E224" s="607"/>
      <c r="F224" s="615"/>
      <c r="G224" s="619"/>
      <c r="H224" s="616"/>
      <c r="I224" s="614"/>
      <c r="J224" s="609"/>
      <c r="O224" s="602"/>
      <c r="P224" s="602"/>
      <c r="Q224" s="602"/>
      <c r="R224" s="602"/>
      <c r="S224" s="604"/>
    </row>
    <row r="225" spans="1:19" s="603" customFormat="1" x14ac:dyDescent="0.2">
      <c r="A225" s="613"/>
      <c r="B225" s="614"/>
      <c r="C225" s="607"/>
      <c r="D225" s="614"/>
      <c r="E225" s="607"/>
      <c r="F225" s="615"/>
      <c r="G225" s="619"/>
      <c r="H225" s="616"/>
      <c r="I225" s="614"/>
      <c r="J225" s="609"/>
      <c r="O225" s="602"/>
      <c r="P225" s="602"/>
      <c r="Q225" s="602"/>
      <c r="R225" s="602"/>
      <c r="S225" s="604"/>
    </row>
    <row r="226" spans="1:19" s="603" customFormat="1" x14ac:dyDescent="0.2">
      <c r="A226" s="613"/>
      <c r="B226" s="614"/>
      <c r="C226" s="607"/>
      <c r="D226" s="614"/>
      <c r="E226" s="607"/>
      <c r="F226" s="615"/>
      <c r="G226" s="619"/>
      <c r="H226" s="616"/>
      <c r="I226" s="614"/>
      <c r="J226" s="609"/>
      <c r="O226" s="602"/>
      <c r="P226" s="602"/>
      <c r="Q226" s="602"/>
      <c r="R226" s="602"/>
      <c r="S226" s="604"/>
    </row>
    <row r="227" spans="1:19" s="603" customFormat="1" x14ac:dyDescent="0.2">
      <c r="A227" s="613"/>
      <c r="B227" s="614"/>
      <c r="C227" s="607"/>
      <c r="D227" s="614"/>
      <c r="E227" s="607"/>
      <c r="F227" s="615"/>
      <c r="G227" s="619"/>
      <c r="H227" s="616"/>
      <c r="I227" s="614"/>
      <c r="J227" s="609"/>
      <c r="O227" s="602"/>
      <c r="P227" s="602"/>
      <c r="Q227" s="602"/>
      <c r="R227" s="602"/>
      <c r="S227" s="604"/>
    </row>
    <row r="228" spans="1:19" s="603" customFormat="1" x14ac:dyDescent="0.2">
      <c r="A228" s="613"/>
      <c r="B228" s="614"/>
      <c r="C228" s="607"/>
      <c r="D228" s="614"/>
      <c r="E228" s="607"/>
      <c r="F228" s="615"/>
      <c r="G228" s="619"/>
      <c r="H228" s="616"/>
      <c r="I228" s="614"/>
      <c r="J228" s="609"/>
      <c r="O228" s="602"/>
      <c r="P228" s="602"/>
      <c r="Q228" s="602"/>
      <c r="R228" s="602"/>
      <c r="S228" s="604"/>
    </row>
    <row r="229" spans="1:19" s="603" customFormat="1" x14ac:dyDescent="0.2">
      <c r="A229" s="613"/>
      <c r="B229" s="614"/>
      <c r="C229" s="607"/>
      <c r="D229" s="614"/>
      <c r="E229" s="607"/>
      <c r="F229" s="615"/>
      <c r="G229" s="619"/>
      <c r="H229" s="616"/>
      <c r="I229" s="614"/>
      <c r="J229" s="609"/>
      <c r="O229" s="602"/>
      <c r="P229" s="602"/>
      <c r="Q229" s="602"/>
      <c r="R229" s="602"/>
      <c r="S229" s="604"/>
    </row>
    <row r="230" spans="1:19" s="603" customFormat="1" x14ac:dyDescent="0.2">
      <c r="A230" s="613"/>
      <c r="B230" s="614"/>
      <c r="C230" s="607"/>
      <c r="D230" s="614"/>
      <c r="E230" s="607"/>
      <c r="F230" s="615"/>
      <c r="G230" s="619"/>
      <c r="H230" s="616"/>
      <c r="I230" s="614"/>
      <c r="J230" s="609"/>
      <c r="O230" s="602"/>
      <c r="P230" s="602"/>
      <c r="Q230" s="602"/>
      <c r="R230" s="602"/>
      <c r="S230" s="604"/>
    </row>
    <row r="231" spans="1:19" s="603" customFormat="1" x14ac:dyDescent="0.2">
      <c r="A231" s="613"/>
      <c r="B231" s="614"/>
      <c r="C231" s="607"/>
      <c r="D231" s="614"/>
      <c r="E231" s="607"/>
      <c r="F231" s="615"/>
      <c r="G231" s="619"/>
      <c r="H231" s="616"/>
      <c r="I231" s="614"/>
      <c r="J231" s="609"/>
      <c r="O231" s="602"/>
      <c r="P231" s="602"/>
      <c r="Q231" s="602"/>
      <c r="R231" s="602"/>
      <c r="S231" s="604"/>
    </row>
    <row r="232" spans="1:19" s="603" customFormat="1" x14ac:dyDescent="0.2">
      <c r="A232" s="613"/>
      <c r="B232" s="614"/>
      <c r="C232" s="607"/>
      <c r="D232" s="614"/>
      <c r="E232" s="607"/>
      <c r="F232" s="615"/>
      <c r="G232" s="619"/>
      <c r="H232" s="616"/>
      <c r="I232" s="614"/>
      <c r="J232" s="609"/>
      <c r="O232" s="602"/>
      <c r="P232" s="602"/>
      <c r="Q232" s="602"/>
      <c r="R232" s="602"/>
      <c r="S232" s="604"/>
    </row>
    <row r="233" spans="1:19" s="603" customFormat="1" x14ac:dyDescent="0.2">
      <c r="A233" s="613"/>
      <c r="B233" s="614"/>
      <c r="C233" s="607"/>
      <c r="D233" s="614"/>
      <c r="E233" s="607"/>
      <c r="F233" s="615"/>
      <c r="G233" s="619"/>
      <c r="H233" s="616"/>
      <c r="I233" s="614"/>
      <c r="J233" s="609"/>
      <c r="O233" s="602"/>
      <c r="P233" s="602"/>
      <c r="Q233" s="602"/>
      <c r="R233" s="602"/>
      <c r="S233" s="604"/>
    </row>
    <row r="234" spans="1:19" s="603" customFormat="1" x14ac:dyDescent="0.2">
      <c r="A234" s="613"/>
      <c r="B234" s="614"/>
      <c r="C234" s="607"/>
      <c r="D234" s="614"/>
      <c r="E234" s="607"/>
      <c r="F234" s="615"/>
      <c r="G234" s="619"/>
      <c r="H234" s="616"/>
      <c r="I234" s="614"/>
      <c r="J234" s="609"/>
      <c r="O234" s="602"/>
      <c r="P234" s="602"/>
      <c r="Q234" s="602"/>
      <c r="R234" s="602"/>
      <c r="S234" s="604"/>
    </row>
    <row r="235" spans="1:19" s="603" customFormat="1" x14ac:dyDescent="0.2">
      <c r="A235" s="613"/>
      <c r="B235" s="614"/>
      <c r="C235" s="607"/>
      <c r="D235" s="614"/>
      <c r="E235" s="607"/>
      <c r="F235" s="615"/>
      <c r="G235" s="619"/>
      <c r="H235" s="616"/>
      <c r="I235" s="614"/>
      <c r="J235" s="609"/>
      <c r="O235" s="602"/>
      <c r="P235" s="602"/>
      <c r="Q235" s="602"/>
      <c r="R235" s="602"/>
      <c r="S235" s="604"/>
    </row>
    <row r="236" spans="1:19" s="603" customFormat="1" x14ac:dyDescent="0.2">
      <c r="A236" s="613"/>
      <c r="B236" s="614"/>
      <c r="C236" s="607"/>
      <c r="D236" s="614"/>
      <c r="E236" s="607"/>
      <c r="F236" s="615"/>
      <c r="G236" s="619"/>
      <c r="H236" s="616"/>
      <c r="I236" s="614"/>
      <c r="J236" s="609"/>
      <c r="O236" s="602"/>
      <c r="P236" s="602"/>
      <c r="Q236" s="602"/>
      <c r="R236" s="602"/>
      <c r="S236" s="604"/>
    </row>
    <row r="237" spans="1:19" x14ac:dyDescent="0.2">
      <c r="C237" s="607"/>
      <c r="D237" s="614"/>
      <c r="E237" s="607"/>
      <c r="F237" s="615"/>
      <c r="G237" s="619"/>
      <c r="H237" s="616"/>
      <c r="I237" s="614"/>
      <c r="J237" s="609"/>
    </row>
    <row r="238" spans="1:19" x14ac:dyDescent="0.2">
      <c r="C238" s="607"/>
      <c r="D238" s="614"/>
      <c r="E238" s="607"/>
      <c r="F238" s="615"/>
      <c r="G238" s="619"/>
      <c r="H238" s="616"/>
      <c r="I238" s="614"/>
      <c r="J238" s="609"/>
    </row>
    <row r="239" spans="1:19" x14ac:dyDescent="0.2">
      <c r="C239" s="607"/>
      <c r="D239" s="614"/>
      <c r="E239" s="607"/>
      <c r="F239" s="615"/>
      <c r="G239" s="619"/>
      <c r="H239" s="616"/>
      <c r="I239" s="614"/>
      <c r="J239" s="609"/>
    </row>
    <row r="240" spans="1:19" x14ac:dyDescent="0.2">
      <c r="C240" s="607"/>
      <c r="D240" s="614"/>
      <c r="E240" s="607"/>
      <c r="F240" s="615"/>
      <c r="G240" s="619"/>
      <c r="H240" s="616"/>
      <c r="I240" s="614"/>
      <c r="J240" s="609"/>
    </row>
    <row r="241" spans="3:10" x14ac:dyDescent="0.2">
      <c r="C241" s="607"/>
      <c r="D241" s="614"/>
      <c r="E241" s="607"/>
      <c r="F241" s="615"/>
      <c r="G241" s="619"/>
      <c r="H241" s="616"/>
      <c r="I241" s="614"/>
      <c r="J241" s="609"/>
    </row>
    <row r="242" spans="3:10" x14ac:dyDescent="0.2">
      <c r="C242" s="607"/>
      <c r="D242" s="614"/>
      <c r="E242" s="607"/>
      <c r="F242" s="615"/>
      <c r="G242" s="619"/>
      <c r="H242" s="616"/>
      <c r="I242" s="614"/>
      <c r="J242" s="609"/>
    </row>
    <row r="243" spans="3:10" x14ac:dyDescent="0.2">
      <c r="C243" s="607"/>
      <c r="D243" s="614"/>
      <c r="E243" s="607"/>
      <c r="F243" s="615"/>
      <c r="G243" s="619"/>
      <c r="H243" s="616"/>
      <c r="I243" s="614"/>
      <c r="J243" s="609"/>
    </row>
    <row r="244" spans="3:10" x14ac:dyDescent="0.2">
      <c r="C244" s="607"/>
      <c r="D244" s="614"/>
      <c r="E244" s="607"/>
      <c r="F244" s="615"/>
      <c r="G244" s="619"/>
      <c r="H244" s="616"/>
      <c r="I244" s="614"/>
      <c r="J244" s="609"/>
    </row>
  </sheetData>
  <protectedRanges>
    <protectedRange sqref="A1:IB5 A8:J10 T9:IB10 K8:IB8 A174:IB174 K203:IB65495 A203:A65495 B203:J65503 T175:IB202" name="Rango1"/>
    <protectedRange sqref="E22:H22 I25:I27 E51:G54 H53:J53 J51:J52 H54 J54 E55:H55 E21:J21 T18:IB24 A21:A24 E36:J37 B18:J19 J32:J35 J27:J30 E20:H20 E23:J24 F38:J40 E67:J67 E41:J43 E44:E50 G44:J50 E80:J80 F79:J79 F56:J57 G65:H66 G63:I64 G62:H62 F60:J61 G59:I59 G58:H58 A36:A67 F83:J85 J81 F92:J92 F95:J95 A79:A128 T36:IB173" name="Rango1_2"/>
    <protectedRange sqref="A18:A20" name="Rango1_2_8"/>
    <protectedRange sqref="T11:IB17" name="Rango1_2_7"/>
    <protectedRange sqref="B22:D24 B36:D36 B37:C37 E38:E40 B38:D43 B51:D55 B44:C50 E79 E56:E57 B65:B66 B56:C57 B60:C64 B58:B59 E60:E64 B83:E85 B67:D67 B79:D80 B70 B92:E92 B86:B87 B95:E95" name="Rango1_2_9"/>
    <protectedRange sqref="A25:A35 T25:IB35 C25:C26 D56:D61 D37 C27:H27 C32:I35 I51:I52 I54 C28:I30 C31:J31" name="Rango1_2_13"/>
    <protectedRange sqref="B25:B35" name="Rango1_2_9_2"/>
    <protectedRange sqref="F26:H26" name="Rango1_2_14"/>
    <protectedRange sqref="I20:J20 I22:J22 I55:J55" name="Rango1_2_9_1"/>
    <protectedRange sqref="J25:J26 D25:H25" name="Rango1_2_10"/>
    <protectedRange sqref="D26" name="Rango1_2_11"/>
    <protectedRange sqref="E26" name="Rango1_2_15"/>
    <protectedRange sqref="D44:D50" name="Rango1_2_9_3"/>
    <protectedRange sqref="F44:F50" name="Rango1_2_2"/>
    <protectedRange sqref="D62:D64" name="Rango1_2_9_4"/>
    <protectedRange sqref="F62:F64" name="Rango1_2_1"/>
    <protectedRange sqref="I62" name="Rango1_2_3"/>
    <protectedRange sqref="J62:J66" name="Rango1_2_4"/>
    <protectedRange sqref="D65:D66" name="Rango1_2_9_5"/>
    <protectedRange sqref="C65:C66 E65:E66" name="Rango1_2_9_6"/>
    <protectedRange sqref="F65:F66" name="Rango1_2_5"/>
    <protectedRange sqref="I65:I66" name="Rango1_2_6"/>
    <protectedRange sqref="C58:C59" name="Rango1_2_9_7"/>
    <protectedRange sqref="E58:E59" name="Rango1_2_9_8"/>
    <protectedRange sqref="F58:F59" name="Rango1_2_12"/>
    <protectedRange sqref="I58" name="Rango1_2_16"/>
    <protectedRange sqref="J58:J59" name="Rango1_2_17"/>
    <protectedRange sqref="A68:A74 E68:J69" name="Rango1_2_18"/>
    <protectedRange sqref="B68:D69" name="Rango1_2_9_9"/>
    <protectedRange sqref="F71:J71" name="Rango1_2_19"/>
    <protectedRange sqref="B71:E71" name="Rango1_2_9_10"/>
    <protectedRange sqref="F73:J73 E74:J74 E72:J72" name="Rango1_2_20"/>
    <protectedRange sqref="E73 B72:D74" name="Rango1_2_9_11"/>
    <protectedRange sqref="E81:I81" name="Rango1_2_22"/>
    <protectedRange sqref="B81:D81 B82" name="Rango1_2_9_13"/>
    <protectedRange sqref="A75:A78 E75:J76" name="Rango1_2_24"/>
    <protectedRange sqref="B75:D76 B77:B78" name="Rango1_2_9_15"/>
    <protectedRange sqref="F70:J70" name="Rango1_2_21"/>
    <protectedRange sqref="C70:E70" name="Rango1_2_9_12"/>
    <protectedRange sqref="E77:J78" name="Rango1_2_23"/>
    <protectedRange sqref="C77:D78" name="Rango1_2_9_14"/>
    <protectedRange sqref="E82:J82" name="Rango1_2_25"/>
    <protectedRange sqref="C82:D82" name="Rango1_2_9_16"/>
    <protectedRange sqref="E86:J87" name="Rango1_2_26"/>
    <protectedRange sqref="C86:D87" name="Rango1_2_9_17"/>
    <protectedRange sqref="F88:J91" name="Rango1_2_27"/>
    <protectedRange sqref="B88:E91" name="Rango1_2_9_18"/>
    <protectedRange sqref="E94:H94 F93:H93 J93:J94" name="Rango1_2_28"/>
    <protectedRange sqref="E93 B93:D94" name="Rango1_2_9_19"/>
    <protectedRange sqref="I93:I94" name="Rango1_2_9_1_1"/>
    <protectedRange sqref="E114:J114 E102:J102 F96:J101 E118:E119 E121:I121 F103:J104 G118:G119 F111:J111 J110 F109:J109" name="Rango1_2_29"/>
    <protectedRange sqref="E103:E104 E96:E101 B118:C119 B115:B117 B121:D121 B120 B122 B114:D114 B96:D104 B111:E111 B110 B112:B113 B109:E109" name="Rango1_2_9_20"/>
    <protectedRange sqref="E115:J115" name="Rango1_2_30"/>
    <protectedRange sqref="C115:D115" name="Rango1_2_9_21"/>
    <protectedRange sqref="E117:J117" name="Rango1_2_31"/>
    <protectedRange sqref="C117:D117" name="Rango1_2_9_22"/>
    <protectedRange sqref="E120:J120 J121" name="Rango1_2_32"/>
    <protectedRange sqref="C120:D120" name="Rango1_2_9_23"/>
    <protectedRange sqref="E122:J122" name="Rango1_2_33"/>
    <protectedRange sqref="C122:D122" name="Rango1_2_9_24"/>
    <protectedRange sqref="A129:A131 F131:J131 E129:J129" name="Rango1_2_37"/>
    <protectedRange sqref="B129:D129 B131:E131 B130" name="Rango1_2_9_28"/>
    <protectedRange sqref="F113:J113" name="Rango1_2_35"/>
    <protectedRange sqref="C113:E113" name="Rango1_2_9_26"/>
    <protectedRange sqref="D118:D119" name="Rango1_2_9_29"/>
    <protectedRange sqref="F118:F119" name="Rango1_2_36"/>
    <protectedRange sqref="H118:J119" name="Rango1_2_38"/>
    <protectedRange sqref="E130:H130 J130" name="Rango1_2_40"/>
    <protectedRange sqref="C130:D130" name="Rango1_2_9_31"/>
    <protectedRange sqref="I130" name="Rango1_2_9_1_3"/>
    <protectedRange sqref="F116:H116 J116" name="Rango1_2_41"/>
    <protectedRange sqref="C116:E116" name="Rango1_2_9_32"/>
    <protectedRange sqref="I116" name="Rango1_2_9_1_4"/>
    <protectedRange sqref="E110:I110" name="Rango1_2_42"/>
    <protectedRange sqref="C110:D110" name="Rango1_2_9_33"/>
    <protectedRange sqref="E112:J112" name="Rango1_2_43"/>
    <protectedRange sqref="C112:D112" name="Rango1_2_9_34"/>
    <protectedRange sqref="E123:J128" name="Rango1_2_39"/>
    <protectedRange sqref="B123:D128" name="Rango1_2_9_30"/>
    <protectedRange sqref="E132:J133 F134:J134 A132:A167 E136:J136" name="Rango1_2_45"/>
    <protectedRange sqref="B132:D133 B134:E134 B136:D136 B135" name="Rango1_2_9_36"/>
    <protectedRange sqref="D152 E137:J138 E140:J150 F152:J152 E155:J155 E159:J159" name="Rango1_2_34"/>
    <protectedRange sqref="B137:D138 B140:D150 B152:C152 B155:D155 B159:D159" name="Rango1_2_9_25"/>
    <protectedRange sqref="E135:J135" name="Rango1_2_44"/>
    <protectedRange sqref="C135:D135" name="Rango1_2_9_27"/>
    <protectedRange sqref="E139:J139" name="Rango1_2_46"/>
    <protectedRange sqref="B139:D139" name="Rango1_2_9_35"/>
    <protectedRange sqref="E151:J151" name="Rango1_2_47"/>
    <protectedRange sqref="B151:D151" name="Rango1_2_9_37"/>
    <protectedRange sqref="E153:J153" name="Rango1_2_48"/>
    <protectedRange sqref="B153:D153" name="Rango1_2_9_38"/>
    <protectedRange sqref="E154:J154" name="Rango1_2_49"/>
    <protectedRange sqref="B154:D154" name="Rango1_2_9_39"/>
    <protectedRange sqref="E156:J156" name="Rango1_2_51"/>
    <protectedRange sqref="B156:D156" name="Rango1_2_9_41"/>
    <protectedRange sqref="E157:J158" name="Rango1_2_52"/>
    <protectedRange sqref="B157:D158" name="Rango1_2_9_42"/>
    <protectedRange sqref="E160:J161" name="Rango1_2_53"/>
    <protectedRange sqref="B160:D161" name="Rango1_2_9_43"/>
    <protectedRange sqref="E162:J167" name="Rango1_2_55"/>
    <protectedRange sqref="B162:D167" name="Rango1_2_9_45"/>
    <protectedRange sqref="A168:A173 E168:J173" name="Rango1_2_56"/>
    <protectedRange sqref="B168:D173" name="Rango1_2_9_46"/>
    <protectedRange sqref="A189:J190 A184:J185 A178:J179" name="Rango1_5"/>
    <protectedRange sqref="A11:A17" name="Rango1_2_7_2"/>
    <protectedRange sqref="F13:H14 B11:D14 F11:J12 C17:D17 B15:B17 I13:J17" name="Rango1_2_7_3_1"/>
    <protectedRange sqref="C15:D16 F15:H17" name="Rango1_2_4_1_3_1"/>
    <protectedRange sqref="E11:E14 E17" name="Rango1_2_7_1_1"/>
    <protectedRange sqref="E15:E16" name="Rango1_2_4_1_1"/>
    <protectedRange sqref="F105:J108" name="Rango1_2_50"/>
    <protectedRange sqref="B105:E108" name="Rango1_2_9_40"/>
  </protectedRanges>
  <autoFilter ref="A9:WWL9">
    <filterColumn colId="10" showButton="0"/>
    <filterColumn colId="12" showButton="0"/>
    <filterColumn colId="14" showButton="0"/>
    <filterColumn colId="15" showButton="0"/>
    <filterColumn colId="16" showButton="0"/>
  </autoFilter>
  <mergeCells count="203">
    <mergeCell ref="A11:A12"/>
    <mergeCell ref="B11:B12"/>
    <mergeCell ref="C11:C12"/>
    <mergeCell ref="D11:D12"/>
    <mergeCell ref="A13:A14"/>
    <mergeCell ref="B13:B14"/>
    <mergeCell ref="C13:C14"/>
    <mergeCell ref="D13:D14"/>
    <mergeCell ref="A15:A16"/>
    <mergeCell ref="B15:B16"/>
    <mergeCell ref="C15:C16"/>
    <mergeCell ref="D15:D16"/>
    <mergeCell ref="A193:A195"/>
    <mergeCell ref="B193:B195"/>
    <mergeCell ref="C193:C195"/>
    <mergeCell ref="E193:E195"/>
    <mergeCell ref="A196:A199"/>
    <mergeCell ref="B196:B199"/>
    <mergeCell ref="C196:C199"/>
    <mergeCell ref="E196:E199"/>
    <mergeCell ref="A200:A202"/>
    <mergeCell ref="B200:B202"/>
    <mergeCell ref="C200:C202"/>
    <mergeCell ref="E200:E202"/>
    <mergeCell ref="G189:G190"/>
    <mergeCell ref="H189:H190"/>
    <mergeCell ref="I189:I190"/>
    <mergeCell ref="J189:J190"/>
    <mergeCell ref="K189:L189"/>
    <mergeCell ref="M189:N189"/>
    <mergeCell ref="O189:R189"/>
    <mergeCell ref="A191:A192"/>
    <mergeCell ref="B191:B192"/>
    <mergeCell ref="C191:C192"/>
    <mergeCell ref="E191:E192"/>
    <mergeCell ref="A183:S183"/>
    <mergeCell ref="A184:A185"/>
    <mergeCell ref="B184:B185"/>
    <mergeCell ref="C184:C185"/>
    <mergeCell ref="D184:D185"/>
    <mergeCell ref="E184:E185"/>
    <mergeCell ref="F184:F185"/>
    <mergeCell ref="G184:G185"/>
    <mergeCell ref="H184:H185"/>
    <mergeCell ref="I184:I185"/>
    <mergeCell ref="J184:J185"/>
    <mergeCell ref="K184:L184"/>
    <mergeCell ref="M184:N184"/>
    <mergeCell ref="O184:R184"/>
    <mergeCell ref="S184:S185"/>
    <mergeCell ref="A178:A179"/>
    <mergeCell ref="B178:B179"/>
    <mergeCell ref="C178:C179"/>
    <mergeCell ref="D178:D179"/>
    <mergeCell ref="E178:E179"/>
    <mergeCell ref="F178:F179"/>
    <mergeCell ref="G178:G179"/>
    <mergeCell ref="H178:H179"/>
    <mergeCell ref="I178:I179"/>
    <mergeCell ref="J178:J179"/>
    <mergeCell ref="K178:L178"/>
    <mergeCell ref="M178:N178"/>
    <mergeCell ref="O178:R178"/>
    <mergeCell ref="A177:S177"/>
    <mergeCell ref="C162:C167"/>
    <mergeCell ref="E162:E167"/>
    <mergeCell ref="D171:J171"/>
    <mergeCell ref="I65:I66"/>
    <mergeCell ref="A77:A78"/>
    <mergeCell ref="B86:B87"/>
    <mergeCell ref="A118:A119"/>
    <mergeCell ref="B118:B119"/>
    <mergeCell ref="C118:C119"/>
    <mergeCell ref="E118:E119"/>
    <mergeCell ref="B123:B128"/>
    <mergeCell ref="C123:C128"/>
    <mergeCell ref="E123:E128"/>
    <mergeCell ref="A123:A128"/>
    <mergeCell ref="B83:B84"/>
    <mergeCell ref="C83:C84"/>
    <mergeCell ref="E83:E84"/>
    <mergeCell ref="G83:G84"/>
    <mergeCell ref="B160:B161"/>
    <mergeCell ref="A188:S188"/>
    <mergeCell ref="A189:A190"/>
    <mergeCell ref="B189:B190"/>
    <mergeCell ref="C189:C190"/>
    <mergeCell ref="D189:D190"/>
    <mergeCell ref="E189:E190"/>
    <mergeCell ref="F189:F190"/>
    <mergeCell ref="A1:J1"/>
    <mergeCell ref="A6:S6"/>
    <mergeCell ref="A7:S7"/>
    <mergeCell ref="A9:A10"/>
    <mergeCell ref="B9:B10"/>
    <mergeCell ref="C9:C10"/>
    <mergeCell ref="D9:D10"/>
    <mergeCell ref="E9:E10"/>
    <mergeCell ref="F9:F10"/>
    <mergeCell ref="M9:N9"/>
    <mergeCell ref="O9:R9"/>
    <mergeCell ref="S9:S10"/>
    <mergeCell ref="H9:H10"/>
    <mergeCell ref="I9:I10"/>
    <mergeCell ref="J9:J10"/>
    <mergeCell ref="A8:S8"/>
    <mergeCell ref="C160:C161"/>
    <mergeCell ref="E160:E161"/>
    <mergeCell ref="A160:A161"/>
    <mergeCell ref="A162:A167"/>
    <mergeCell ref="B162:B167"/>
    <mergeCell ref="G44:G50"/>
    <mergeCell ref="H44:H50"/>
    <mergeCell ref="C60:C61"/>
    <mergeCell ref="A28:A30"/>
    <mergeCell ref="B28:B30"/>
    <mergeCell ref="C28:C30"/>
    <mergeCell ref="E28:E30"/>
    <mergeCell ref="K9:L9"/>
    <mergeCell ref="A18:A19"/>
    <mergeCell ref="B18:B19"/>
    <mergeCell ref="C18:C19"/>
    <mergeCell ref="E18:E19"/>
    <mergeCell ref="G9:G10"/>
    <mergeCell ref="A83:A84"/>
    <mergeCell ref="A75:A76"/>
    <mergeCell ref="A41:A43"/>
    <mergeCell ref="B41:B43"/>
    <mergeCell ref="C41:C43"/>
    <mergeCell ref="E41:E43"/>
    <mergeCell ref="A38:A40"/>
    <mergeCell ref="B38:B40"/>
    <mergeCell ref="C38:C40"/>
    <mergeCell ref="E38:E40"/>
    <mergeCell ref="A44:A50"/>
    <mergeCell ref="B44:B50"/>
    <mergeCell ref="C44:C50"/>
    <mergeCell ref="E44:E50"/>
    <mergeCell ref="A86:A87"/>
    <mergeCell ref="A88:A90"/>
    <mergeCell ref="A98:A101"/>
    <mergeCell ref="H83:H84"/>
    <mergeCell ref="H58:H59"/>
    <mergeCell ref="B75:B76"/>
    <mergeCell ref="C75:C76"/>
    <mergeCell ref="E75:E76"/>
    <mergeCell ref="G75:G76"/>
    <mergeCell ref="H75:H76"/>
    <mergeCell ref="B62:B64"/>
    <mergeCell ref="C77:C78"/>
    <mergeCell ref="E77:E78"/>
    <mergeCell ref="H77:H78"/>
    <mergeCell ref="B77:B78"/>
    <mergeCell ref="C62:C64"/>
    <mergeCell ref="E62:E64"/>
    <mergeCell ref="G62:G64"/>
    <mergeCell ref="H65:H66"/>
    <mergeCell ref="A60:A61"/>
    <mergeCell ref="B58:B59"/>
    <mergeCell ref="C58:C59"/>
    <mergeCell ref="E58:E59"/>
    <mergeCell ref="G58:G59"/>
    <mergeCell ref="B60:B61"/>
    <mergeCell ref="E60:E61"/>
    <mergeCell ref="A68:A69"/>
    <mergeCell ref="B68:B69"/>
    <mergeCell ref="C68:C69"/>
    <mergeCell ref="E68:E69"/>
    <mergeCell ref="G68:G69"/>
    <mergeCell ref="A58:A59"/>
    <mergeCell ref="A62:A64"/>
    <mergeCell ref="A65:A66"/>
    <mergeCell ref="B65:B66"/>
    <mergeCell ref="C65:C66"/>
    <mergeCell ref="E65:E66"/>
    <mergeCell ref="G65:G66"/>
    <mergeCell ref="C86:C87"/>
    <mergeCell ref="E86:E87"/>
    <mergeCell ref="B88:B90"/>
    <mergeCell ref="C88:C90"/>
    <mergeCell ref="E88:E90"/>
    <mergeCell ref="B98:B101"/>
    <mergeCell ref="C98:C101"/>
    <mergeCell ref="E98:E101"/>
    <mergeCell ref="I58:I59"/>
    <mergeCell ref="H68:H69"/>
    <mergeCell ref="I68:I69"/>
    <mergeCell ref="I62:I64"/>
    <mergeCell ref="H62:H64"/>
    <mergeCell ref="D152:J152"/>
    <mergeCell ref="A105:A108"/>
    <mergeCell ref="B105:B108"/>
    <mergeCell ref="C105:C108"/>
    <mergeCell ref="B143:B144"/>
    <mergeCell ref="C143:C144"/>
    <mergeCell ref="E143:E144"/>
    <mergeCell ref="B146:B147"/>
    <mergeCell ref="C146:C147"/>
    <mergeCell ref="E146:E147"/>
    <mergeCell ref="H146:H147"/>
    <mergeCell ref="E105:E108"/>
    <mergeCell ref="A143:A144"/>
    <mergeCell ref="A146:A147"/>
  </mergeCells>
  <conditionalFormatting sqref="B23:J23 B24:H24 J24 B22:H22 D19 F19 J19 B36:I36 B37:C37 E37:I37 B38:D38 D39:D40 F38:I40 B41:J41 D42:D43 F42:J43 B53:J53 B51:G52 J51:J52 B55 B54:H54 J54 H19 G44:J44 I45:J50 E56:I57 G65:H65 G62:H62 D84 F84 I84:J84 B56:C57 B60:C60 F60:I61 B58 G58:H58 B67:J67 B85:J85 B79:J80 B83:J83 B92:J92 B86 B95:J95 D152 B159:J159">
    <cfRule type="cellIs" dxfId="280" priority="409" stopIfTrue="1" operator="lessThanOrEqual">
      <formula>0</formula>
    </cfRule>
  </conditionalFormatting>
  <conditionalFormatting sqref="A18:J18 A21:I21 A20:E20 G20:H20">
    <cfRule type="cellIs" dxfId="278" priority="377" stopIfTrue="1" operator="lessThanOrEqual">
      <formula>0</formula>
    </cfRule>
  </conditionalFormatting>
  <conditionalFormatting sqref="I24">
    <cfRule type="cellIs" dxfId="276" priority="371" stopIfTrue="1" operator="lessThanOrEqual">
      <formula>0</formula>
    </cfRule>
  </conditionalFormatting>
  <conditionalFormatting sqref="J21">
    <cfRule type="cellIs" dxfId="275" priority="365" stopIfTrue="1" operator="lessThanOrEqual">
      <formula>0</formula>
    </cfRule>
  </conditionalFormatting>
  <conditionalFormatting sqref="I19">
    <cfRule type="cellIs" dxfId="274" priority="361" stopIfTrue="1" operator="lessThanOrEqual">
      <formula>0</formula>
    </cfRule>
  </conditionalFormatting>
  <conditionalFormatting sqref="B25:C26 D29:D30 F29:I30 B32:I35 B28:I28 B27:H27 B31:J31">
    <cfRule type="cellIs" dxfId="273" priority="359" stopIfTrue="1" operator="lessThanOrEqual">
      <formula>0</formula>
    </cfRule>
  </conditionalFormatting>
  <conditionalFormatting sqref="F26:H26">
    <cfRule type="cellIs" dxfId="272" priority="353" stopIfTrue="1" operator="lessThanOrEqual">
      <formula>0</formula>
    </cfRule>
  </conditionalFormatting>
  <conditionalFormatting sqref="J35:J36">
    <cfRule type="cellIs" dxfId="271" priority="346" stopIfTrue="1" operator="lessThanOrEqual">
      <formula>0</formula>
    </cfRule>
  </conditionalFormatting>
  <conditionalFormatting sqref="J28:J30">
    <cfRule type="cellIs" dxfId="270" priority="345" stopIfTrue="1" operator="lessThanOrEqual">
      <formula>0</formula>
    </cfRule>
  </conditionalFormatting>
  <conditionalFormatting sqref="D37">
    <cfRule type="cellIs" dxfId="269" priority="344" stopIfTrue="1" operator="lessThanOrEqual">
      <formula>0</formula>
    </cfRule>
  </conditionalFormatting>
  <conditionalFormatting sqref="J37:J40">
    <cfRule type="cellIs" dxfId="268" priority="343" stopIfTrue="1" operator="lessThanOrEqual">
      <formula>0</formula>
    </cfRule>
  </conditionalFormatting>
  <conditionalFormatting sqref="D26">
    <cfRule type="cellIs" dxfId="266" priority="307" stopIfTrue="1" operator="lessThanOrEqual">
      <formula>0</formula>
    </cfRule>
  </conditionalFormatting>
  <conditionalFormatting sqref="J32:J34">
    <cfRule type="cellIs" dxfId="263" priority="329" stopIfTrue="1" operator="lessThanOrEqual">
      <formula>0</formula>
    </cfRule>
  </conditionalFormatting>
  <conditionalFormatting sqref="J27">
    <cfRule type="cellIs" dxfId="262" priority="328" stopIfTrue="1" operator="lessThanOrEqual">
      <formula>0</formula>
    </cfRule>
  </conditionalFormatting>
  <conditionalFormatting sqref="D56:D61">
    <cfRule type="cellIs" dxfId="261" priority="327" stopIfTrue="1" operator="lessThanOrEqual">
      <formula>0</formula>
    </cfRule>
  </conditionalFormatting>
  <conditionalFormatting sqref="J56:J57 J60:J61">
    <cfRule type="cellIs" dxfId="260" priority="326" stopIfTrue="1" operator="lessThanOrEqual">
      <formula>0</formula>
    </cfRule>
  </conditionalFormatting>
  <conditionalFormatting sqref="I27">
    <cfRule type="cellIs" dxfId="259" priority="302" stopIfTrue="1" operator="lessThanOrEqual">
      <formula>0</formula>
    </cfRule>
  </conditionalFormatting>
  <conditionalFormatting sqref="E38">
    <cfRule type="cellIs" dxfId="258" priority="324" stopIfTrue="1" operator="lessThanOrEqual">
      <formula>0</formula>
    </cfRule>
  </conditionalFormatting>
  <conditionalFormatting sqref="I20">
    <cfRule type="cellIs" dxfId="255" priority="320" stopIfTrue="1" operator="lessThanOrEqual">
      <formula>0</formula>
    </cfRule>
  </conditionalFormatting>
  <conditionalFormatting sqref="J20">
    <cfRule type="cellIs" dxfId="254" priority="319" stopIfTrue="1" operator="lessThanOrEqual">
      <formula>0</formula>
    </cfRule>
  </conditionalFormatting>
  <conditionalFormatting sqref="I22">
    <cfRule type="cellIs" dxfId="253" priority="318" stopIfTrue="1" operator="lessThanOrEqual">
      <formula>0</formula>
    </cfRule>
  </conditionalFormatting>
  <conditionalFormatting sqref="J22">
    <cfRule type="cellIs" dxfId="252" priority="317" stopIfTrue="1" operator="lessThanOrEqual">
      <formula>0</formula>
    </cfRule>
  </conditionalFormatting>
  <conditionalFormatting sqref="D25:H25 J25">
    <cfRule type="cellIs" dxfId="251" priority="315" stopIfTrue="1" operator="lessThanOrEqual">
      <formula>0</formula>
    </cfRule>
  </conditionalFormatting>
  <conditionalFormatting sqref="I25">
    <cfRule type="cellIs" dxfId="250" priority="308" stopIfTrue="1" operator="lessThanOrEqual">
      <formula>0</formula>
    </cfRule>
  </conditionalFormatting>
  <conditionalFormatting sqref="E26">
    <cfRule type="cellIs" dxfId="249" priority="306" stopIfTrue="1" operator="lessThanOrEqual">
      <formula>0</formula>
    </cfRule>
  </conditionalFormatting>
  <conditionalFormatting sqref="J26">
    <cfRule type="cellIs" dxfId="248" priority="305" stopIfTrue="1" operator="lessThanOrEqual">
      <formula>0</formula>
    </cfRule>
  </conditionalFormatting>
  <conditionalFormatting sqref="I26">
    <cfRule type="cellIs" dxfId="247" priority="303" stopIfTrue="1" operator="lessThanOrEqual">
      <formula>0</formula>
    </cfRule>
  </conditionalFormatting>
  <conditionalFormatting sqref="I51">
    <cfRule type="cellIs" dxfId="246" priority="293" stopIfTrue="1" operator="lessThanOrEqual">
      <formula>0</formula>
    </cfRule>
  </conditionalFormatting>
  <conditionalFormatting sqref="I52">
    <cfRule type="cellIs" dxfId="245" priority="292" stopIfTrue="1" operator="lessThanOrEqual">
      <formula>0</formula>
    </cfRule>
  </conditionalFormatting>
  <conditionalFormatting sqref="I54">
    <cfRule type="cellIs" dxfId="244" priority="291" stopIfTrue="1" operator="lessThanOrEqual">
      <formula>0</formula>
    </cfRule>
  </conditionalFormatting>
  <conditionalFormatting sqref="C55:H55">
    <cfRule type="cellIs" dxfId="243" priority="290" stopIfTrue="1" operator="lessThanOrEqual">
      <formula>0</formula>
    </cfRule>
  </conditionalFormatting>
  <conditionalFormatting sqref="I55">
    <cfRule type="cellIs" dxfId="242" priority="289" stopIfTrue="1" operator="lessThanOrEqual">
      <formula>0</formula>
    </cfRule>
  </conditionalFormatting>
  <conditionalFormatting sqref="J55">
    <cfRule type="cellIs" dxfId="241" priority="288" stopIfTrue="1" operator="lessThanOrEqual">
      <formula>0</formula>
    </cfRule>
  </conditionalFormatting>
  <conditionalFormatting sqref="G19">
    <cfRule type="cellIs" dxfId="240" priority="274" stopIfTrue="1" operator="lessThanOrEqual">
      <formula>0</formula>
    </cfRule>
  </conditionalFormatting>
  <conditionalFormatting sqref="D44:D50">
    <cfRule type="cellIs" dxfId="239" priority="247" stopIfTrue="1" operator="lessThanOrEqual">
      <formula>0</formula>
    </cfRule>
  </conditionalFormatting>
  <conditionalFormatting sqref="F44:F50">
    <cfRule type="cellIs" dxfId="238" priority="246" stopIfTrue="1" operator="lessThanOrEqual">
      <formula>0</formula>
    </cfRule>
  </conditionalFormatting>
  <conditionalFormatting sqref="E60">
    <cfRule type="cellIs" dxfId="237" priority="245" stopIfTrue="1" operator="lessThanOrEqual">
      <formula>0</formula>
    </cfRule>
  </conditionalFormatting>
  <conditionalFormatting sqref="D62:D64">
    <cfRule type="cellIs" dxfId="236" priority="244" stopIfTrue="1" operator="lessThanOrEqual">
      <formula>0</formula>
    </cfRule>
  </conditionalFormatting>
  <conditionalFormatting sqref="F62:F64">
    <cfRule type="cellIs" dxfId="235" priority="243" stopIfTrue="1" operator="lessThanOrEqual">
      <formula>0</formula>
    </cfRule>
  </conditionalFormatting>
  <conditionalFormatting sqref="I62">
    <cfRule type="cellIs" dxfId="234" priority="242" stopIfTrue="1" operator="lessThanOrEqual">
      <formula>0</formula>
    </cfRule>
  </conditionalFormatting>
  <conditionalFormatting sqref="J62:J66">
    <cfRule type="cellIs" dxfId="233" priority="241" stopIfTrue="1" operator="lessThanOrEqual">
      <formula>0</formula>
    </cfRule>
  </conditionalFormatting>
  <conditionalFormatting sqref="D65:D66">
    <cfRule type="cellIs" dxfId="232" priority="240" stopIfTrue="1" operator="lessThanOrEqual">
      <formula>0</formula>
    </cfRule>
  </conditionalFormatting>
  <conditionalFormatting sqref="C65">
    <cfRule type="cellIs" dxfId="231" priority="239" stopIfTrue="1" operator="lessThanOrEqual">
      <formula>0</formula>
    </cfRule>
  </conditionalFormatting>
  <conditionalFormatting sqref="E65">
    <cfRule type="cellIs" dxfId="230" priority="238" stopIfTrue="1" operator="lessThanOrEqual">
      <formula>0</formula>
    </cfRule>
  </conditionalFormatting>
  <conditionalFormatting sqref="F65:F66">
    <cfRule type="cellIs" dxfId="229" priority="237" stopIfTrue="1" operator="lessThanOrEqual">
      <formula>0</formula>
    </cfRule>
  </conditionalFormatting>
  <conditionalFormatting sqref="I65">
    <cfRule type="cellIs" dxfId="228" priority="236" stopIfTrue="1" operator="lessThanOrEqual">
      <formula>0</formula>
    </cfRule>
  </conditionalFormatting>
  <conditionalFormatting sqref="C58">
    <cfRule type="cellIs" dxfId="227" priority="235" stopIfTrue="1" operator="lessThanOrEqual">
      <formula>0</formula>
    </cfRule>
  </conditionalFormatting>
  <conditionalFormatting sqref="E58">
    <cfRule type="cellIs" dxfId="226" priority="234" stopIfTrue="1" operator="lessThanOrEqual">
      <formula>0</formula>
    </cfRule>
  </conditionalFormatting>
  <conditionalFormatting sqref="F58:F59">
    <cfRule type="cellIs" dxfId="225" priority="233" stopIfTrue="1" operator="lessThanOrEqual">
      <formula>0</formula>
    </cfRule>
  </conditionalFormatting>
  <conditionalFormatting sqref="I58">
    <cfRule type="cellIs" dxfId="224" priority="232" stopIfTrue="1" operator="lessThanOrEqual">
      <formula>0</formula>
    </cfRule>
  </conditionalFormatting>
  <conditionalFormatting sqref="J58:J59">
    <cfRule type="cellIs" dxfId="223" priority="231" stopIfTrue="1" operator="lessThanOrEqual">
      <formula>0</formula>
    </cfRule>
  </conditionalFormatting>
  <conditionalFormatting sqref="B68:D68 D69 F68:I68 F69">
    <cfRule type="cellIs" dxfId="204" priority="212" stopIfTrue="1" operator="lessThanOrEqual">
      <formula>0</formula>
    </cfRule>
  </conditionalFormatting>
  <conditionalFormatting sqref="E68">
    <cfRule type="cellIs" dxfId="203" priority="211" stopIfTrue="1" operator="lessThanOrEqual">
      <formula>0</formula>
    </cfRule>
  </conditionalFormatting>
  <conditionalFormatting sqref="J68:J69">
    <cfRule type="cellIs" dxfId="202" priority="210" stopIfTrue="1" operator="lessThanOrEqual">
      <formula>0</formula>
    </cfRule>
  </conditionalFormatting>
  <conditionalFormatting sqref="B71:I71">
    <cfRule type="cellIs" dxfId="201" priority="209" stopIfTrue="1" operator="lessThanOrEqual">
      <formula>0</formula>
    </cfRule>
  </conditionalFormatting>
  <conditionalFormatting sqref="B73:C73 E73:I73 B72:I72 B74:I74">
    <cfRule type="cellIs" dxfId="200" priority="208" stopIfTrue="1" operator="lessThanOrEqual">
      <formula>0</formula>
    </cfRule>
  </conditionalFormatting>
  <conditionalFormatting sqref="D73">
    <cfRule type="cellIs" dxfId="199" priority="207" stopIfTrue="1" operator="lessThanOrEqual">
      <formula>0</formula>
    </cfRule>
  </conditionalFormatting>
  <conditionalFormatting sqref="J71:J74">
    <cfRule type="cellIs" dxfId="198" priority="206" stopIfTrue="1" operator="lessThanOrEqual">
      <formula>0</formula>
    </cfRule>
  </conditionalFormatting>
  <conditionalFormatting sqref="B81:I81 B82">
    <cfRule type="cellIs" dxfId="197" priority="205" stopIfTrue="1" operator="lessThanOrEqual">
      <formula>0</formula>
    </cfRule>
  </conditionalFormatting>
  <conditionalFormatting sqref="J81">
    <cfRule type="cellIs" dxfId="196" priority="204" stopIfTrue="1" operator="lessThanOrEqual">
      <formula>0</formula>
    </cfRule>
  </conditionalFormatting>
  <conditionalFormatting sqref="B75:J75 D76 F76 I76:J76">
    <cfRule type="cellIs" dxfId="195" priority="203" stopIfTrue="1" operator="lessThanOrEqual">
      <formula>0</formula>
    </cfRule>
  </conditionalFormatting>
  <conditionalFormatting sqref="B70">
    <cfRule type="cellIs" dxfId="194" priority="202" stopIfTrue="1" operator="lessThanOrEqual">
      <formula>0</formula>
    </cfRule>
  </conditionalFormatting>
  <conditionalFormatting sqref="C70:J70">
    <cfRule type="cellIs" dxfId="193" priority="201" stopIfTrue="1" operator="lessThanOrEqual">
      <formula>0</formula>
    </cfRule>
  </conditionalFormatting>
  <conditionalFormatting sqref="C77:J77 D78 F78:G78 I78:J78">
    <cfRule type="cellIs" dxfId="192" priority="200" stopIfTrue="1" operator="lessThanOrEqual">
      <formula>0</formula>
    </cfRule>
  </conditionalFormatting>
  <conditionalFormatting sqref="C82:J82">
    <cfRule type="cellIs" dxfId="191" priority="199" stopIfTrue="1" operator="lessThanOrEqual">
      <formula>0</formula>
    </cfRule>
  </conditionalFormatting>
  <conditionalFormatting sqref="D87 D86:J86 F87:J87">
    <cfRule type="cellIs" dxfId="190" priority="198" stopIfTrue="1" operator="lessThanOrEqual">
      <formula>0</formula>
    </cfRule>
  </conditionalFormatting>
  <conditionalFormatting sqref="C86">
    <cfRule type="cellIs" dxfId="189" priority="197" stopIfTrue="1" operator="lessThanOrEqual">
      <formula>0</formula>
    </cfRule>
  </conditionalFormatting>
  <conditionalFormatting sqref="D89:D90 B88:D88 B91:I91 F88:J90">
    <cfRule type="cellIs" dxfId="188" priority="196" stopIfTrue="1" operator="lessThanOrEqual">
      <formula>0</formula>
    </cfRule>
  </conditionalFormatting>
  <conditionalFormatting sqref="E88">
    <cfRule type="cellIs" dxfId="187" priority="195" stopIfTrue="1" operator="lessThanOrEqual">
      <formula>0</formula>
    </cfRule>
  </conditionalFormatting>
  <conditionalFormatting sqref="J91">
    <cfRule type="cellIs" dxfId="186" priority="194" stopIfTrue="1" operator="lessThanOrEqual">
      <formula>0</formula>
    </cfRule>
  </conditionalFormatting>
  <conditionalFormatting sqref="B93:H94 J93:J94">
    <cfRule type="cellIs" dxfId="185" priority="193" stopIfTrue="1" operator="lessThanOrEqual">
      <formula>0</formula>
    </cfRule>
  </conditionalFormatting>
  <conditionalFormatting sqref="I93">
    <cfRule type="cellIs" dxfId="184" priority="192" stopIfTrue="1" operator="lessThanOrEqual">
      <formula>0</formula>
    </cfRule>
  </conditionalFormatting>
  <conditionalFormatting sqref="I94">
    <cfRule type="cellIs" dxfId="183" priority="191" stopIfTrue="1" operator="lessThanOrEqual">
      <formula>0</formula>
    </cfRule>
  </conditionalFormatting>
  <conditionalFormatting sqref="D99:D101 F99:J101 B102:J104 B96:J98 B118:C118 B109:J109 B110 B115 B117 B121:I121 B120 B122 B114:J114 B111:J111 B112:B113 E118 G118:G119">
    <cfRule type="cellIs" dxfId="182" priority="190" stopIfTrue="1" operator="lessThanOrEqual">
      <formula>0</formula>
    </cfRule>
  </conditionalFormatting>
  <conditionalFormatting sqref="B116">
    <cfRule type="cellIs" dxfId="181" priority="189" stopIfTrue="1" operator="lessThanOrEqual">
      <formula>0</formula>
    </cfRule>
  </conditionalFormatting>
  <conditionalFormatting sqref="J113">
    <cfRule type="cellIs" dxfId="173" priority="168" stopIfTrue="1" operator="lessThanOrEqual">
      <formula>0</formula>
    </cfRule>
  </conditionalFormatting>
  <conditionalFormatting sqref="B129:J129 B131:J131 B130">
    <cfRule type="cellIs" dxfId="172" priority="170" stopIfTrue="1" operator="lessThanOrEqual">
      <formula>0</formula>
    </cfRule>
  </conditionalFormatting>
  <conditionalFormatting sqref="C115:J115">
    <cfRule type="cellIs" dxfId="171" priority="177" stopIfTrue="1" operator="lessThanOrEqual">
      <formula>0</formula>
    </cfRule>
  </conditionalFormatting>
  <conditionalFormatting sqref="C117:J117">
    <cfRule type="cellIs" dxfId="170" priority="174" stopIfTrue="1" operator="lessThanOrEqual">
      <formula>0</formula>
    </cfRule>
  </conditionalFormatting>
  <conditionalFormatting sqref="C120:J120">
    <cfRule type="cellIs" dxfId="169" priority="173" stopIfTrue="1" operator="lessThanOrEqual">
      <formula>0</formula>
    </cfRule>
  </conditionalFormatting>
  <conditionalFormatting sqref="C122:J122">
    <cfRule type="cellIs" dxfId="168" priority="172" stopIfTrue="1" operator="lessThanOrEqual">
      <formula>0</formula>
    </cfRule>
  </conditionalFormatting>
  <conditionalFormatting sqref="F113">
    <cfRule type="cellIs" dxfId="167" priority="167" stopIfTrue="1" operator="lessThanOrEqual">
      <formula>0</formula>
    </cfRule>
  </conditionalFormatting>
  <conditionalFormatting sqref="C113 G113:I113 E113">
    <cfRule type="cellIs" dxfId="166" priority="169" stopIfTrue="1" operator="lessThanOrEqual">
      <formula>0</formula>
    </cfRule>
  </conditionalFormatting>
  <conditionalFormatting sqref="D113">
    <cfRule type="cellIs" dxfId="165" priority="166" stopIfTrue="1" operator="lessThanOrEqual">
      <formula>0</formula>
    </cfRule>
  </conditionalFormatting>
  <conditionalFormatting sqref="F118:F119">
    <cfRule type="cellIs" dxfId="164" priority="155" stopIfTrue="1" operator="lessThanOrEqual">
      <formula>0</formula>
    </cfRule>
  </conditionalFormatting>
  <conditionalFormatting sqref="J121">
    <cfRule type="cellIs" dxfId="163" priority="164" stopIfTrue="1" operator="lessThanOrEqual">
      <formula>0</formula>
    </cfRule>
  </conditionalFormatting>
  <conditionalFormatting sqref="D118:D119">
    <cfRule type="cellIs" dxfId="162" priority="157" stopIfTrue="1" operator="lessThanOrEqual">
      <formula>0</formula>
    </cfRule>
  </conditionalFormatting>
  <conditionalFormatting sqref="J130">
    <cfRule type="cellIs" dxfId="161" priority="141" stopIfTrue="1" operator="lessThanOrEqual">
      <formula>0</formula>
    </cfRule>
  </conditionalFormatting>
  <conditionalFormatting sqref="H118:I119">
    <cfRule type="cellIs" dxfId="160" priority="154" stopIfTrue="1" operator="lessThanOrEqual">
      <formula>0</formula>
    </cfRule>
  </conditionalFormatting>
  <conditionalFormatting sqref="J118:J119">
    <cfRule type="cellIs" dxfId="159" priority="153" stopIfTrue="1" operator="lessThanOrEqual">
      <formula>0</formula>
    </cfRule>
  </conditionalFormatting>
  <conditionalFormatting sqref="C130:H130">
    <cfRule type="cellIs" dxfId="157" priority="152" stopIfTrue="1" operator="lessThanOrEqual">
      <formula>0</formula>
    </cfRule>
  </conditionalFormatting>
  <conditionalFormatting sqref="I130">
    <cfRule type="cellIs" dxfId="156" priority="151" stopIfTrue="1" operator="lessThanOrEqual">
      <formula>0</formula>
    </cfRule>
  </conditionalFormatting>
  <conditionalFormatting sqref="C116 E116 G116:H116">
    <cfRule type="cellIs" dxfId="155" priority="150" stopIfTrue="1" operator="lessThanOrEqual">
      <formula>0</formula>
    </cfRule>
  </conditionalFormatting>
  <conditionalFormatting sqref="I116">
    <cfRule type="cellIs" dxfId="154" priority="148" stopIfTrue="1" operator="lessThanOrEqual">
      <formula>0</formula>
    </cfRule>
  </conditionalFormatting>
  <conditionalFormatting sqref="J116">
    <cfRule type="cellIs" dxfId="153" priority="147" stopIfTrue="1" operator="lessThanOrEqual">
      <formula>0</formula>
    </cfRule>
  </conditionalFormatting>
  <conditionalFormatting sqref="D116">
    <cfRule type="cellIs" dxfId="152" priority="146" stopIfTrue="1" operator="lessThanOrEqual">
      <formula>0</formula>
    </cfRule>
  </conditionalFormatting>
  <conditionalFormatting sqref="F116">
    <cfRule type="cellIs" dxfId="151" priority="145" stopIfTrue="1" operator="lessThanOrEqual">
      <formula>0</formula>
    </cfRule>
  </conditionalFormatting>
  <conditionalFormatting sqref="C110:I110">
    <cfRule type="cellIs" dxfId="150" priority="144" stopIfTrue="1" operator="lessThanOrEqual">
      <formula>0</formula>
    </cfRule>
  </conditionalFormatting>
  <conditionalFormatting sqref="C112:I112">
    <cfRule type="cellIs" dxfId="149" priority="143" stopIfTrue="1" operator="lessThanOrEqual">
      <formula>0</formula>
    </cfRule>
  </conditionalFormatting>
  <conditionalFormatting sqref="J112">
    <cfRule type="cellIs" dxfId="148" priority="142" stopIfTrue="1" operator="lessThanOrEqual">
      <formula>0</formula>
    </cfRule>
  </conditionalFormatting>
  <conditionalFormatting sqref="D124:D128 B123:D123 F123:I128">
    <cfRule type="cellIs" dxfId="142" priority="132" stopIfTrue="1" operator="lessThanOrEqual">
      <formula>0</formula>
    </cfRule>
  </conditionalFormatting>
  <conditionalFormatting sqref="E123">
    <cfRule type="cellIs" dxfId="141" priority="131" stopIfTrue="1" operator="lessThanOrEqual">
      <formula>0</formula>
    </cfRule>
  </conditionalFormatting>
  <conditionalFormatting sqref="J123:J128">
    <cfRule type="cellIs" dxfId="140" priority="130" stopIfTrue="1" operator="lessThanOrEqual">
      <formula>0</formula>
    </cfRule>
  </conditionalFormatting>
  <conditionalFormatting sqref="J110">
    <cfRule type="cellIs" dxfId="139" priority="129" stopIfTrue="1" operator="lessThanOrEqual">
      <formula>0</formula>
    </cfRule>
  </conditionalFormatting>
  <conditionalFormatting sqref="B134:J134">
    <cfRule type="cellIs" dxfId="138" priority="127" stopIfTrue="1" operator="lessThanOrEqual">
      <formula>0</formula>
    </cfRule>
  </conditionalFormatting>
  <conditionalFormatting sqref="B132:J133 B136:J136 B135">
    <cfRule type="cellIs" dxfId="137" priority="128" stopIfTrue="1" operator="lessThanOrEqual">
      <formula>0</formula>
    </cfRule>
  </conditionalFormatting>
  <conditionalFormatting sqref="D144 B143:D143 F144:H144 F143:I143 B137:I138 B145:H145 B146 B148:I150 B155:I155 B152:C152 B140:I142">
    <cfRule type="cellIs" dxfId="136" priority="126" stopIfTrue="1" operator="lessThanOrEqual">
      <formula>0</formula>
    </cfRule>
  </conditionalFormatting>
  <conditionalFormatting sqref="E143">
    <cfRule type="cellIs" dxfId="135" priority="125" stopIfTrue="1" operator="lessThanOrEqual">
      <formula>0</formula>
    </cfRule>
  </conditionalFormatting>
  <conditionalFormatting sqref="I144:I145">
    <cfRule type="cellIs" dxfId="134" priority="123" stopIfTrue="1" operator="lessThanOrEqual">
      <formula>0</formula>
    </cfRule>
  </conditionalFormatting>
  <conditionalFormatting sqref="D147 C146:D146 F146:I146 F147:G147 I147">
    <cfRule type="cellIs" dxfId="133" priority="122" stopIfTrue="1" operator="lessThanOrEqual">
      <formula>0</formula>
    </cfRule>
  </conditionalFormatting>
  <conditionalFormatting sqref="E146">
    <cfRule type="cellIs" dxfId="132" priority="121" stopIfTrue="1" operator="lessThanOrEqual">
      <formula>0</formula>
    </cfRule>
  </conditionalFormatting>
  <conditionalFormatting sqref="B151:I151">
    <cfRule type="cellIs" dxfId="130" priority="110" stopIfTrue="1" operator="lessThanOrEqual">
      <formula>0</formula>
    </cfRule>
  </conditionalFormatting>
  <conditionalFormatting sqref="J137:J138 J155 J140:J150">
    <cfRule type="cellIs" dxfId="129" priority="117" stopIfTrue="1" operator="lessThanOrEqual">
      <formula>0</formula>
    </cfRule>
  </conditionalFormatting>
  <conditionalFormatting sqref="C135:J135">
    <cfRule type="cellIs" dxfId="128" priority="116" stopIfTrue="1" operator="lessThanOrEqual">
      <formula>0</formula>
    </cfRule>
  </conditionalFormatting>
  <conditionalFormatting sqref="B139:I139">
    <cfRule type="cellIs" dxfId="127" priority="113" stopIfTrue="1" operator="lessThanOrEqual">
      <formula>0</formula>
    </cfRule>
  </conditionalFormatting>
  <conditionalFormatting sqref="J139">
    <cfRule type="cellIs" dxfId="126" priority="112" stopIfTrue="1" operator="lessThanOrEqual">
      <formula>0</formula>
    </cfRule>
  </conditionalFormatting>
  <conditionalFormatting sqref="J151">
    <cfRule type="cellIs" dxfId="125" priority="109" stopIfTrue="1" operator="lessThanOrEqual">
      <formula>0</formula>
    </cfRule>
  </conditionalFormatting>
  <conditionalFormatting sqref="B153:I153">
    <cfRule type="cellIs" dxfId="124" priority="107" stopIfTrue="1" operator="lessThanOrEqual">
      <formula>0</formula>
    </cfRule>
  </conditionalFormatting>
  <conditionalFormatting sqref="J153">
    <cfRule type="cellIs" dxfId="123" priority="106" stopIfTrue="1" operator="lessThanOrEqual">
      <formula>0</formula>
    </cfRule>
  </conditionalFormatting>
  <conditionalFormatting sqref="B154:I154">
    <cfRule type="cellIs" dxfId="122" priority="104" stopIfTrue="1" operator="lessThanOrEqual">
      <formula>0</formula>
    </cfRule>
  </conditionalFormatting>
  <conditionalFormatting sqref="J154">
    <cfRule type="cellIs" dxfId="121" priority="103" stopIfTrue="1" operator="lessThanOrEqual">
      <formula>0</formula>
    </cfRule>
  </conditionalFormatting>
  <conditionalFormatting sqref="B156:I156">
    <cfRule type="cellIs" dxfId="120" priority="100" stopIfTrue="1" operator="lessThanOrEqual">
      <formula>0</formula>
    </cfRule>
  </conditionalFormatting>
  <conditionalFormatting sqref="J156">
    <cfRule type="cellIs" dxfId="119" priority="99" stopIfTrue="1" operator="lessThanOrEqual">
      <formula>0</formula>
    </cfRule>
  </conditionalFormatting>
  <conditionalFormatting sqref="B157:I158">
    <cfRule type="cellIs" dxfId="118" priority="96" stopIfTrue="1" operator="lessThanOrEqual">
      <formula>0</formula>
    </cfRule>
  </conditionalFormatting>
  <conditionalFormatting sqref="J157:J158">
    <cfRule type="cellIs" dxfId="117" priority="95" stopIfTrue="1" operator="lessThanOrEqual">
      <formula>0</formula>
    </cfRule>
  </conditionalFormatting>
  <conditionalFormatting sqref="B160:J160 D161 F161:J161">
    <cfRule type="cellIs" dxfId="116" priority="93" stopIfTrue="1" operator="lessThanOrEqual">
      <formula>0</formula>
    </cfRule>
  </conditionalFormatting>
  <conditionalFormatting sqref="B162:I162 D163:D167 F163:I167">
    <cfRule type="cellIs" dxfId="115" priority="92" stopIfTrue="1" operator="lessThanOrEqual">
      <formula>0</formula>
    </cfRule>
  </conditionalFormatting>
  <conditionalFormatting sqref="J162:J167">
    <cfRule type="cellIs" dxfId="114" priority="91" stopIfTrue="1" operator="lessThanOrEqual">
      <formula>0</formula>
    </cfRule>
  </conditionalFormatting>
  <conditionalFormatting sqref="B169:D169 B172:J173 F169:I169 B170:I170">
    <cfRule type="cellIs" dxfId="113" priority="90" stopIfTrue="1" operator="lessThanOrEqual">
      <formula>0</formula>
    </cfRule>
  </conditionalFormatting>
  <conditionalFormatting sqref="E169">
    <cfRule type="cellIs" dxfId="112" priority="89" stopIfTrue="1" operator="lessThanOrEqual">
      <formula>0</formula>
    </cfRule>
  </conditionalFormatting>
  <conditionalFormatting sqref="B171:D171">
    <cfRule type="cellIs" dxfId="111" priority="88" stopIfTrue="1" operator="lessThanOrEqual">
      <formula>0</formula>
    </cfRule>
  </conditionalFormatting>
  <conditionalFormatting sqref="B168:I168">
    <cfRule type="cellIs" dxfId="110" priority="87" stopIfTrue="1" operator="lessThanOrEqual">
      <formula>0</formula>
    </cfRule>
  </conditionalFormatting>
  <conditionalFormatting sqref="J168">
    <cfRule type="cellIs" dxfId="109" priority="85" stopIfTrue="1" operator="lessThanOrEqual">
      <formula>0</formula>
    </cfRule>
  </conditionalFormatting>
  <conditionalFormatting sqref="J192:J202">
    <cfRule type="cellIs" dxfId="108" priority="25" stopIfTrue="1" operator="lessThanOrEqual">
      <formula>0</formula>
    </cfRule>
  </conditionalFormatting>
  <conditionalFormatting sqref="I15">
    <cfRule type="cellIs" dxfId="88" priority="4" stopIfTrue="1" operator="lessThanOrEqual">
      <formula>0</formula>
    </cfRule>
  </conditionalFormatting>
  <conditionalFormatting sqref="C186">
    <cfRule type="cellIs" dxfId="83" priority="31" stopIfTrue="1" operator="lessThanOrEqual">
      <formula>0</formula>
    </cfRule>
  </conditionalFormatting>
  <conditionalFormatting sqref="E186:G186">
    <cfRule type="cellIs" dxfId="82" priority="30" stopIfTrue="1" operator="lessThanOrEqual">
      <formula>0</formula>
    </cfRule>
  </conditionalFormatting>
  <conditionalFormatting sqref="D186">
    <cfRule type="cellIs" dxfId="81" priority="29" stopIfTrue="1" operator="lessThanOrEqual">
      <formula>0</formula>
    </cfRule>
  </conditionalFormatting>
  <conditionalFormatting sqref="I186">
    <cfRule type="cellIs" dxfId="80" priority="28" stopIfTrue="1" operator="lessThanOrEqual">
      <formula>0</formula>
    </cfRule>
  </conditionalFormatting>
  <conditionalFormatting sqref="J186">
    <cfRule type="cellIs" dxfId="79" priority="27" stopIfTrue="1" operator="lessThanOrEqual">
      <formula>0</formula>
    </cfRule>
  </conditionalFormatting>
  <conditionalFormatting sqref="J169:J170">
    <cfRule type="cellIs" dxfId="76" priority="77" stopIfTrue="1" operator="lessThanOrEqual">
      <formula>0</formula>
    </cfRule>
  </conditionalFormatting>
  <conditionalFormatting sqref="D180">
    <cfRule type="cellIs" dxfId="75" priority="43" stopIfTrue="1" operator="lessThanOrEqual">
      <formula>0</formula>
    </cfRule>
  </conditionalFormatting>
  <conditionalFormatting sqref="I180">
    <cfRule type="cellIs" dxfId="74" priority="42" stopIfTrue="1" operator="lessThanOrEqual">
      <formula>0</formula>
    </cfRule>
  </conditionalFormatting>
  <conditionalFormatting sqref="J180">
    <cfRule type="cellIs" dxfId="73" priority="41" stopIfTrue="1" operator="lessThanOrEqual">
      <formula>0</formula>
    </cfRule>
  </conditionalFormatting>
  <conditionalFormatting sqref="A181:B181">
    <cfRule type="cellIs" dxfId="71" priority="39" stopIfTrue="1" operator="lessThanOrEqual">
      <formula>0</formula>
    </cfRule>
  </conditionalFormatting>
  <conditionalFormatting sqref="C181">
    <cfRule type="cellIs" dxfId="70" priority="38" stopIfTrue="1" operator="lessThanOrEqual">
      <formula>0</formula>
    </cfRule>
  </conditionalFormatting>
  <conditionalFormatting sqref="E181:G181">
    <cfRule type="cellIs" dxfId="69" priority="37" stopIfTrue="1" operator="lessThanOrEqual">
      <formula>0</formula>
    </cfRule>
  </conditionalFormatting>
  <conditionalFormatting sqref="D181">
    <cfRule type="cellIs" dxfId="68" priority="36" stopIfTrue="1" operator="lessThanOrEqual">
      <formula>0</formula>
    </cfRule>
  </conditionalFormatting>
  <conditionalFormatting sqref="I181">
    <cfRule type="cellIs" dxfId="67" priority="35" stopIfTrue="1" operator="lessThanOrEqual">
      <formula>0</formula>
    </cfRule>
  </conditionalFormatting>
  <conditionalFormatting sqref="J181">
    <cfRule type="cellIs" dxfId="66" priority="34" stopIfTrue="1" operator="lessThanOrEqual">
      <formula>0</formula>
    </cfRule>
  </conditionalFormatting>
  <conditionalFormatting sqref="E180:G180">
    <cfRule type="cellIs" dxfId="64" priority="44" stopIfTrue="1" operator="lessThanOrEqual">
      <formula>0</formula>
    </cfRule>
  </conditionalFormatting>
  <conditionalFormatting sqref="A191:C191 A193:C193 A196:C196 D202 A200:C200 F202:H202 G196:I199 H193:I195">
    <cfRule type="cellIs" dxfId="56" priority="57" stopIfTrue="1" operator="lessThanOrEqual">
      <formula>0</formula>
    </cfRule>
  </conditionalFormatting>
  <conditionalFormatting sqref="E191:G191 E193 F192:G192 E196">
    <cfRule type="cellIs" dxfId="55" priority="56" stopIfTrue="1" operator="lessThanOrEqual">
      <formula>0</formula>
    </cfRule>
  </conditionalFormatting>
  <conditionalFormatting sqref="H191:H192">
    <cfRule type="cellIs" dxfId="54" priority="55" stopIfTrue="1" operator="lessThanOrEqual">
      <formula>0</formula>
    </cfRule>
  </conditionalFormatting>
  <conditionalFormatting sqref="I191:I192">
    <cfRule type="cellIs" dxfId="53" priority="54" stopIfTrue="1" operator="lessThanOrEqual">
      <formula>0</formula>
    </cfRule>
  </conditionalFormatting>
  <conditionalFormatting sqref="D191:D192">
    <cfRule type="cellIs" dxfId="52" priority="53" stopIfTrue="1" operator="lessThanOrEqual">
      <formula>0</formula>
    </cfRule>
  </conditionalFormatting>
  <conditionalFormatting sqref="D193:D199">
    <cfRule type="cellIs" dxfId="51" priority="52" stopIfTrue="1" operator="lessThanOrEqual">
      <formula>0</formula>
    </cfRule>
  </conditionalFormatting>
  <conditionalFormatting sqref="F193:F199">
    <cfRule type="cellIs" dxfId="50" priority="51" stopIfTrue="1" operator="lessThanOrEqual">
      <formula>0</formula>
    </cfRule>
  </conditionalFormatting>
  <conditionalFormatting sqref="J191">
    <cfRule type="cellIs" dxfId="49" priority="50" stopIfTrue="1" operator="lessThanOrEqual">
      <formula>0</formula>
    </cfRule>
  </conditionalFormatting>
  <conditionalFormatting sqref="D200:H200 D201 F201:H201">
    <cfRule type="cellIs" dxfId="48" priority="49" stopIfTrue="1" operator="lessThanOrEqual">
      <formula>0</formula>
    </cfRule>
  </conditionalFormatting>
  <conditionalFormatting sqref="I200:I202">
    <cfRule type="cellIs" dxfId="47" priority="48" stopIfTrue="1" operator="lessThanOrEqual">
      <formula>0</formula>
    </cfRule>
  </conditionalFormatting>
  <conditionalFormatting sqref="G193:G195">
    <cfRule type="cellIs" dxfId="46" priority="47" stopIfTrue="1" operator="lessThanOrEqual">
      <formula>0</formula>
    </cfRule>
  </conditionalFormatting>
  <conditionalFormatting sqref="A180:B180">
    <cfRule type="cellIs" dxfId="45" priority="46" stopIfTrue="1" operator="lessThanOrEqual">
      <formula>0</formula>
    </cfRule>
  </conditionalFormatting>
  <conditionalFormatting sqref="C180">
    <cfRule type="cellIs" dxfId="44" priority="45" stopIfTrue="1" operator="lessThanOrEqual">
      <formula>0</formula>
    </cfRule>
  </conditionalFormatting>
  <conditionalFormatting sqref="H180">
    <cfRule type="cellIs" dxfId="39" priority="40" stopIfTrue="1" operator="lessThanOrEqual">
      <formula>0</formula>
    </cfRule>
  </conditionalFormatting>
  <conditionalFormatting sqref="H181">
    <cfRule type="cellIs" dxfId="32" priority="33" stopIfTrue="1" operator="lessThanOrEqual">
      <formula>0</formula>
    </cfRule>
  </conditionalFormatting>
  <conditionalFormatting sqref="A186:B186">
    <cfRule type="cellIs" dxfId="31" priority="32" stopIfTrue="1" operator="lessThanOrEqual">
      <formula>0</formula>
    </cfRule>
  </conditionalFormatting>
  <conditionalFormatting sqref="H186">
    <cfRule type="cellIs" dxfId="25" priority="26" stopIfTrue="1" operator="lessThanOrEqual">
      <formula>0</formula>
    </cfRule>
  </conditionalFormatting>
  <conditionalFormatting sqref="A11 A13">
    <cfRule type="cellIs" dxfId="23" priority="24" stopIfTrue="1" operator="lessThanOrEqual">
      <formula>0</formula>
    </cfRule>
  </conditionalFormatting>
  <conditionalFormatting sqref="B11:D11 F11:I11 F13:H14 B13:D13 F16:H16">
    <cfRule type="cellIs" dxfId="22" priority="23" stopIfTrue="1" operator="lessThanOrEqual">
      <formula>0</formula>
    </cfRule>
  </conditionalFormatting>
  <conditionalFormatting sqref="I13:I14">
    <cfRule type="cellIs" dxfId="21" priority="22" stopIfTrue="1" operator="lessThanOrEqual">
      <formula>0</formula>
    </cfRule>
  </conditionalFormatting>
  <conditionalFormatting sqref="J11 J13:J14 J16">
    <cfRule type="cellIs" dxfId="20" priority="21" stopIfTrue="1" operator="lessThanOrEqual">
      <formula>0</formula>
    </cfRule>
  </conditionalFormatting>
  <conditionalFormatting sqref="E16 E11">
    <cfRule type="cellIs" dxfId="19" priority="20" stopIfTrue="1" operator="lessThanOrEqual">
      <formula>0</formula>
    </cfRule>
  </conditionalFormatting>
  <conditionalFormatting sqref="F12:I12">
    <cfRule type="cellIs" dxfId="18" priority="19" stopIfTrue="1" operator="lessThanOrEqual">
      <formula>0</formula>
    </cfRule>
  </conditionalFormatting>
  <conditionalFormatting sqref="J12">
    <cfRule type="cellIs" dxfId="17" priority="18" stopIfTrue="1" operator="lessThanOrEqual">
      <formula>0</formula>
    </cfRule>
  </conditionalFormatting>
  <conditionalFormatting sqref="E12">
    <cfRule type="cellIs" dxfId="16" priority="17" stopIfTrue="1" operator="lessThanOrEqual">
      <formula>0</formula>
    </cfRule>
  </conditionalFormatting>
  <conditionalFormatting sqref="A17">
    <cfRule type="cellIs" dxfId="15" priority="16" stopIfTrue="1" operator="lessThanOrEqual">
      <formula>0</formula>
    </cfRule>
  </conditionalFormatting>
  <conditionalFormatting sqref="F17:H17 B17">
    <cfRule type="cellIs" dxfId="14" priority="15" stopIfTrue="1" operator="lessThanOrEqual">
      <formula>0</formula>
    </cfRule>
  </conditionalFormatting>
  <conditionalFormatting sqref="I17">
    <cfRule type="cellIs" dxfId="13" priority="14" stopIfTrue="1" operator="lessThanOrEqual">
      <formula>0</formula>
    </cfRule>
  </conditionalFormatting>
  <conditionalFormatting sqref="J17">
    <cfRule type="cellIs" dxfId="12" priority="13" stopIfTrue="1" operator="lessThanOrEqual">
      <formula>0</formula>
    </cfRule>
  </conditionalFormatting>
  <conditionalFormatting sqref="C17:D17">
    <cfRule type="cellIs" dxfId="11" priority="12" stopIfTrue="1" operator="lessThanOrEqual">
      <formula>0</formula>
    </cfRule>
  </conditionalFormatting>
  <conditionalFormatting sqref="E17">
    <cfRule type="cellIs" dxfId="10" priority="11" stopIfTrue="1" operator="lessThanOrEqual">
      <formula>0</formula>
    </cfRule>
  </conditionalFormatting>
  <conditionalFormatting sqref="E13">
    <cfRule type="cellIs" dxfId="9" priority="10" stopIfTrue="1" operator="lessThanOrEqual">
      <formula>0</formula>
    </cfRule>
  </conditionalFormatting>
  <conditionalFormatting sqref="I16">
    <cfRule type="cellIs" dxfId="8" priority="9" stopIfTrue="1" operator="lessThanOrEqual">
      <formula>0</formula>
    </cfRule>
  </conditionalFormatting>
  <conditionalFormatting sqref="A15">
    <cfRule type="cellIs" dxfId="7" priority="8" stopIfTrue="1" operator="lessThanOrEqual">
      <formula>0</formula>
    </cfRule>
  </conditionalFormatting>
  <conditionalFormatting sqref="B15:D15 F15:H15">
    <cfRule type="cellIs" dxfId="6" priority="7" stopIfTrue="1" operator="lessThanOrEqual">
      <formula>0</formula>
    </cfRule>
  </conditionalFormatting>
  <conditionalFormatting sqref="J15">
    <cfRule type="cellIs" dxfId="5" priority="6" stopIfTrue="1" operator="lessThanOrEqual">
      <formula>0</formula>
    </cfRule>
  </conditionalFormatting>
  <conditionalFormatting sqref="E15">
    <cfRule type="cellIs" dxfId="4" priority="5" stopIfTrue="1" operator="lessThanOrEqual">
      <formula>0</formula>
    </cfRule>
  </conditionalFormatting>
  <conditionalFormatting sqref="D106:D108 B105:D105 F105:I108">
    <cfRule type="cellIs" dxfId="2" priority="3" stopIfTrue="1" operator="lessThanOrEqual">
      <formula>0</formula>
    </cfRule>
  </conditionalFormatting>
  <conditionalFormatting sqref="E105">
    <cfRule type="cellIs" dxfId="1" priority="2" stopIfTrue="1" operator="lessThanOrEqual">
      <formula>0</formula>
    </cfRule>
  </conditionalFormatting>
  <conditionalFormatting sqref="J105:J108">
    <cfRule type="cellIs" dxfId="0" priority="1" stopIfTrue="1" operator="lessThanOrEqual">
      <formula>0</formula>
    </cfRule>
  </conditionalFormatting>
  <hyperlinks>
    <hyperlink ref="J19" r:id="rId1"/>
    <hyperlink ref="J20" r:id="rId2" display="Declarado Desierto. Resolución Adjudicativa SBG N° 30/2021"/>
    <hyperlink ref="J22" r:id="rId3" display="Declarado Desierto. Resolución Adjudicativa SBG N° 06/2021"/>
    <hyperlink ref="J27" r:id="rId4" display="Contrato de Suministro  N° 19/2021"/>
    <hyperlink ref="J21" r:id="rId5"/>
    <hyperlink ref="J23" r:id="rId6"/>
    <hyperlink ref="J28" r:id="rId7"/>
    <hyperlink ref="J29" r:id="rId8"/>
    <hyperlink ref="J30" r:id="rId9"/>
    <hyperlink ref="J31" r:id="rId10"/>
    <hyperlink ref="J32" r:id="rId11"/>
    <hyperlink ref="J33" r:id="rId12"/>
    <hyperlink ref="J34" r:id="rId13"/>
    <hyperlink ref="J35" r:id="rId14"/>
    <hyperlink ref="J36" r:id="rId15"/>
    <hyperlink ref="J37" r:id="rId16"/>
    <hyperlink ref="J38" r:id="rId17"/>
    <hyperlink ref="J39" r:id="rId18"/>
    <hyperlink ref="J40" r:id="rId19"/>
    <hyperlink ref="J41" r:id="rId20"/>
    <hyperlink ref="J42" r:id="rId21"/>
    <hyperlink ref="J43" r:id="rId22"/>
    <hyperlink ref="J51" r:id="rId23"/>
    <hyperlink ref="J53" r:id="rId24"/>
    <hyperlink ref="J55" r:id="rId25" display="Declarado Desierto. Resolución Adjudicativa SBG N° 08/2021"/>
    <hyperlink ref="J56" r:id="rId26"/>
    <hyperlink ref="J52" r:id="rId27" display="contrato de Suministro N° 21/2021"/>
    <hyperlink ref="J67" r:id="rId28"/>
    <hyperlink ref="J71" r:id="rId29"/>
    <hyperlink ref="J77" r:id="rId30"/>
    <hyperlink ref="J78" r:id="rId31"/>
    <hyperlink ref="J82" r:id="rId32"/>
    <hyperlink ref="J86" r:id="rId33"/>
    <hyperlink ref="J88" r:id="rId34"/>
    <hyperlink ref="J89" r:id="rId35"/>
    <hyperlink ref="J91" r:id="rId36"/>
    <hyperlink ref="J90" r:id="rId37"/>
    <hyperlink ref="J93" r:id="rId38" display="Declarado Desierto. Resolución Adjudicativa SBG N° 42/2021"/>
    <hyperlink ref="J94" r:id="rId39"/>
    <hyperlink ref="J96" r:id="rId40"/>
    <hyperlink ref="J97" r:id="rId41"/>
    <hyperlink ref="J98" r:id="rId42"/>
    <hyperlink ref="J99" r:id="rId43"/>
    <hyperlink ref="J100" r:id="rId44"/>
    <hyperlink ref="J101" r:id="rId45"/>
    <hyperlink ref="J102" r:id="rId46"/>
    <hyperlink ref="J103" r:id="rId47"/>
    <hyperlink ref="J104" r:id="rId48"/>
    <hyperlink ref="J123" r:id="rId49"/>
    <hyperlink ref="J124" r:id="rId50"/>
    <hyperlink ref="J125" r:id="rId51"/>
    <hyperlink ref="J126" r:id="rId52"/>
    <hyperlink ref="J127" r:id="rId53"/>
    <hyperlink ref="J128" r:id="rId54"/>
    <hyperlink ref="J134" r:id="rId55"/>
    <hyperlink ref="J132" r:id="rId56"/>
    <hyperlink ref="J133" r:id="rId57"/>
    <hyperlink ref="J144" r:id="rId58"/>
    <hyperlink ref="J143" r:id="rId59"/>
    <hyperlink ref="J149" r:id="rId60"/>
    <hyperlink ref="J137" r:id="rId61"/>
    <hyperlink ref="J141" r:id="rId62"/>
    <hyperlink ref="J142" r:id="rId63"/>
    <hyperlink ref="J140" r:id="rId64"/>
    <hyperlink ref="J138" r:id="rId65"/>
    <hyperlink ref="J148" r:id="rId66"/>
    <hyperlink ref="J150" r:id="rId67"/>
    <hyperlink ref="J145" r:id="rId68"/>
    <hyperlink ref="J146" r:id="rId69"/>
    <hyperlink ref="J147" r:id="rId70"/>
    <hyperlink ref="J159" r:id="rId71"/>
    <hyperlink ref="J139" r:id="rId72"/>
    <hyperlink ref="J151" r:id="rId73"/>
    <hyperlink ref="J153" r:id="rId74"/>
    <hyperlink ref="J154" r:id="rId75"/>
    <hyperlink ref="J191" r:id="rId76"/>
    <hyperlink ref="J192" r:id="rId77"/>
    <hyperlink ref="J193" r:id="rId78"/>
    <hyperlink ref="J194" r:id="rId79"/>
    <hyperlink ref="J195" r:id="rId80"/>
    <hyperlink ref="J196" r:id="rId81"/>
    <hyperlink ref="J197" r:id="rId82"/>
    <hyperlink ref="J198" r:id="rId83"/>
    <hyperlink ref="J199" r:id="rId84"/>
    <hyperlink ref="J200" r:id="rId85"/>
    <hyperlink ref="J201" r:id="rId86"/>
    <hyperlink ref="J202" r:id="rId87"/>
    <hyperlink ref="J186" r:id="rId88"/>
    <hyperlink ref="J11" r:id="rId89"/>
    <hyperlink ref="J13" r:id="rId90"/>
    <hyperlink ref="J12" r:id="rId91"/>
    <hyperlink ref="J17" r:id="rId92"/>
    <hyperlink ref="J15" r:id="rId93"/>
    <hyperlink ref="J16" r:id="rId94"/>
  </hyperlinks>
  <printOptions horizontalCentered="1"/>
  <pageMargins left="0" right="0" top="0.35433070866141736" bottom="0" header="0" footer="0"/>
  <pageSetup scale="48" orientation="landscape" horizontalDpi="300" verticalDpi="300" r:id="rId95"/>
  <headerFooter alignWithMargins="0"/>
  <rowBreaks count="2" manualBreakCount="2">
    <brk id="67" max="18" man="1"/>
    <brk id="91" max="18" man="1"/>
  </rowBreaks>
  <colBreaks count="1" manualBreakCount="1">
    <brk id="20" max="1048575" man="1"/>
  </colBreaks>
  <drawing r:id="rId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443"/>
  <sheetViews>
    <sheetView topLeftCell="A177" zoomScale="41" zoomScaleNormal="41" zoomScaleSheetLayoutView="57" workbookViewId="0">
      <selection activeCell="E188" sqref="E188"/>
    </sheetView>
  </sheetViews>
  <sheetFormatPr baseColWidth="10" defaultColWidth="11.7109375" defaultRowHeight="11.25" x14ac:dyDescent="0.2"/>
  <cols>
    <col min="1" max="1" width="23.7109375" style="3" customWidth="1"/>
    <col min="2" max="2" width="60.7109375" style="4" customWidth="1"/>
    <col min="3" max="3" width="113.7109375" style="4" customWidth="1"/>
    <col min="4" max="4" width="15.7109375" style="5" customWidth="1"/>
    <col min="5" max="5" width="27.7109375" style="8" customWidth="1"/>
    <col min="6" max="6" width="21" style="3" customWidth="1"/>
    <col min="7" max="7" width="30.7109375" style="4" customWidth="1"/>
    <col min="8" max="8" width="19.5703125" style="3" customWidth="1"/>
    <col min="9" max="15" width="11.7109375" style="4"/>
    <col min="16" max="16" width="25.140625" style="4" customWidth="1"/>
    <col min="17" max="16384" width="11.7109375" style="4"/>
  </cols>
  <sheetData>
    <row r="1" spans="1:25" s="42" customFormat="1" x14ac:dyDescent="0.2">
      <c r="A1" s="925"/>
      <c r="B1" s="925"/>
      <c r="C1" s="925"/>
      <c r="D1" s="925"/>
      <c r="E1" s="925"/>
      <c r="F1" s="925"/>
      <c r="G1" s="925"/>
      <c r="H1" s="925"/>
    </row>
    <row r="2" spans="1:25" s="42" customFormat="1" x14ac:dyDescent="0.2">
      <c r="A2" s="1"/>
      <c r="E2" s="7"/>
      <c r="F2" s="1"/>
      <c r="H2" s="1"/>
    </row>
    <row r="3" spans="1:25" s="42" customFormat="1" x14ac:dyDescent="0.2">
      <c r="A3" s="1"/>
      <c r="E3" s="7"/>
      <c r="F3" s="1"/>
      <c r="H3" s="1"/>
    </row>
    <row r="4" spans="1:25" s="42" customFormat="1" x14ac:dyDescent="0.2">
      <c r="A4" s="1"/>
      <c r="E4" s="7"/>
      <c r="F4" s="1"/>
      <c r="H4" s="1"/>
    </row>
    <row r="5" spans="1:25" s="42" customFormat="1" x14ac:dyDescent="0.2">
      <c r="A5" s="1"/>
      <c r="E5" s="7"/>
      <c r="F5" s="1"/>
      <c r="H5" s="1"/>
    </row>
    <row r="6" spans="1:25" s="42" customFormat="1" x14ac:dyDescent="0.2">
      <c r="A6" s="1"/>
      <c r="E6" s="7"/>
      <c r="F6" s="1"/>
      <c r="H6" s="1"/>
    </row>
    <row r="7" spans="1:25" s="42" customFormat="1" x14ac:dyDescent="0.2">
      <c r="A7" s="1"/>
      <c r="E7" s="7"/>
      <c r="F7" s="1"/>
      <c r="H7" s="1"/>
    </row>
    <row r="8" spans="1:25" s="42" customFormat="1" x14ac:dyDescent="0.2">
      <c r="A8" s="1"/>
      <c r="E8" s="7"/>
      <c r="F8" s="1"/>
      <c r="H8" s="1"/>
    </row>
    <row r="9" spans="1:25" s="42" customFormat="1" x14ac:dyDescent="0.2">
      <c r="A9" s="1"/>
      <c r="E9" s="7"/>
      <c r="F9" s="1"/>
      <c r="H9" s="1"/>
    </row>
    <row r="10" spans="1:25" s="42" customFormat="1" x14ac:dyDescent="0.2">
      <c r="A10" s="1"/>
      <c r="E10" s="7"/>
      <c r="F10" s="1"/>
      <c r="H10" s="1"/>
    </row>
    <row r="11" spans="1:25" s="42" customFormat="1" x14ac:dyDescent="0.2">
      <c r="A11" s="1"/>
      <c r="E11" s="7"/>
      <c r="F11" s="1"/>
      <c r="H11" s="1"/>
    </row>
    <row r="12" spans="1:25" s="42" customFormat="1" x14ac:dyDescent="0.2">
      <c r="A12" s="1"/>
      <c r="E12" s="7"/>
      <c r="F12" s="1"/>
      <c r="H12" s="1"/>
    </row>
    <row r="13" spans="1:25" s="14" customFormat="1" ht="18.75" customHeight="1" x14ac:dyDescent="0.2">
      <c r="A13" s="926" t="s">
        <v>843</v>
      </c>
      <c r="B13" s="926"/>
      <c r="C13" s="926"/>
      <c r="D13" s="926"/>
      <c r="E13" s="926"/>
      <c r="F13" s="926"/>
      <c r="G13" s="926"/>
      <c r="H13" s="926"/>
      <c r="I13" s="926"/>
      <c r="J13" s="926"/>
      <c r="K13" s="926"/>
      <c r="L13" s="926"/>
      <c r="M13" s="926"/>
      <c r="N13" s="926"/>
      <c r="O13" s="926"/>
      <c r="P13" s="926"/>
    </row>
    <row r="14" spans="1:25" s="14" customFormat="1" ht="43.5" customHeight="1" thickBot="1" x14ac:dyDescent="0.25">
      <c r="A14" s="897" t="s">
        <v>0</v>
      </c>
      <c r="B14" s="897"/>
      <c r="C14" s="897"/>
      <c r="D14" s="897"/>
      <c r="E14" s="897"/>
      <c r="F14" s="897"/>
      <c r="G14" s="897"/>
      <c r="H14" s="897"/>
      <c r="I14" s="897"/>
      <c r="J14" s="897"/>
      <c r="K14" s="897"/>
      <c r="L14" s="897"/>
      <c r="M14" s="897"/>
      <c r="N14" s="897"/>
      <c r="O14" s="897"/>
      <c r="P14" s="897"/>
    </row>
    <row r="15" spans="1:25" s="32" customFormat="1" ht="48" customHeight="1" thickTop="1" x14ac:dyDescent="0.2">
      <c r="A15" s="932" t="s">
        <v>1075</v>
      </c>
      <c r="B15" s="934" t="s">
        <v>1076</v>
      </c>
      <c r="C15" s="934" t="s">
        <v>1077</v>
      </c>
      <c r="D15" s="905" t="s">
        <v>490</v>
      </c>
      <c r="E15" s="907" t="s">
        <v>491</v>
      </c>
      <c r="F15" s="939" t="s">
        <v>1090</v>
      </c>
      <c r="G15" s="892" t="s">
        <v>1078</v>
      </c>
      <c r="H15" s="892" t="s">
        <v>1079</v>
      </c>
      <c r="I15" s="892"/>
      <c r="J15" s="892" t="s">
        <v>1080</v>
      </c>
      <c r="K15" s="892"/>
      <c r="L15" s="892" t="s">
        <v>1081</v>
      </c>
      <c r="M15" s="892"/>
      <c r="N15" s="892"/>
      <c r="O15" s="892"/>
      <c r="P15" s="937" t="s">
        <v>1082</v>
      </c>
      <c r="Q15" s="31"/>
      <c r="R15" s="31"/>
      <c r="S15" s="31"/>
      <c r="T15" s="31"/>
      <c r="U15" s="31"/>
      <c r="V15" s="31"/>
      <c r="W15" s="31"/>
      <c r="X15" s="31"/>
      <c r="Y15" s="31"/>
    </row>
    <row r="16" spans="1:25" s="32" customFormat="1" ht="33" customHeight="1" thickBot="1" x14ac:dyDescent="0.25">
      <c r="A16" s="933"/>
      <c r="B16" s="935"/>
      <c r="C16" s="935"/>
      <c r="D16" s="942"/>
      <c r="E16" s="908"/>
      <c r="F16" s="940"/>
      <c r="G16" s="936"/>
      <c r="H16" s="116" t="s">
        <v>1083</v>
      </c>
      <c r="I16" s="116" t="s">
        <v>1084</v>
      </c>
      <c r="J16" s="116" t="s">
        <v>1085</v>
      </c>
      <c r="K16" s="116" t="s">
        <v>1084</v>
      </c>
      <c r="L16" s="116" t="s">
        <v>492</v>
      </c>
      <c r="M16" s="116" t="s">
        <v>493</v>
      </c>
      <c r="N16" s="116" t="s">
        <v>494</v>
      </c>
      <c r="O16" s="116" t="s">
        <v>495</v>
      </c>
      <c r="P16" s="938"/>
      <c r="Q16" s="31"/>
      <c r="R16" s="31"/>
      <c r="S16" s="31"/>
      <c r="T16" s="31"/>
      <c r="U16" s="31"/>
      <c r="V16" s="31"/>
      <c r="W16" s="31"/>
      <c r="X16" s="31"/>
      <c r="Y16" s="31"/>
    </row>
    <row r="17" spans="1:16" s="39" customFormat="1" ht="46.5" customHeight="1" x14ac:dyDescent="0.2">
      <c r="A17" s="930" t="s">
        <v>686</v>
      </c>
      <c r="B17" s="74" t="s">
        <v>446</v>
      </c>
      <c r="C17" s="927" t="s">
        <v>2181</v>
      </c>
      <c r="D17" s="48">
        <v>4649.13</v>
      </c>
      <c r="E17" s="945" t="s">
        <v>22</v>
      </c>
      <c r="F17" s="928">
        <v>40566</v>
      </c>
      <c r="G17" s="927" t="s">
        <v>1227</v>
      </c>
      <c r="H17" s="75" t="s">
        <v>496</v>
      </c>
      <c r="I17" s="15"/>
      <c r="J17" s="75" t="s">
        <v>496</v>
      </c>
      <c r="K17" s="15"/>
      <c r="L17" s="15"/>
      <c r="M17" s="75"/>
      <c r="N17" s="75" t="s">
        <v>496</v>
      </c>
      <c r="O17" s="15"/>
      <c r="P17" s="17"/>
    </row>
    <row r="18" spans="1:16" s="39" customFormat="1" ht="46.5" customHeight="1" x14ac:dyDescent="0.2">
      <c r="A18" s="930"/>
      <c r="B18" s="74" t="s">
        <v>489</v>
      </c>
      <c r="C18" s="927"/>
      <c r="D18" s="48">
        <v>4649.13</v>
      </c>
      <c r="E18" s="945"/>
      <c r="F18" s="928"/>
      <c r="G18" s="927"/>
      <c r="H18" s="75" t="s">
        <v>496</v>
      </c>
      <c r="I18" s="15"/>
      <c r="J18" s="75" t="s">
        <v>496</v>
      </c>
      <c r="K18" s="15"/>
      <c r="L18" s="15"/>
      <c r="M18" s="75"/>
      <c r="N18" s="75" t="s">
        <v>496</v>
      </c>
      <c r="O18" s="15"/>
      <c r="P18" s="17"/>
    </row>
    <row r="19" spans="1:16" s="39" customFormat="1" ht="83.25" customHeight="1" x14ac:dyDescent="0.2">
      <c r="A19" s="76" t="s">
        <v>687</v>
      </c>
      <c r="B19" s="74" t="s">
        <v>1091</v>
      </c>
      <c r="C19" s="74" t="s">
        <v>2182</v>
      </c>
      <c r="D19" s="48">
        <v>4800</v>
      </c>
      <c r="E19" s="95" t="s">
        <v>23</v>
      </c>
      <c r="F19" s="77">
        <v>40566</v>
      </c>
      <c r="G19" s="74" t="s">
        <v>1227</v>
      </c>
      <c r="H19" s="75" t="s">
        <v>496</v>
      </c>
      <c r="I19" s="15"/>
      <c r="J19" s="75" t="s">
        <v>496</v>
      </c>
      <c r="K19" s="15"/>
      <c r="L19" s="15"/>
      <c r="M19" s="75"/>
      <c r="N19" s="75" t="s">
        <v>496</v>
      </c>
      <c r="O19" s="15"/>
      <c r="P19" s="17"/>
    </row>
    <row r="20" spans="1:16" s="39" customFormat="1" ht="70.5" customHeight="1" x14ac:dyDescent="0.2">
      <c r="A20" s="76" t="s">
        <v>688</v>
      </c>
      <c r="B20" s="74" t="s">
        <v>2010</v>
      </c>
      <c r="C20" s="78" t="s">
        <v>2183</v>
      </c>
      <c r="D20" s="48">
        <f>1260*12</f>
        <v>15120</v>
      </c>
      <c r="E20" s="96" t="s">
        <v>24</v>
      </c>
      <c r="F20" s="77">
        <v>40911</v>
      </c>
      <c r="G20" s="74" t="s">
        <v>1228</v>
      </c>
      <c r="H20" s="75" t="s">
        <v>496</v>
      </c>
      <c r="I20" s="15"/>
      <c r="J20" s="75" t="s">
        <v>496</v>
      </c>
      <c r="K20" s="15"/>
      <c r="L20" s="15"/>
      <c r="M20" s="75"/>
      <c r="N20" s="75" t="s">
        <v>496</v>
      </c>
      <c r="O20" s="15"/>
      <c r="P20" s="17"/>
    </row>
    <row r="21" spans="1:16" s="39" customFormat="1" ht="62.25" customHeight="1" x14ac:dyDescent="0.2">
      <c r="A21" s="76" t="s">
        <v>689</v>
      </c>
      <c r="B21" s="74" t="s">
        <v>1092</v>
      </c>
      <c r="C21" s="74" t="s">
        <v>2184</v>
      </c>
      <c r="D21" s="48">
        <v>11400</v>
      </c>
      <c r="E21" s="96" t="s">
        <v>25</v>
      </c>
      <c r="F21" s="77">
        <v>40911</v>
      </c>
      <c r="G21" s="74" t="s">
        <v>1228</v>
      </c>
      <c r="H21" s="75" t="s">
        <v>496</v>
      </c>
      <c r="I21" s="15"/>
      <c r="J21" s="75" t="s">
        <v>496</v>
      </c>
      <c r="K21" s="15"/>
      <c r="L21" s="15"/>
      <c r="M21" s="75" t="s">
        <v>496</v>
      </c>
      <c r="N21" s="75"/>
      <c r="O21" s="15"/>
      <c r="P21" s="17"/>
    </row>
    <row r="22" spans="1:16" s="39" customFormat="1" ht="30.75" customHeight="1" x14ac:dyDescent="0.2">
      <c r="A22" s="930" t="s">
        <v>678</v>
      </c>
      <c r="B22" s="74" t="s">
        <v>473</v>
      </c>
      <c r="C22" s="931" t="s">
        <v>2185</v>
      </c>
      <c r="D22" s="48">
        <v>90</v>
      </c>
      <c r="E22" s="97">
        <v>6304</v>
      </c>
      <c r="F22" s="928">
        <v>40925</v>
      </c>
      <c r="G22" s="927" t="s">
        <v>1229</v>
      </c>
      <c r="H22" s="75" t="s">
        <v>496</v>
      </c>
      <c r="I22" s="15"/>
      <c r="J22" s="75" t="s">
        <v>496</v>
      </c>
      <c r="K22" s="15"/>
      <c r="L22" s="15"/>
      <c r="M22" s="75" t="s">
        <v>496</v>
      </c>
      <c r="N22" s="75"/>
      <c r="O22" s="15"/>
      <c r="P22" s="17"/>
    </row>
    <row r="23" spans="1:16" s="39" customFormat="1" ht="30.75" customHeight="1" x14ac:dyDescent="0.2">
      <c r="A23" s="930"/>
      <c r="B23" s="74" t="s">
        <v>113</v>
      </c>
      <c r="C23" s="931"/>
      <c r="D23" s="48">
        <v>140</v>
      </c>
      <c r="E23" s="97">
        <v>6306</v>
      </c>
      <c r="F23" s="928"/>
      <c r="G23" s="927"/>
      <c r="H23" s="75" t="s">
        <v>496</v>
      </c>
      <c r="I23" s="15"/>
      <c r="J23" s="75" t="s">
        <v>496</v>
      </c>
      <c r="K23" s="15"/>
      <c r="L23" s="15"/>
      <c r="M23" s="75" t="s">
        <v>496</v>
      </c>
      <c r="N23" s="75"/>
      <c r="O23" s="15"/>
      <c r="P23" s="17"/>
    </row>
    <row r="24" spans="1:16" s="39" customFormat="1" ht="30.75" customHeight="1" x14ac:dyDescent="0.2">
      <c r="A24" s="930"/>
      <c r="B24" s="74" t="s">
        <v>440</v>
      </c>
      <c r="C24" s="931"/>
      <c r="D24" s="48">
        <v>90</v>
      </c>
      <c r="E24" s="97">
        <v>6305</v>
      </c>
      <c r="F24" s="928"/>
      <c r="G24" s="927"/>
      <c r="H24" s="75" t="s">
        <v>496</v>
      </c>
      <c r="I24" s="15"/>
      <c r="J24" s="75" t="s">
        <v>496</v>
      </c>
      <c r="K24" s="15"/>
      <c r="L24" s="15"/>
      <c r="M24" s="75" t="s">
        <v>496</v>
      </c>
      <c r="N24" s="75"/>
      <c r="O24" s="15"/>
      <c r="P24" s="17"/>
    </row>
    <row r="25" spans="1:16" s="39" customFormat="1" ht="30.75" customHeight="1" x14ac:dyDescent="0.2">
      <c r="A25" s="930"/>
      <c r="B25" s="74" t="s">
        <v>1093</v>
      </c>
      <c r="C25" s="931"/>
      <c r="D25" s="48">
        <v>90</v>
      </c>
      <c r="E25" s="97">
        <v>6303</v>
      </c>
      <c r="F25" s="928"/>
      <c r="G25" s="927"/>
      <c r="H25" s="75" t="s">
        <v>496</v>
      </c>
      <c r="I25" s="15"/>
      <c r="J25" s="75" t="s">
        <v>496</v>
      </c>
      <c r="K25" s="15"/>
      <c r="L25" s="15"/>
      <c r="M25" s="75" t="s">
        <v>496</v>
      </c>
      <c r="N25" s="75"/>
      <c r="O25" s="15"/>
      <c r="P25" s="17"/>
    </row>
    <row r="26" spans="1:16" s="39" customFormat="1" ht="47.25" x14ac:dyDescent="0.2">
      <c r="A26" s="76" t="s">
        <v>679</v>
      </c>
      <c r="B26" s="74" t="s">
        <v>460</v>
      </c>
      <c r="C26" s="74" t="s">
        <v>2186</v>
      </c>
      <c r="D26" s="48">
        <v>11000</v>
      </c>
      <c r="E26" s="96" t="s">
        <v>26</v>
      </c>
      <c r="F26" s="77">
        <v>40957</v>
      </c>
      <c r="G26" s="74" t="s">
        <v>1230</v>
      </c>
      <c r="H26" s="75" t="s">
        <v>496</v>
      </c>
      <c r="I26" s="15"/>
      <c r="J26" s="75" t="s">
        <v>496</v>
      </c>
      <c r="K26" s="15"/>
      <c r="L26" s="15"/>
      <c r="M26" s="75" t="s">
        <v>496</v>
      </c>
      <c r="N26" s="75"/>
      <c r="O26" s="15"/>
      <c r="P26" s="17"/>
    </row>
    <row r="27" spans="1:16" s="39" customFormat="1" ht="46.5" customHeight="1" x14ac:dyDescent="0.2">
      <c r="A27" s="930" t="s">
        <v>680</v>
      </c>
      <c r="B27" s="74" t="s">
        <v>1093</v>
      </c>
      <c r="C27" s="927" t="s">
        <v>2187</v>
      </c>
      <c r="D27" s="48">
        <v>447.48</v>
      </c>
      <c r="E27" s="97">
        <v>6308</v>
      </c>
      <c r="F27" s="928">
        <v>40928</v>
      </c>
      <c r="G27" s="927" t="s">
        <v>1231</v>
      </c>
      <c r="H27" s="75" t="s">
        <v>496</v>
      </c>
      <c r="I27" s="15"/>
      <c r="J27" s="75" t="s">
        <v>496</v>
      </c>
      <c r="K27" s="15"/>
      <c r="L27" s="15"/>
      <c r="M27" s="75" t="s">
        <v>496</v>
      </c>
      <c r="N27" s="75"/>
      <c r="O27" s="15"/>
      <c r="P27" s="17"/>
    </row>
    <row r="28" spans="1:16" s="39" customFormat="1" ht="46.5" customHeight="1" x14ac:dyDescent="0.2">
      <c r="A28" s="930"/>
      <c r="B28" s="74" t="s">
        <v>473</v>
      </c>
      <c r="C28" s="927"/>
      <c r="D28" s="48">
        <v>447.48</v>
      </c>
      <c r="E28" s="97">
        <v>6307</v>
      </c>
      <c r="F28" s="928"/>
      <c r="G28" s="927"/>
      <c r="H28" s="75" t="s">
        <v>496</v>
      </c>
      <c r="I28" s="15"/>
      <c r="J28" s="75" t="s">
        <v>496</v>
      </c>
      <c r="K28" s="15"/>
      <c r="L28" s="15"/>
      <c r="M28" s="75" t="s">
        <v>496</v>
      </c>
      <c r="N28" s="75"/>
      <c r="O28" s="15"/>
      <c r="P28" s="17"/>
    </row>
    <row r="29" spans="1:16" s="39" customFormat="1" ht="63" x14ac:dyDescent="0.2">
      <c r="A29" s="76" t="s">
        <v>681</v>
      </c>
      <c r="B29" s="74" t="s">
        <v>82</v>
      </c>
      <c r="C29" s="74" t="s">
        <v>2188</v>
      </c>
      <c r="D29" s="48">
        <v>5750</v>
      </c>
      <c r="E29" s="96" t="s">
        <v>27</v>
      </c>
      <c r="F29" s="77">
        <v>41015</v>
      </c>
      <c r="G29" s="74" t="s">
        <v>1232</v>
      </c>
      <c r="H29" s="75" t="s">
        <v>496</v>
      </c>
      <c r="I29" s="15"/>
      <c r="J29" s="75" t="s">
        <v>496</v>
      </c>
      <c r="K29" s="15"/>
      <c r="L29" s="15"/>
      <c r="M29" s="75" t="s">
        <v>496</v>
      </c>
      <c r="N29" s="75"/>
      <c r="O29" s="15"/>
      <c r="P29" s="17"/>
    </row>
    <row r="30" spans="1:16" s="39" customFormat="1" ht="63" x14ac:dyDescent="0.2">
      <c r="A30" s="76" t="s">
        <v>682</v>
      </c>
      <c r="B30" s="74" t="s">
        <v>1094</v>
      </c>
      <c r="C30" s="74" t="s">
        <v>2189</v>
      </c>
      <c r="D30" s="48">
        <v>3164</v>
      </c>
      <c r="E30" s="96" t="s">
        <v>28</v>
      </c>
      <c r="F30" s="77">
        <v>41025</v>
      </c>
      <c r="G30" s="74" t="s">
        <v>1233</v>
      </c>
      <c r="H30" s="75" t="s">
        <v>496</v>
      </c>
      <c r="I30" s="15"/>
      <c r="J30" s="75" t="s">
        <v>496</v>
      </c>
      <c r="K30" s="15"/>
      <c r="L30" s="15"/>
      <c r="M30" s="75" t="s">
        <v>496</v>
      </c>
      <c r="N30" s="75"/>
      <c r="O30" s="15"/>
      <c r="P30" s="17"/>
    </row>
    <row r="31" spans="1:16" s="39" customFormat="1" ht="48.75" customHeight="1" x14ac:dyDescent="0.2">
      <c r="A31" s="930" t="s">
        <v>683</v>
      </c>
      <c r="B31" s="74" t="s">
        <v>473</v>
      </c>
      <c r="C31" s="931" t="s">
        <v>2190</v>
      </c>
      <c r="D31" s="48">
        <v>169.5</v>
      </c>
      <c r="E31" s="97">
        <v>6311</v>
      </c>
      <c r="F31" s="928">
        <v>40931</v>
      </c>
      <c r="G31" s="927" t="s">
        <v>1234</v>
      </c>
      <c r="H31" s="75" t="s">
        <v>496</v>
      </c>
      <c r="I31" s="15"/>
      <c r="J31" s="75" t="s">
        <v>496</v>
      </c>
      <c r="K31" s="15"/>
      <c r="L31" s="15"/>
      <c r="M31" s="75" t="s">
        <v>496</v>
      </c>
      <c r="N31" s="75"/>
      <c r="O31" s="15"/>
      <c r="P31" s="17"/>
    </row>
    <row r="32" spans="1:16" s="39" customFormat="1" ht="48.75" customHeight="1" x14ac:dyDescent="0.2">
      <c r="A32" s="930"/>
      <c r="B32" s="74" t="s">
        <v>440</v>
      </c>
      <c r="C32" s="931"/>
      <c r="D32" s="48">
        <v>120</v>
      </c>
      <c r="E32" s="97">
        <v>6310</v>
      </c>
      <c r="F32" s="928"/>
      <c r="G32" s="927"/>
      <c r="H32" s="75" t="s">
        <v>496</v>
      </c>
      <c r="I32" s="15"/>
      <c r="J32" s="75" t="s">
        <v>496</v>
      </c>
      <c r="K32" s="15"/>
      <c r="L32" s="15"/>
      <c r="M32" s="75" t="s">
        <v>496</v>
      </c>
      <c r="N32" s="75"/>
      <c r="O32" s="15"/>
      <c r="P32" s="17"/>
    </row>
    <row r="33" spans="1:16" s="39" customFormat="1" ht="48.75" customHeight="1" x14ac:dyDescent="0.2">
      <c r="A33" s="930"/>
      <c r="B33" s="74" t="s">
        <v>1093</v>
      </c>
      <c r="C33" s="931"/>
      <c r="D33" s="48">
        <v>169.5</v>
      </c>
      <c r="E33" s="97">
        <v>6309</v>
      </c>
      <c r="F33" s="928"/>
      <c r="G33" s="927"/>
      <c r="H33" s="75" t="s">
        <v>496</v>
      </c>
      <c r="I33" s="15"/>
      <c r="J33" s="75" t="s">
        <v>496</v>
      </c>
      <c r="K33" s="15"/>
      <c r="L33" s="15"/>
      <c r="M33" s="75" t="s">
        <v>496</v>
      </c>
      <c r="N33" s="75"/>
      <c r="O33" s="15"/>
      <c r="P33" s="17"/>
    </row>
    <row r="34" spans="1:16" s="39" customFormat="1" ht="63" x14ac:dyDescent="0.2">
      <c r="A34" s="76" t="s">
        <v>684</v>
      </c>
      <c r="B34" s="74" t="s">
        <v>1095</v>
      </c>
      <c r="C34" s="74" t="s">
        <v>2191</v>
      </c>
      <c r="D34" s="48">
        <v>1484.76</v>
      </c>
      <c r="E34" s="97">
        <v>6313</v>
      </c>
      <c r="F34" s="77">
        <v>40952</v>
      </c>
      <c r="G34" s="74" t="s">
        <v>1235</v>
      </c>
      <c r="H34" s="75" t="s">
        <v>496</v>
      </c>
      <c r="I34" s="15"/>
      <c r="J34" s="75" t="s">
        <v>496</v>
      </c>
      <c r="K34" s="15"/>
      <c r="L34" s="15"/>
      <c r="M34" s="75" t="s">
        <v>496</v>
      </c>
      <c r="N34" s="75"/>
      <c r="O34" s="15"/>
      <c r="P34" s="17"/>
    </row>
    <row r="35" spans="1:16" s="39" customFormat="1" ht="63" x14ac:dyDescent="0.2">
      <c r="A35" s="76" t="s">
        <v>685</v>
      </c>
      <c r="B35" s="74" t="s">
        <v>84</v>
      </c>
      <c r="C35" s="74" t="s">
        <v>1402</v>
      </c>
      <c r="D35" s="48">
        <v>10000</v>
      </c>
      <c r="E35" s="97">
        <v>6314</v>
      </c>
      <c r="F35" s="77">
        <v>40952</v>
      </c>
      <c r="G35" s="74" t="s">
        <v>1236</v>
      </c>
      <c r="H35" s="75" t="s">
        <v>496</v>
      </c>
      <c r="I35" s="15"/>
      <c r="J35" s="75" t="s">
        <v>496</v>
      </c>
      <c r="K35" s="15"/>
      <c r="L35" s="15"/>
      <c r="M35" s="75" t="s">
        <v>496</v>
      </c>
      <c r="N35" s="75"/>
      <c r="O35" s="15"/>
      <c r="P35" s="17"/>
    </row>
    <row r="36" spans="1:16" s="39" customFormat="1" ht="63" x14ac:dyDescent="0.2">
      <c r="A36" s="76" t="s">
        <v>690</v>
      </c>
      <c r="B36" s="74" t="s">
        <v>1096</v>
      </c>
      <c r="C36" s="74" t="s">
        <v>2192</v>
      </c>
      <c r="D36" s="48">
        <v>3500</v>
      </c>
      <c r="E36" s="97">
        <v>6334</v>
      </c>
      <c r="F36" s="77">
        <v>40977</v>
      </c>
      <c r="G36" s="74" t="s">
        <v>1237</v>
      </c>
      <c r="H36" s="75" t="s">
        <v>496</v>
      </c>
      <c r="I36" s="15"/>
      <c r="J36" s="75" t="s">
        <v>496</v>
      </c>
      <c r="K36" s="15"/>
      <c r="L36" s="15"/>
      <c r="M36" s="75" t="s">
        <v>496</v>
      </c>
      <c r="N36" s="75"/>
      <c r="O36" s="15"/>
      <c r="P36" s="17"/>
    </row>
    <row r="37" spans="1:16" s="39" customFormat="1" ht="40.5" customHeight="1" x14ac:dyDescent="0.2">
      <c r="A37" s="930" t="s">
        <v>691</v>
      </c>
      <c r="B37" s="74" t="s">
        <v>1097</v>
      </c>
      <c r="C37" s="927" t="s">
        <v>2193</v>
      </c>
      <c r="D37" s="48">
        <v>3080</v>
      </c>
      <c r="E37" s="97">
        <v>6324</v>
      </c>
      <c r="F37" s="928">
        <v>40962</v>
      </c>
      <c r="G37" s="927" t="s">
        <v>1236</v>
      </c>
      <c r="H37" s="75" t="s">
        <v>496</v>
      </c>
      <c r="I37" s="15"/>
      <c r="J37" s="75" t="s">
        <v>496</v>
      </c>
      <c r="K37" s="15"/>
      <c r="L37" s="15"/>
      <c r="M37" s="75" t="s">
        <v>496</v>
      </c>
      <c r="N37" s="75" t="s">
        <v>496</v>
      </c>
      <c r="O37" s="15"/>
      <c r="P37" s="17"/>
    </row>
    <row r="38" spans="1:16" s="39" customFormat="1" ht="40.5" customHeight="1" x14ac:dyDescent="0.2">
      <c r="A38" s="930"/>
      <c r="B38" s="74" t="s">
        <v>217</v>
      </c>
      <c r="C38" s="927"/>
      <c r="D38" s="48">
        <v>3835</v>
      </c>
      <c r="E38" s="97">
        <v>6323</v>
      </c>
      <c r="F38" s="928"/>
      <c r="G38" s="927"/>
      <c r="H38" s="75" t="s">
        <v>496</v>
      </c>
      <c r="I38" s="15"/>
      <c r="J38" s="75" t="s">
        <v>496</v>
      </c>
      <c r="K38" s="15"/>
      <c r="L38" s="15"/>
      <c r="M38" s="75"/>
      <c r="N38" s="75" t="s">
        <v>496</v>
      </c>
      <c r="O38" s="15"/>
      <c r="P38" s="17"/>
    </row>
    <row r="39" spans="1:16" s="39" customFormat="1" ht="40.5" customHeight="1" x14ac:dyDescent="0.2">
      <c r="A39" s="930" t="s">
        <v>692</v>
      </c>
      <c r="B39" s="74" t="s">
        <v>181</v>
      </c>
      <c r="C39" s="927" t="s">
        <v>2194</v>
      </c>
      <c r="D39" s="48">
        <v>5500</v>
      </c>
      <c r="E39" s="97">
        <v>6317</v>
      </c>
      <c r="F39" s="77">
        <v>40962</v>
      </c>
      <c r="G39" s="927" t="s">
        <v>1238</v>
      </c>
      <c r="H39" s="75" t="s">
        <v>496</v>
      </c>
      <c r="I39" s="15"/>
      <c r="J39" s="75" t="s">
        <v>496</v>
      </c>
      <c r="K39" s="15"/>
      <c r="L39" s="15"/>
      <c r="M39" s="75"/>
      <c r="N39" s="75" t="s">
        <v>496</v>
      </c>
      <c r="O39" s="15"/>
      <c r="P39" s="17"/>
    </row>
    <row r="40" spans="1:16" s="39" customFormat="1" ht="40.5" customHeight="1" x14ac:dyDescent="0.2">
      <c r="A40" s="930"/>
      <c r="B40" s="74" t="s">
        <v>1098</v>
      </c>
      <c r="C40" s="927"/>
      <c r="D40" s="48">
        <v>2500</v>
      </c>
      <c r="E40" s="97">
        <v>6318</v>
      </c>
      <c r="F40" s="77">
        <v>40962</v>
      </c>
      <c r="G40" s="927"/>
      <c r="H40" s="75" t="s">
        <v>496</v>
      </c>
      <c r="I40" s="15"/>
      <c r="J40" s="75" t="s">
        <v>496</v>
      </c>
      <c r="K40" s="15"/>
      <c r="L40" s="15"/>
      <c r="M40" s="75"/>
      <c r="N40" s="75" t="s">
        <v>496</v>
      </c>
      <c r="O40" s="15"/>
      <c r="P40" s="17"/>
    </row>
    <row r="41" spans="1:16" s="39" customFormat="1" ht="64.5" customHeight="1" x14ac:dyDescent="0.2">
      <c r="A41" s="76" t="s">
        <v>693</v>
      </c>
      <c r="B41" s="74" t="s">
        <v>219</v>
      </c>
      <c r="C41" s="74" t="s">
        <v>2195</v>
      </c>
      <c r="D41" s="48">
        <v>50500</v>
      </c>
      <c r="E41" s="96" t="s">
        <v>29</v>
      </c>
      <c r="F41" s="77">
        <v>40984</v>
      </c>
      <c r="G41" s="74" t="s">
        <v>1239</v>
      </c>
      <c r="H41" s="75" t="s">
        <v>496</v>
      </c>
      <c r="I41" s="15"/>
      <c r="J41" s="75" t="s">
        <v>496</v>
      </c>
      <c r="K41" s="15"/>
      <c r="L41" s="15"/>
      <c r="M41" s="75" t="s">
        <v>496</v>
      </c>
      <c r="N41" s="75"/>
      <c r="O41" s="15"/>
      <c r="P41" s="17"/>
    </row>
    <row r="42" spans="1:16" s="39" customFormat="1" ht="64.5" customHeight="1" x14ac:dyDescent="0.2">
      <c r="A42" s="76" t="s">
        <v>694</v>
      </c>
      <c r="B42" s="74" t="s">
        <v>1991</v>
      </c>
      <c r="C42" s="74" t="s">
        <v>2196</v>
      </c>
      <c r="D42" s="48">
        <v>16878.75</v>
      </c>
      <c r="E42" s="96" t="s">
        <v>30</v>
      </c>
      <c r="F42" s="77">
        <v>40962</v>
      </c>
      <c r="G42" s="74" t="s">
        <v>1240</v>
      </c>
      <c r="H42" s="75"/>
      <c r="I42" s="75" t="s">
        <v>496</v>
      </c>
      <c r="J42" s="75"/>
      <c r="K42" s="75" t="s">
        <v>496</v>
      </c>
      <c r="L42" s="15"/>
      <c r="M42" s="75"/>
      <c r="N42" s="75"/>
      <c r="O42" s="75" t="s">
        <v>496</v>
      </c>
      <c r="P42" s="117" t="s">
        <v>1994</v>
      </c>
    </row>
    <row r="43" spans="1:16" s="39" customFormat="1" ht="57.75" customHeight="1" x14ac:dyDescent="0.2">
      <c r="A43" s="930" t="s">
        <v>695</v>
      </c>
      <c r="B43" s="74" t="s">
        <v>302</v>
      </c>
      <c r="C43" s="927" t="s">
        <v>2197</v>
      </c>
      <c r="D43" s="48">
        <v>11317.72</v>
      </c>
      <c r="E43" s="97">
        <v>6352</v>
      </c>
      <c r="F43" s="928">
        <v>40991</v>
      </c>
      <c r="G43" s="927" t="s">
        <v>1241</v>
      </c>
      <c r="H43" s="75" t="s">
        <v>496</v>
      </c>
      <c r="I43" s="15"/>
      <c r="J43" s="75" t="s">
        <v>496</v>
      </c>
      <c r="K43" s="15"/>
      <c r="L43" s="15"/>
      <c r="M43" s="75" t="s">
        <v>496</v>
      </c>
      <c r="N43" s="75"/>
      <c r="O43" s="15"/>
      <c r="P43" s="17"/>
    </row>
    <row r="44" spans="1:16" s="39" customFormat="1" ht="57.75" customHeight="1" x14ac:dyDescent="0.2">
      <c r="A44" s="930"/>
      <c r="B44" s="74" t="s">
        <v>1099</v>
      </c>
      <c r="C44" s="927"/>
      <c r="D44" s="48">
        <v>740</v>
      </c>
      <c r="E44" s="97">
        <v>6353</v>
      </c>
      <c r="F44" s="928"/>
      <c r="G44" s="927"/>
      <c r="H44" s="75" t="s">
        <v>496</v>
      </c>
      <c r="I44" s="15"/>
      <c r="J44" s="75" t="s">
        <v>496</v>
      </c>
      <c r="K44" s="15"/>
      <c r="L44" s="15"/>
      <c r="M44" s="75" t="s">
        <v>496</v>
      </c>
      <c r="N44" s="75"/>
      <c r="O44" s="15"/>
      <c r="P44" s="17"/>
    </row>
    <row r="45" spans="1:16" s="39" customFormat="1" ht="51" customHeight="1" x14ac:dyDescent="0.2">
      <c r="A45" s="76" t="s">
        <v>696</v>
      </c>
      <c r="B45" s="74" t="s">
        <v>1100</v>
      </c>
      <c r="C45" s="74" t="s">
        <v>2198</v>
      </c>
      <c r="D45" s="48">
        <v>12595.5</v>
      </c>
      <c r="E45" s="97">
        <v>6325</v>
      </c>
      <c r="F45" s="77">
        <v>40963</v>
      </c>
      <c r="G45" s="74" t="s">
        <v>1242</v>
      </c>
      <c r="H45" s="75" t="s">
        <v>496</v>
      </c>
      <c r="I45" s="15"/>
      <c r="J45" s="75" t="s">
        <v>496</v>
      </c>
      <c r="K45" s="15"/>
      <c r="L45" s="15"/>
      <c r="M45" s="75" t="s">
        <v>496</v>
      </c>
      <c r="N45" s="75"/>
      <c r="O45" s="15"/>
      <c r="P45" s="17"/>
    </row>
    <row r="46" spans="1:16" s="39" customFormat="1" ht="42.75" customHeight="1" x14ac:dyDescent="0.2">
      <c r="A46" s="930" t="s">
        <v>697</v>
      </c>
      <c r="B46" s="74" t="s">
        <v>1100</v>
      </c>
      <c r="C46" s="927" t="s">
        <v>2199</v>
      </c>
      <c r="D46" s="48">
        <v>3913.1</v>
      </c>
      <c r="E46" s="97">
        <v>6328</v>
      </c>
      <c r="F46" s="928">
        <v>40968</v>
      </c>
      <c r="G46" s="927" t="s">
        <v>1243</v>
      </c>
      <c r="H46" s="75" t="s">
        <v>496</v>
      </c>
      <c r="I46" s="15"/>
      <c r="J46" s="75" t="s">
        <v>496</v>
      </c>
      <c r="K46" s="15"/>
      <c r="L46" s="15"/>
      <c r="M46" s="75" t="s">
        <v>496</v>
      </c>
      <c r="N46" s="75"/>
      <c r="O46" s="15"/>
      <c r="P46" s="17"/>
    </row>
    <row r="47" spans="1:16" s="39" customFormat="1" ht="42.75" customHeight="1" x14ac:dyDescent="0.2">
      <c r="A47" s="930"/>
      <c r="B47" s="74" t="s">
        <v>1101</v>
      </c>
      <c r="C47" s="927"/>
      <c r="D47" s="48">
        <f>310+160.8</f>
        <v>470.8</v>
      </c>
      <c r="E47" s="97">
        <v>6329</v>
      </c>
      <c r="F47" s="928"/>
      <c r="G47" s="927"/>
      <c r="H47" s="75" t="s">
        <v>496</v>
      </c>
      <c r="I47" s="15"/>
      <c r="J47" s="75" t="s">
        <v>496</v>
      </c>
      <c r="K47" s="15"/>
      <c r="L47" s="15"/>
      <c r="M47" s="75" t="s">
        <v>496</v>
      </c>
      <c r="N47" s="75"/>
      <c r="O47" s="15"/>
      <c r="P47" s="17"/>
    </row>
    <row r="48" spans="1:16" s="39" customFormat="1" ht="42.75" customHeight="1" x14ac:dyDescent="0.2">
      <c r="A48" s="930"/>
      <c r="B48" s="74" t="s">
        <v>1102</v>
      </c>
      <c r="C48" s="927"/>
      <c r="D48" s="48">
        <f>46.8+480+159.6</f>
        <v>686.4</v>
      </c>
      <c r="E48" s="97">
        <v>6330</v>
      </c>
      <c r="F48" s="928"/>
      <c r="G48" s="927"/>
      <c r="H48" s="75" t="s">
        <v>496</v>
      </c>
      <c r="I48" s="15"/>
      <c r="J48" s="75" t="s">
        <v>496</v>
      </c>
      <c r="K48" s="15"/>
      <c r="L48" s="15"/>
      <c r="M48" s="75" t="s">
        <v>496</v>
      </c>
      <c r="N48" s="75"/>
      <c r="O48" s="15"/>
      <c r="P48" s="17"/>
    </row>
    <row r="49" spans="1:16" s="39" customFormat="1" ht="42.75" customHeight="1" x14ac:dyDescent="0.2">
      <c r="A49" s="930"/>
      <c r="B49" s="74" t="s">
        <v>1103</v>
      </c>
      <c r="C49" s="927"/>
      <c r="D49" s="48">
        <v>1630</v>
      </c>
      <c r="E49" s="97">
        <v>6331</v>
      </c>
      <c r="F49" s="928"/>
      <c r="G49" s="927"/>
      <c r="H49" s="75" t="s">
        <v>496</v>
      </c>
      <c r="I49" s="15"/>
      <c r="J49" s="75" t="s">
        <v>496</v>
      </c>
      <c r="K49" s="15"/>
      <c r="L49" s="15"/>
      <c r="M49" s="75" t="s">
        <v>496</v>
      </c>
      <c r="N49" s="75"/>
      <c r="O49" s="15"/>
      <c r="P49" s="17"/>
    </row>
    <row r="50" spans="1:16" s="39" customFormat="1" ht="33" customHeight="1" x14ac:dyDescent="0.2">
      <c r="A50" s="930" t="s">
        <v>698</v>
      </c>
      <c r="B50" s="74" t="s">
        <v>75</v>
      </c>
      <c r="C50" s="931" t="s">
        <v>2200</v>
      </c>
      <c r="D50" s="48">
        <v>25165.18</v>
      </c>
      <c r="E50" s="97">
        <v>6319</v>
      </c>
      <c r="F50" s="928">
        <v>40962</v>
      </c>
      <c r="G50" s="74" t="s">
        <v>1244</v>
      </c>
      <c r="H50" s="75" t="s">
        <v>496</v>
      </c>
      <c r="I50" s="15"/>
      <c r="J50" s="75" t="s">
        <v>496</v>
      </c>
      <c r="K50" s="15"/>
      <c r="L50" s="15"/>
      <c r="M50" s="75" t="s">
        <v>496</v>
      </c>
      <c r="N50" s="75"/>
      <c r="O50" s="15"/>
      <c r="P50" s="17"/>
    </row>
    <row r="51" spans="1:16" s="39" customFormat="1" ht="33" customHeight="1" x14ac:dyDescent="0.2">
      <c r="A51" s="930"/>
      <c r="B51" s="74" t="s">
        <v>1104</v>
      </c>
      <c r="C51" s="931"/>
      <c r="D51" s="48">
        <v>483.18</v>
      </c>
      <c r="E51" s="97">
        <v>6320</v>
      </c>
      <c r="F51" s="928"/>
      <c r="G51" s="74" t="s">
        <v>1245</v>
      </c>
      <c r="H51" s="75" t="s">
        <v>496</v>
      </c>
      <c r="I51" s="15"/>
      <c r="J51" s="75" t="s">
        <v>496</v>
      </c>
      <c r="K51" s="15"/>
      <c r="L51" s="15"/>
      <c r="M51" s="75" t="s">
        <v>496</v>
      </c>
      <c r="N51" s="75"/>
      <c r="O51" s="15"/>
      <c r="P51" s="17"/>
    </row>
    <row r="52" spans="1:16" s="39" customFormat="1" ht="33" customHeight="1" x14ac:dyDescent="0.2">
      <c r="A52" s="930"/>
      <c r="B52" s="74" t="s">
        <v>449</v>
      </c>
      <c r="C52" s="931"/>
      <c r="D52" s="48">
        <v>410.19</v>
      </c>
      <c r="E52" s="97">
        <v>6321</v>
      </c>
      <c r="F52" s="928"/>
      <c r="G52" s="74" t="s">
        <v>1244</v>
      </c>
      <c r="H52" s="75" t="s">
        <v>496</v>
      </c>
      <c r="I52" s="15"/>
      <c r="J52" s="75" t="s">
        <v>496</v>
      </c>
      <c r="K52" s="15"/>
      <c r="L52" s="15"/>
      <c r="M52" s="75" t="s">
        <v>496</v>
      </c>
      <c r="N52" s="75"/>
      <c r="O52" s="15"/>
      <c r="P52" s="17"/>
    </row>
    <row r="53" spans="1:16" s="39" customFormat="1" ht="33" customHeight="1" x14ac:dyDescent="0.2">
      <c r="A53" s="930"/>
      <c r="B53" s="74" t="s">
        <v>78</v>
      </c>
      <c r="C53" s="931"/>
      <c r="D53" s="48">
        <v>4498.5</v>
      </c>
      <c r="E53" s="97">
        <v>6322</v>
      </c>
      <c r="F53" s="928"/>
      <c r="G53" s="74" t="s">
        <v>1244</v>
      </c>
      <c r="H53" s="75" t="s">
        <v>496</v>
      </c>
      <c r="I53" s="15"/>
      <c r="J53" s="75" t="s">
        <v>496</v>
      </c>
      <c r="K53" s="15"/>
      <c r="L53" s="15"/>
      <c r="M53" s="75" t="s">
        <v>496</v>
      </c>
      <c r="N53" s="75"/>
      <c r="O53" s="15"/>
      <c r="P53" s="17"/>
    </row>
    <row r="54" spans="1:16" s="39" customFormat="1" ht="48" customHeight="1" x14ac:dyDescent="0.2">
      <c r="A54" s="76" t="s">
        <v>699</v>
      </c>
      <c r="B54" s="74" t="s">
        <v>1105</v>
      </c>
      <c r="C54" s="74" t="s">
        <v>2201</v>
      </c>
      <c r="D54" s="48">
        <v>31625</v>
      </c>
      <c r="E54" s="96" t="s">
        <v>31</v>
      </c>
      <c r="F54" s="77">
        <v>40991</v>
      </c>
      <c r="G54" s="74" t="s">
        <v>1246</v>
      </c>
      <c r="H54" s="75" t="s">
        <v>496</v>
      </c>
      <c r="I54" s="15"/>
      <c r="J54" s="75" t="s">
        <v>496</v>
      </c>
      <c r="K54" s="15"/>
      <c r="L54" s="15"/>
      <c r="M54" s="75" t="s">
        <v>496</v>
      </c>
      <c r="N54" s="75"/>
      <c r="O54" s="15"/>
      <c r="P54" s="17"/>
    </row>
    <row r="55" spans="1:16" s="39" customFormat="1" ht="33" customHeight="1" x14ac:dyDescent="0.2">
      <c r="A55" s="76" t="s">
        <v>700</v>
      </c>
      <c r="B55" s="74" t="s">
        <v>113</v>
      </c>
      <c r="C55" s="74" t="s">
        <v>1403</v>
      </c>
      <c r="D55" s="48">
        <v>99.46</v>
      </c>
      <c r="E55" s="97">
        <v>6312</v>
      </c>
      <c r="F55" s="77">
        <v>40949</v>
      </c>
      <c r="G55" s="74" t="s">
        <v>1247</v>
      </c>
      <c r="H55" s="75" t="s">
        <v>496</v>
      </c>
      <c r="I55" s="15"/>
      <c r="J55" s="75" t="s">
        <v>496</v>
      </c>
      <c r="K55" s="15"/>
      <c r="L55" s="15"/>
      <c r="M55" s="75" t="s">
        <v>496</v>
      </c>
      <c r="N55" s="75"/>
      <c r="O55" s="15"/>
      <c r="P55" s="17"/>
    </row>
    <row r="56" spans="1:16" s="39" customFormat="1" ht="30.75" customHeight="1" x14ac:dyDescent="0.2">
      <c r="A56" s="930" t="s">
        <v>701</v>
      </c>
      <c r="B56" s="74" t="s">
        <v>127</v>
      </c>
      <c r="C56" s="927" t="s">
        <v>2202</v>
      </c>
      <c r="D56" s="48">
        <v>3500.28</v>
      </c>
      <c r="E56" s="96" t="s">
        <v>32</v>
      </c>
      <c r="F56" s="928">
        <v>41022</v>
      </c>
      <c r="G56" s="927" t="s">
        <v>1248</v>
      </c>
      <c r="H56" s="75" t="s">
        <v>496</v>
      </c>
      <c r="I56" s="15"/>
      <c r="J56" s="75" t="s">
        <v>496</v>
      </c>
      <c r="K56" s="15"/>
      <c r="L56" s="15"/>
      <c r="M56" s="75" t="s">
        <v>496</v>
      </c>
      <c r="N56" s="75"/>
      <c r="O56" s="15"/>
      <c r="P56" s="17"/>
    </row>
    <row r="57" spans="1:16" s="39" customFormat="1" ht="30.75" customHeight="1" x14ac:dyDescent="0.2">
      <c r="A57" s="930"/>
      <c r="B57" s="74" t="s">
        <v>1106</v>
      </c>
      <c r="C57" s="927"/>
      <c r="D57" s="48">
        <v>3499.86</v>
      </c>
      <c r="E57" s="96" t="s">
        <v>33</v>
      </c>
      <c r="F57" s="928"/>
      <c r="G57" s="927"/>
      <c r="H57" s="75" t="s">
        <v>496</v>
      </c>
      <c r="I57" s="15"/>
      <c r="J57" s="75" t="s">
        <v>496</v>
      </c>
      <c r="K57" s="15"/>
      <c r="L57" s="15"/>
      <c r="M57" s="75" t="s">
        <v>496</v>
      </c>
      <c r="N57" s="75"/>
      <c r="O57" s="15"/>
      <c r="P57" s="17"/>
    </row>
    <row r="58" spans="1:16" s="39" customFormat="1" ht="30.75" customHeight="1" x14ac:dyDescent="0.2">
      <c r="A58" s="930"/>
      <c r="B58" s="74" t="s">
        <v>1107</v>
      </c>
      <c r="C58" s="927"/>
      <c r="D58" s="48">
        <v>3499.86</v>
      </c>
      <c r="E58" s="96" t="s">
        <v>34</v>
      </c>
      <c r="F58" s="928"/>
      <c r="G58" s="927"/>
      <c r="H58" s="75" t="s">
        <v>496</v>
      </c>
      <c r="I58" s="15"/>
      <c r="J58" s="75" t="s">
        <v>496</v>
      </c>
      <c r="K58" s="15"/>
      <c r="L58" s="15"/>
      <c r="M58" s="75" t="s">
        <v>496</v>
      </c>
      <c r="N58" s="75"/>
      <c r="O58" s="15"/>
      <c r="P58" s="17"/>
    </row>
    <row r="59" spans="1:16" s="39" customFormat="1" ht="30.75" customHeight="1" x14ac:dyDescent="0.2">
      <c r="A59" s="930" t="s">
        <v>702</v>
      </c>
      <c r="B59" s="74" t="s">
        <v>1108</v>
      </c>
      <c r="C59" s="927" t="s">
        <v>2203</v>
      </c>
      <c r="D59" s="48">
        <v>960</v>
      </c>
      <c r="E59" s="97">
        <v>6343</v>
      </c>
      <c r="F59" s="928">
        <v>40991</v>
      </c>
      <c r="G59" s="927" t="s">
        <v>1249</v>
      </c>
      <c r="H59" s="75" t="s">
        <v>496</v>
      </c>
      <c r="I59" s="15"/>
      <c r="J59" s="75" t="s">
        <v>496</v>
      </c>
      <c r="K59" s="15"/>
      <c r="L59" s="15"/>
      <c r="M59" s="75" t="s">
        <v>496</v>
      </c>
      <c r="N59" s="75"/>
      <c r="O59" s="15"/>
      <c r="P59" s="17"/>
    </row>
    <row r="60" spans="1:16" s="39" customFormat="1" ht="30.75" customHeight="1" x14ac:dyDescent="0.2">
      <c r="A60" s="930"/>
      <c r="B60" s="74" t="s">
        <v>1109</v>
      </c>
      <c r="C60" s="927"/>
      <c r="D60" s="48">
        <v>720</v>
      </c>
      <c r="E60" s="97">
        <v>6345</v>
      </c>
      <c r="F60" s="928"/>
      <c r="G60" s="927"/>
      <c r="H60" s="75" t="s">
        <v>496</v>
      </c>
      <c r="I60" s="15"/>
      <c r="J60" s="75" t="s">
        <v>496</v>
      </c>
      <c r="K60" s="15"/>
      <c r="L60" s="15"/>
      <c r="M60" s="75" t="s">
        <v>496</v>
      </c>
      <c r="N60" s="75"/>
      <c r="O60" s="15"/>
      <c r="P60" s="17"/>
    </row>
    <row r="61" spans="1:16" s="39" customFormat="1" ht="30.75" customHeight="1" x14ac:dyDescent="0.2">
      <c r="A61" s="930"/>
      <c r="B61" s="74" t="s">
        <v>1110</v>
      </c>
      <c r="C61" s="927"/>
      <c r="D61" s="48">
        <v>540</v>
      </c>
      <c r="E61" s="97">
        <v>6344</v>
      </c>
      <c r="F61" s="928"/>
      <c r="G61" s="927"/>
      <c r="H61" s="75" t="s">
        <v>496</v>
      </c>
      <c r="I61" s="15"/>
      <c r="J61" s="75" t="s">
        <v>496</v>
      </c>
      <c r="K61" s="15"/>
      <c r="L61" s="15"/>
      <c r="M61" s="75" t="s">
        <v>496</v>
      </c>
      <c r="N61" s="75"/>
      <c r="O61" s="15"/>
      <c r="P61" s="17"/>
    </row>
    <row r="62" spans="1:16" s="39" customFormat="1" ht="30.75" customHeight="1" x14ac:dyDescent="0.2">
      <c r="A62" s="930"/>
      <c r="B62" s="74" t="s">
        <v>1111</v>
      </c>
      <c r="C62" s="927"/>
      <c r="D62" s="48">
        <v>575</v>
      </c>
      <c r="E62" s="97">
        <v>6350</v>
      </c>
      <c r="F62" s="928"/>
      <c r="G62" s="927"/>
      <c r="H62" s="75" t="s">
        <v>496</v>
      </c>
      <c r="I62" s="15"/>
      <c r="J62" s="75" t="s">
        <v>496</v>
      </c>
      <c r="K62" s="15"/>
      <c r="L62" s="15"/>
      <c r="M62" s="75" t="s">
        <v>496</v>
      </c>
      <c r="N62" s="75"/>
      <c r="O62" s="15"/>
      <c r="P62" s="17"/>
    </row>
    <row r="63" spans="1:16" s="39" customFormat="1" ht="30.75" customHeight="1" x14ac:dyDescent="0.2">
      <c r="A63" s="930"/>
      <c r="B63" s="74" t="s">
        <v>1112</v>
      </c>
      <c r="C63" s="927"/>
      <c r="D63" s="48">
        <v>690</v>
      </c>
      <c r="E63" s="97">
        <v>6349</v>
      </c>
      <c r="F63" s="928"/>
      <c r="G63" s="927"/>
      <c r="H63" s="75" t="s">
        <v>496</v>
      </c>
      <c r="I63" s="15"/>
      <c r="J63" s="75" t="s">
        <v>496</v>
      </c>
      <c r="K63" s="15"/>
      <c r="L63" s="15"/>
      <c r="M63" s="75" t="s">
        <v>496</v>
      </c>
      <c r="N63" s="75"/>
      <c r="O63" s="15"/>
      <c r="P63" s="17"/>
    </row>
    <row r="64" spans="1:16" s="39" customFormat="1" ht="30.75" customHeight="1" x14ac:dyDescent="0.2">
      <c r="A64" s="930"/>
      <c r="B64" s="74" t="s">
        <v>1113</v>
      </c>
      <c r="C64" s="927"/>
      <c r="D64" s="48">
        <v>900</v>
      </c>
      <c r="E64" s="97">
        <v>6347</v>
      </c>
      <c r="F64" s="928"/>
      <c r="G64" s="927"/>
      <c r="H64" s="75" t="s">
        <v>496</v>
      </c>
      <c r="I64" s="15"/>
      <c r="J64" s="75" t="s">
        <v>496</v>
      </c>
      <c r="K64" s="15"/>
      <c r="L64" s="15"/>
      <c r="M64" s="75" t="s">
        <v>496</v>
      </c>
      <c r="N64" s="75"/>
      <c r="O64" s="15"/>
      <c r="P64" s="17"/>
    </row>
    <row r="65" spans="1:16" s="39" customFormat="1" ht="30.75" customHeight="1" x14ac:dyDescent="0.2">
      <c r="A65" s="930"/>
      <c r="B65" s="74" t="s">
        <v>1114</v>
      </c>
      <c r="C65" s="927"/>
      <c r="D65" s="48">
        <v>1360</v>
      </c>
      <c r="E65" s="97">
        <v>6346</v>
      </c>
      <c r="F65" s="928"/>
      <c r="G65" s="927"/>
      <c r="H65" s="75" t="s">
        <v>496</v>
      </c>
      <c r="I65" s="15"/>
      <c r="J65" s="75" t="s">
        <v>496</v>
      </c>
      <c r="K65" s="15"/>
      <c r="L65" s="15"/>
      <c r="M65" s="75" t="s">
        <v>496</v>
      </c>
      <c r="N65" s="75"/>
      <c r="O65" s="15"/>
      <c r="P65" s="17"/>
    </row>
    <row r="66" spans="1:16" s="39" customFormat="1" ht="30.75" customHeight="1" x14ac:dyDescent="0.2">
      <c r="A66" s="930"/>
      <c r="B66" s="74" t="s">
        <v>1115</v>
      </c>
      <c r="C66" s="927"/>
      <c r="D66" s="48">
        <v>3910</v>
      </c>
      <c r="E66" s="97">
        <v>6351</v>
      </c>
      <c r="F66" s="928"/>
      <c r="G66" s="927"/>
      <c r="H66" s="75" t="s">
        <v>496</v>
      </c>
      <c r="I66" s="15"/>
      <c r="J66" s="75" t="s">
        <v>496</v>
      </c>
      <c r="K66" s="15"/>
      <c r="L66" s="15"/>
      <c r="M66" s="75" t="s">
        <v>496</v>
      </c>
      <c r="N66" s="75"/>
      <c r="O66" s="15"/>
      <c r="P66" s="17"/>
    </row>
    <row r="67" spans="1:16" s="39" customFormat="1" ht="30.75" customHeight="1" x14ac:dyDescent="0.2">
      <c r="A67" s="930"/>
      <c r="B67" s="74" t="s">
        <v>1116</v>
      </c>
      <c r="C67" s="927"/>
      <c r="D67" s="48">
        <v>980</v>
      </c>
      <c r="E67" s="97">
        <v>6348</v>
      </c>
      <c r="F67" s="928"/>
      <c r="G67" s="927"/>
      <c r="H67" s="75" t="s">
        <v>496</v>
      </c>
      <c r="I67" s="15"/>
      <c r="J67" s="75" t="s">
        <v>496</v>
      </c>
      <c r="K67" s="15"/>
      <c r="L67" s="15"/>
      <c r="M67" s="75" t="s">
        <v>496</v>
      </c>
      <c r="N67" s="75"/>
      <c r="O67" s="15"/>
      <c r="P67" s="17"/>
    </row>
    <row r="68" spans="1:16" s="39" customFormat="1" ht="30.75" customHeight="1" x14ac:dyDescent="0.2">
      <c r="A68" s="930"/>
      <c r="B68" s="74" t="s">
        <v>1117</v>
      </c>
      <c r="C68" s="927"/>
      <c r="D68" s="48">
        <v>1495</v>
      </c>
      <c r="E68" s="97">
        <v>6342</v>
      </c>
      <c r="F68" s="928"/>
      <c r="G68" s="927"/>
      <c r="H68" s="75" t="s">
        <v>496</v>
      </c>
      <c r="I68" s="15"/>
      <c r="J68" s="75" t="s">
        <v>496</v>
      </c>
      <c r="K68" s="15"/>
      <c r="L68" s="15"/>
      <c r="M68" s="75" t="s">
        <v>496</v>
      </c>
      <c r="N68" s="75"/>
      <c r="O68" s="15"/>
      <c r="P68" s="17"/>
    </row>
    <row r="69" spans="1:16" s="39" customFormat="1" ht="30.75" customHeight="1" x14ac:dyDescent="0.2">
      <c r="A69" s="930"/>
      <c r="B69" s="74" t="s">
        <v>1118</v>
      </c>
      <c r="C69" s="927"/>
      <c r="D69" s="48">
        <v>480</v>
      </c>
      <c r="E69" s="97">
        <v>6340</v>
      </c>
      <c r="F69" s="928"/>
      <c r="G69" s="927"/>
      <c r="H69" s="75" t="s">
        <v>496</v>
      </c>
      <c r="I69" s="15"/>
      <c r="J69" s="75" t="s">
        <v>496</v>
      </c>
      <c r="K69" s="15"/>
      <c r="L69" s="15"/>
      <c r="M69" s="75" t="s">
        <v>496</v>
      </c>
      <c r="N69" s="75"/>
      <c r="O69" s="15"/>
      <c r="P69" s="17"/>
    </row>
    <row r="70" spans="1:16" s="39" customFormat="1" ht="30.75" customHeight="1" x14ac:dyDescent="0.2">
      <c r="A70" s="930"/>
      <c r="B70" s="74" t="s">
        <v>1119</v>
      </c>
      <c r="C70" s="927"/>
      <c r="D70" s="48">
        <v>920</v>
      </c>
      <c r="E70" s="97">
        <v>6341</v>
      </c>
      <c r="F70" s="928"/>
      <c r="G70" s="927"/>
      <c r="H70" s="75" t="s">
        <v>496</v>
      </c>
      <c r="I70" s="15"/>
      <c r="J70" s="75" t="s">
        <v>496</v>
      </c>
      <c r="K70" s="15"/>
      <c r="L70" s="15"/>
      <c r="M70" s="75" t="s">
        <v>496</v>
      </c>
      <c r="N70" s="75"/>
      <c r="O70" s="15"/>
      <c r="P70" s="17"/>
    </row>
    <row r="71" spans="1:16" s="39" customFormat="1" ht="46.5" customHeight="1" x14ac:dyDescent="0.2">
      <c r="A71" s="76" t="s">
        <v>703</v>
      </c>
      <c r="B71" s="74" t="s">
        <v>1120</v>
      </c>
      <c r="C71" s="74" t="s">
        <v>2204</v>
      </c>
      <c r="D71" s="48">
        <v>2741</v>
      </c>
      <c r="E71" s="97">
        <v>6354</v>
      </c>
      <c r="F71" s="77">
        <v>40991</v>
      </c>
      <c r="G71" s="74" t="s">
        <v>1249</v>
      </c>
      <c r="H71" s="75" t="s">
        <v>496</v>
      </c>
      <c r="I71" s="15"/>
      <c r="J71" s="75" t="s">
        <v>496</v>
      </c>
      <c r="K71" s="15"/>
      <c r="L71" s="15"/>
      <c r="M71" s="75" t="s">
        <v>496</v>
      </c>
      <c r="N71" s="75"/>
      <c r="O71" s="15"/>
      <c r="P71" s="17"/>
    </row>
    <row r="72" spans="1:16" s="39" customFormat="1" ht="30.75" customHeight="1" x14ac:dyDescent="0.2">
      <c r="A72" s="930" t="s">
        <v>704</v>
      </c>
      <c r="B72" s="74" t="s">
        <v>473</v>
      </c>
      <c r="C72" s="927" t="s">
        <v>2005</v>
      </c>
      <c r="D72" s="48">
        <v>169.5</v>
      </c>
      <c r="E72" s="97">
        <v>6326</v>
      </c>
      <c r="F72" s="928">
        <v>40962</v>
      </c>
      <c r="G72" s="927" t="s">
        <v>1250</v>
      </c>
      <c r="H72" s="75" t="s">
        <v>496</v>
      </c>
      <c r="I72" s="15"/>
      <c r="J72" s="75" t="s">
        <v>496</v>
      </c>
      <c r="K72" s="15"/>
      <c r="L72" s="15"/>
      <c r="M72" s="75" t="s">
        <v>496</v>
      </c>
      <c r="N72" s="75"/>
      <c r="O72" s="15"/>
      <c r="P72" s="17"/>
    </row>
    <row r="73" spans="1:16" s="39" customFormat="1" ht="30.75" customHeight="1" x14ac:dyDescent="0.2">
      <c r="A73" s="930"/>
      <c r="B73" s="74" t="s">
        <v>113</v>
      </c>
      <c r="C73" s="927"/>
      <c r="D73" s="48">
        <v>132.62</v>
      </c>
      <c r="E73" s="97">
        <v>6327</v>
      </c>
      <c r="F73" s="928"/>
      <c r="G73" s="927"/>
      <c r="H73" s="75" t="s">
        <v>496</v>
      </c>
      <c r="I73" s="15"/>
      <c r="J73" s="75" t="s">
        <v>496</v>
      </c>
      <c r="K73" s="15"/>
      <c r="L73" s="15"/>
      <c r="M73" s="75" t="s">
        <v>496</v>
      </c>
      <c r="N73" s="75"/>
      <c r="O73" s="15"/>
      <c r="P73" s="17"/>
    </row>
    <row r="74" spans="1:16" s="39" customFormat="1" ht="30.75" customHeight="1" x14ac:dyDescent="0.2">
      <c r="A74" s="76" t="s">
        <v>705</v>
      </c>
      <c r="B74" s="74" t="s">
        <v>1121</v>
      </c>
      <c r="C74" s="74" t="s">
        <v>2205</v>
      </c>
      <c r="D74" s="48">
        <v>1108</v>
      </c>
      <c r="E74" s="97">
        <v>6336</v>
      </c>
      <c r="F74" s="77">
        <v>40977</v>
      </c>
      <c r="G74" s="79" t="s">
        <v>1251</v>
      </c>
      <c r="H74" s="75" t="s">
        <v>496</v>
      </c>
      <c r="I74" s="15"/>
      <c r="J74" s="75" t="s">
        <v>496</v>
      </c>
      <c r="K74" s="15"/>
      <c r="L74" s="15"/>
      <c r="M74" s="75" t="s">
        <v>496</v>
      </c>
      <c r="N74" s="75"/>
      <c r="O74" s="15"/>
      <c r="P74" s="17"/>
    </row>
    <row r="75" spans="1:16" s="39" customFormat="1" ht="37.5" customHeight="1" x14ac:dyDescent="0.2">
      <c r="A75" s="930" t="s">
        <v>706</v>
      </c>
      <c r="B75" s="74" t="s">
        <v>472</v>
      </c>
      <c r="C75" s="931" t="s">
        <v>2206</v>
      </c>
      <c r="D75" s="48">
        <v>2580</v>
      </c>
      <c r="E75" s="97">
        <v>6374</v>
      </c>
      <c r="F75" s="928">
        <v>41012</v>
      </c>
      <c r="G75" s="944" t="s">
        <v>1238</v>
      </c>
      <c r="H75" s="75" t="s">
        <v>496</v>
      </c>
      <c r="I75" s="15"/>
      <c r="J75" s="75" t="s">
        <v>496</v>
      </c>
      <c r="K75" s="15"/>
      <c r="L75" s="15"/>
      <c r="M75" s="75" t="s">
        <v>496</v>
      </c>
      <c r="N75" s="75"/>
      <c r="O75" s="15"/>
      <c r="P75" s="17"/>
    </row>
    <row r="76" spans="1:16" s="39" customFormat="1" ht="37.5" customHeight="1" x14ac:dyDescent="0.2">
      <c r="A76" s="930"/>
      <c r="B76" s="74" t="s">
        <v>106</v>
      </c>
      <c r="C76" s="931"/>
      <c r="D76" s="48">
        <v>1015</v>
      </c>
      <c r="E76" s="97">
        <v>6373</v>
      </c>
      <c r="F76" s="928"/>
      <c r="G76" s="944"/>
      <c r="H76" s="75" t="s">
        <v>496</v>
      </c>
      <c r="I76" s="15"/>
      <c r="J76" s="75" t="s">
        <v>496</v>
      </c>
      <c r="K76" s="15"/>
      <c r="L76" s="15"/>
      <c r="M76" s="75" t="s">
        <v>496</v>
      </c>
      <c r="N76" s="75"/>
      <c r="O76" s="15"/>
      <c r="P76" s="17"/>
    </row>
    <row r="77" spans="1:16" s="39" customFormat="1" ht="37.5" customHeight="1" x14ac:dyDescent="0.2">
      <c r="A77" s="930"/>
      <c r="B77" s="74" t="s">
        <v>472</v>
      </c>
      <c r="C77" s="931"/>
      <c r="D77" s="48">
        <v>200</v>
      </c>
      <c r="E77" s="97">
        <v>6443</v>
      </c>
      <c r="F77" s="77">
        <v>41073</v>
      </c>
      <c r="G77" s="944"/>
      <c r="H77" s="75" t="s">
        <v>496</v>
      </c>
      <c r="I77" s="15"/>
      <c r="J77" s="75" t="s">
        <v>496</v>
      </c>
      <c r="K77" s="15"/>
      <c r="L77" s="15"/>
      <c r="M77" s="75" t="s">
        <v>496</v>
      </c>
      <c r="N77" s="75"/>
      <c r="O77" s="15"/>
      <c r="P77" s="17"/>
    </row>
    <row r="78" spans="1:16" s="39" customFormat="1" ht="48" customHeight="1" x14ac:dyDescent="0.2">
      <c r="A78" s="76" t="s">
        <v>707</v>
      </c>
      <c r="B78" s="74" t="s">
        <v>84</v>
      </c>
      <c r="C78" s="74" t="s">
        <v>2207</v>
      </c>
      <c r="D78" s="48">
        <v>49000</v>
      </c>
      <c r="E78" s="97">
        <v>6355</v>
      </c>
      <c r="F78" s="77">
        <v>40991</v>
      </c>
      <c r="G78" s="79" t="s">
        <v>1238</v>
      </c>
      <c r="H78" s="75" t="s">
        <v>496</v>
      </c>
      <c r="I78" s="15"/>
      <c r="J78" s="75" t="s">
        <v>496</v>
      </c>
      <c r="K78" s="15"/>
      <c r="L78" s="15"/>
      <c r="M78" s="75" t="s">
        <v>496</v>
      </c>
      <c r="N78" s="75"/>
      <c r="O78" s="15"/>
      <c r="P78" s="17"/>
    </row>
    <row r="79" spans="1:16" s="39" customFormat="1" ht="48" customHeight="1" x14ac:dyDescent="0.2">
      <c r="A79" s="76" t="s">
        <v>708</v>
      </c>
      <c r="B79" s="74" t="s">
        <v>192</v>
      </c>
      <c r="C79" s="74" t="s">
        <v>2208</v>
      </c>
      <c r="D79" s="48">
        <v>688.85</v>
      </c>
      <c r="E79" s="97">
        <v>6335</v>
      </c>
      <c r="F79" s="77">
        <v>40977</v>
      </c>
      <c r="G79" s="79" t="s">
        <v>1252</v>
      </c>
      <c r="H79" s="75" t="s">
        <v>496</v>
      </c>
      <c r="I79" s="15"/>
      <c r="J79" s="75" t="s">
        <v>496</v>
      </c>
      <c r="K79" s="15"/>
      <c r="L79" s="15"/>
      <c r="M79" s="75" t="s">
        <v>496</v>
      </c>
      <c r="N79" s="75"/>
      <c r="O79" s="15"/>
      <c r="P79" s="17"/>
    </row>
    <row r="80" spans="1:16" s="39" customFormat="1" ht="54" customHeight="1" x14ac:dyDescent="0.2">
      <c r="A80" s="930" t="s">
        <v>709</v>
      </c>
      <c r="B80" s="74" t="s">
        <v>1093</v>
      </c>
      <c r="C80" s="927" t="s">
        <v>2209</v>
      </c>
      <c r="D80" s="48">
        <v>275.44</v>
      </c>
      <c r="E80" s="97">
        <v>6332</v>
      </c>
      <c r="F80" s="928">
        <v>40970</v>
      </c>
      <c r="G80" s="944" t="s">
        <v>1253</v>
      </c>
      <c r="H80" s="75" t="s">
        <v>496</v>
      </c>
      <c r="I80" s="15"/>
      <c r="J80" s="75" t="s">
        <v>496</v>
      </c>
      <c r="K80" s="15"/>
      <c r="L80" s="15"/>
      <c r="M80" s="75" t="s">
        <v>496</v>
      </c>
      <c r="N80" s="75"/>
      <c r="O80" s="15"/>
      <c r="P80" s="17"/>
    </row>
    <row r="81" spans="1:16" s="39" customFormat="1" ht="54" customHeight="1" x14ac:dyDescent="0.2">
      <c r="A81" s="930"/>
      <c r="B81" s="74" t="s">
        <v>440</v>
      </c>
      <c r="C81" s="927"/>
      <c r="D81" s="48">
        <v>195</v>
      </c>
      <c r="E81" s="97">
        <v>6333</v>
      </c>
      <c r="F81" s="928"/>
      <c r="G81" s="944"/>
      <c r="H81" s="75" t="s">
        <v>496</v>
      </c>
      <c r="I81" s="15"/>
      <c r="J81" s="75" t="s">
        <v>496</v>
      </c>
      <c r="K81" s="15"/>
      <c r="L81" s="15"/>
      <c r="M81" s="75" t="s">
        <v>496</v>
      </c>
      <c r="N81" s="75"/>
      <c r="O81" s="15"/>
      <c r="P81" s="17"/>
    </row>
    <row r="82" spans="1:16" s="39" customFormat="1" ht="64.5" customHeight="1" x14ac:dyDescent="0.2">
      <c r="A82" s="76" t="s">
        <v>710</v>
      </c>
      <c r="B82" s="74" t="s">
        <v>1122</v>
      </c>
      <c r="C82" s="74" t="s">
        <v>2210</v>
      </c>
      <c r="D82" s="48">
        <v>33060</v>
      </c>
      <c r="E82" s="96" t="s">
        <v>35</v>
      </c>
      <c r="F82" s="77">
        <v>41009</v>
      </c>
      <c r="G82" s="74" t="s">
        <v>1254</v>
      </c>
      <c r="H82" s="75" t="s">
        <v>496</v>
      </c>
      <c r="I82" s="15"/>
      <c r="J82" s="75" t="s">
        <v>496</v>
      </c>
      <c r="K82" s="15"/>
      <c r="L82" s="15"/>
      <c r="M82" s="75" t="s">
        <v>496</v>
      </c>
      <c r="N82" s="75"/>
      <c r="O82" s="15"/>
      <c r="P82" s="17"/>
    </row>
    <row r="83" spans="1:16" s="39" customFormat="1" ht="34.5" customHeight="1" x14ac:dyDescent="0.2">
      <c r="A83" s="76" t="s">
        <v>711</v>
      </c>
      <c r="B83" s="74" t="s">
        <v>89</v>
      </c>
      <c r="C83" s="74" t="s">
        <v>2211</v>
      </c>
      <c r="D83" s="48">
        <v>9998</v>
      </c>
      <c r="E83" s="97">
        <v>6386</v>
      </c>
      <c r="F83" s="77">
        <v>41026</v>
      </c>
      <c r="G83" s="74" t="s">
        <v>1255</v>
      </c>
      <c r="H83" s="75" t="s">
        <v>496</v>
      </c>
      <c r="I83" s="15"/>
      <c r="J83" s="75" t="s">
        <v>496</v>
      </c>
      <c r="K83" s="15"/>
      <c r="L83" s="15"/>
      <c r="M83" s="75" t="s">
        <v>496</v>
      </c>
      <c r="N83" s="75"/>
      <c r="O83" s="15"/>
      <c r="P83" s="17"/>
    </row>
    <row r="84" spans="1:16" s="39" customFormat="1" ht="34.5" customHeight="1" x14ac:dyDescent="0.2">
      <c r="A84" s="930" t="s">
        <v>712</v>
      </c>
      <c r="B84" s="74" t="s">
        <v>1123</v>
      </c>
      <c r="C84" s="927" t="s">
        <v>2212</v>
      </c>
      <c r="D84" s="48">
        <v>2532</v>
      </c>
      <c r="E84" s="97">
        <v>6356</v>
      </c>
      <c r="F84" s="77">
        <v>40991</v>
      </c>
      <c r="G84" s="74" t="s">
        <v>1256</v>
      </c>
      <c r="H84" s="75" t="s">
        <v>496</v>
      </c>
      <c r="I84" s="15"/>
      <c r="J84" s="75" t="s">
        <v>496</v>
      </c>
      <c r="K84" s="15"/>
      <c r="L84" s="15"/>
      <c r="M84" s="75" t="s">
        <v>496</v>
      </c>
      <c r="N84" s="75"/>
      <c r="O84" s="15"/>
      <c r="P84" s="17"/>
    </row>
    <row r="85" spans="1:16" s="39" customFormat="1" ht="34.5" customHeight="1" x14ac:dyDescent="0.2">
      <c r="A85" s="930"/>
      <c r="B85" s="74" t="s">
        <v>1123</v>
      </c>
      <c r="C85" s="927"/>
      <c r="D85" s="48">
        <v>2500</v>
      </c>
      <c r="E85" s="97">
        <v>6382</v>
      </c>
      <c r="F85" s="77">
        <v>41019</v>
      </c>
      <c r="G85" s="74" t="s">
        <v>1257</v>
      </c>
      <c r="H85" s="75" t="s">
        <v>496</v>
      </c>
      <c r="I85" s="15"/>
      <c r="J85" s="75" t="s">
        <v>496</v>
      </c>
      <c r="K85" s="15"/>
      <c r="L85" s="15"/>
      <c r="M85" s="75" t="s">
        <v>496</v>
      </c>
      <c r="N85" s="75"/>
      <c r="O85" s="15"/>
      <c r="P85" s="17"/>
    </row>
    <row r="86" spans="1:16" s="39" customFormat="1" ht="34.5" customHeight="1" x14ac:dyDescent="0.2">
      <c r="A86" s="76" t="s">
        <v>713</v>
      </c>
      <c r="B86" s="74" t="s">
        <v>1093</v>
      </c>
      <c r="C86" s="74" t="s">
        <v>2213</v>
      </c>
      <c r="D86" s="48">
        <v>216.96</v>
      </c>
      <c r="E86" s="97">
        <v>6337</v>
      </c>
      <c r="F86" s="77">
        <v>40977</v>
      </c>
      <c r="G86" s="74" t="s">
        <v>1258</v>
      </c>
      <c r="H86" s="75" t="s">
        <v>496</v>
      </c>
      <c r="I86" s="15"/>
      <c r="J86" s="75" t="s">
        <v>496</v>
      </c>
      <c r="K86" s="15"/>
      <c r="L86" s="15"/>
      <c r="M86" s="75" t="s">
        <v>496</v>
      </c>
      <c r="N86" s="75"/>
      <c r="O86" s="15"/>
      <c r="P86" s="17"/>
    </row>
    <row r="87" spans="1:16" s="39" customFormat="1" ht="34.5" customHeight="1" x14ac:dyDescent="0.2">
      <c r="A87" s="76" t="s">
        <v>714</v>
      </c>
      <c r="B87" s="74" t="s">
        <v>1124</v>
      </c>
      <c r="C87" s="74" t="s">
        <v>2214</v>
      </c>
      <c r="D87" s="48">
        <v>9072</v>
      </c>
      <c r="E87" s="97">
        <v>6390</v>
      </c>
      <c r="F87" s="77">
        <v>41038</v>
      </c>
      <c r="G87" s="74" t="s">
        <v>1259</v>
      </c>
      <c r="H87" s="75" t="s">
        <v>496</v>
      </c>
      <c r="I87" s="15"/>
      <c r="J87" s="75" t="s">
        <v>496</v>
      </c>
      <c r="K87" s="15"/>
      <c r="L87" s="15"/>
      <c r="M87" s="75" t="s">
        <v>496</v>
      </c>
      <c r="N87" s="75"/>
      <c r="O87" s="15"/>
      <c r="P87" s="17"/>
    </row>
    <row r="88" spans="1:16" s="39" customFormat="1" ht="34.5" customHeight="1" x14ac:dyDescent="0.2">
      <c r="A88" s="76" t="s">
        <v>715</v>
      </c>
      <c r="B88" s="74" t="s">
        <v>1125</v>
      </c>
      <c r="C88" s="74" t="s">
        <v>2215</v>
      </c>
      <c r="D88" s="48">
        <v>1900</v>
      </c>
      <c r="E88" s="97">
        <v>6338</v>
      </c>
      <c r="F88" s="77">
        <v>40988</v>
      </c>
      <c r="G88" s="74" t="s">
        <v>1260</v>
      </c>
      <c r="H88" s="75" t="s">
        <v>496</v>
      </c>
      <c r="I88" s="15"/>
      <c r="J88" s="75" t="s">
        <v>496</v>
      </c>
      <c r="K88" s="15"/>
      <c r="L88" s="15"/>
      <c r="M88" s="75" t="s">
        <v>496</v>
      </c>
      <c r="N88" s="75"/>
      <c r="O88" s="15"/>
      <c r="P88" s="17"/>
    </row>
    <row r="89" spans="1:16" s="39" customFormat="1" ht="63" customHeight="1" x14ac:dyDescent="0.2">
      <c r="A89" s="76" t="s">
        <v>716</v>
      </c>
      <c r="B89" s="74" t="s">
        <v>1991</v>
      </c>
      <c r="C89" s="74" t="s">
        <v>2216</v>
      </c>
      <c r="D89" s="48">
        <v>16797.45</v>
      </c>
      <c r="E89" s="96" t="s">
        <v>36</v>
      </c>
      <c r="F89" s="77">
        <v>41044</v>
      </c>
      <c r="G89" s="74" t="s">
        <v>1261</v>
      </c>
      <c r="H89" s="75"/>
      <c r="I89" s="75" t="s">
        <v>496</v>
      </c>
      <c r="J89" s="75"/>
      <c r="K89" s="75" t="s">
        <v>496</v>
      </c>
      <c r="L89" s="15"/>
      <c r="M89" s="75"/>
      <c r="N89" s="75"/>
      <c r="O89" s="75" t="s">
        <v>496</v>
      </c>
      <c r="P89" s="117" t="s">
        <v>1994</v>
      </c>
    </row>
    <row r="90" spans="1:16" s="39" customFormat="1" ht="54.75" customHeight="1" x14ac:dyDescent="0.2">
      <c r="A90" s="76" t="s">
        <v>717</v>
      </c>
      <c r="B90" s="74" t="s">
        <v>1099</v>
      </c>
      <c r="C90" s="74" t="s">
        <v>2217</v>
      </c>
      <c r="D90" s="48">
        <v>18700</v>
      </c>
      <c r="E90" s="96" t="s">
        <v>37</v>
      </c>
      <c r="F90" s="77">
        <v>41043</v>
      </c>
      <c r="G90" s="74" t="s">
        <v>1262</v>
      </c>
      <c r="H90" s="75" t="s">
        <v>496</v>
      </c>
      <c r="I90" s="15"/>
      <c r="J90" s="75" t="s">
        <v>496</v>
      </c>
      <c r="K90" s="15"/>
      <c r="L90" s="15"/>
      <c r="M90" s="75" t="s">
        <v>496</v>
      </c>
      <c r="N90" s="75"/>
      <c r="O90" s="15"/>
      <c r="P90" s="17"/>
    </row>
    <row r="91" spans="1:16" s="39" customFormat="1" ht="29.25" customHeight="1" x14ac:dyDescent="0.2">
      <c r="A91" s="930" t="s">
        <v>718</v>
      </c>
      <c r="B91" s="74" t="s">
        <v>97</v>
      </c>
      <c r="C91" s="927" t="s">
        <v>2218</v>
      </c>
      <c r="D91" s="48">
        <v>9133.34</v>
      </c>
      <c r="E91" s="97">
        <v>6377</v>
      </c>
      <c r="F91" s="928">
        <v>41017</v>
      </c>
      <c r="G91" s="944" t="s">
        <v>1263</v>
      </c>
      <c r="H91" s="75" t="s">
        <v>496</v>
      </c>
      <c r="I91" s="15"/>
      <c r="J91" s="75" t="s">
        <v>496</v>
      </c>
      <c r="K91" s="15"/>
      <c r="L91" s="15"/>
      <c r="M91" s="75" t="s">
        <v>496</v>
      </c>
      <c r="N91" s="75"/>
      <c r="O91" s="15"/>
      <c r="P91" s="17"/>
    </row>
    <row r="92" spans="1:16" s="39" customFormat="1" ht="29.25" customHeight="1" x14ac:dyDescent="0.2">
      <c r="A92" s="930"/>
      <c r="B92" s="74" t="s">
        <v>1126</v>
      </c>
      <c r="C92" s="927"/>
      <c r="D92" s="48">
        <v>2916</v>
      </c>
      <c r="E92" s="97">
        <v>6378</v>
      </c>
      <c r="F92" s="928"/>
      <c r="G92" s="944"/>
      <c r="H92" s="75" t="s">
        <v>496</v>
      </c>
      <c r="I92" s="15"/>
      <c r="J92" s="75" t="s">
        <v>496</v>
      </c>
      <c r="K92" s="15"/>
      <c r="L92" s="15"/>
      <c r="M92" s="75" t="s">
        <v>496</v>
      </c>
      <c r="N92" s="75"/>
      <c r="O92" s="15"/>
      <c r="P92" s="17"/>
    </row>
    <row r="93" spans="1:16" s="39" customFormat="1" ht="29.25" customHeight="1" x14ac:dyDescent="0.2">
      <c r="A93" s="930"/>
      <c r="B93" s="74" t="s">
        <v>1127</v>
      </c>
      <c r="C93" s="927"/>
      <c r="D93" s="48">
        <v>8104</v>
      </c>
      <c r="E93" s="97">
        <v>6379</v>
      </c>
      <c r="F93" s="928"/>
      <c r="G93" s="944"/>
      <c r="H93" s="75" t="s">
        <v>496</v>
      </c>
      <c r="I93" s="15"/>
      <c r="J93" s="75" t="s">
        <v>496</v>
      </c>
      <c r="K93" s="15"/>
      <c r="L93" s="15"/>
      <c r="M93" s="75" t="s">
        <v>496</v>
      </c>
      <c r="N93" s="75"/>
      <c r="O93" s="15"/>
      <c r="P93" s="17"/>
    </row>
    <row r="94" spans="1:16" s="39" customFormat="1" ht="29.25" customHeight="1" x14ac:dyDescent="0.2">
      <c r="A94" s="930"/>
      <c r="B94" s="74" t="s">
        <v>1128</v>
      </c>
      <c r="C94" s="927"/>
      <c r="D94" s="48">
        <v>6743.44</v>
      </c>
      <c r="E94" s="97">
        <v>6380</v>
      </c>
      <c r="F94" s="928"/>
      <c r="G94" s="944"/>
      <c r="H94" s="75" t="s">
        <v>496</v>
      </c>
      <c r="I94" s="15"/>
      <c r="J94" s="75" t="s">
        <v>496</v>
      </c>
      <c r="K94" s="15"/>
      <c r="L94" s="15"/>
      <c r="M94" s="75" t="s">
        <v>496</v>
      </c>
      <c r="N94" s="75"/>
      <c r="O94" s="15"/>
      <c r="P94" s="17"/>
    </row>
    <row r="95" spans="1:16" s="39" customFormat="1" ht="44.25" customHeight="1" x14ac:dyDescent="0.2">
      <c r="A95" s="76" t="s">
        <v>719</v>
      </c>
      <c r="B95" s="74" t="s">
        <v>1129</v>
      </c>
      <c r="C95" s="74" t="s">
        <v>2219</v>
      </c>
      <c r="D95" s="48">
        <v>10200</v>
      </c>
      <c r="E95" s="96" t="s">
        <v>38</v>
      </c>
      <c r="F95" s="77">
        <v>41016</v>
      </c>
      <c r="G95" s="74" t="s">
        <v>1264</v>
      </c>
      <c r="H95" s="75" t="s">
        <v>496</v>
      </c>
      <c r="I95" s="15"/>
      <c r="J95" s="75" t="s">
        <v>496</v>
      </c>
      <c r="K95" s="15"/>
      <c r="L95" s="15"/>
      <c r="M95" s="75" t="s">
        <v>496</v>
      </c>
      <c r="N95" s="75"/>
      <c r="O95" s="15"/>
      <c r="P95" s="17"/>
    </row>
    <row r="96" spans="1:16" s="39" customFormat="1" ht="54" customHeight="1" x14ac:dyDescent="0.2">
      <c r="A96" s="930" t="s">
        <v>720</v>
      </c>
      <c r="B96" s="74" t="s">
        <v>303</v>
      </c>
      <c r="C96" s="927" t="s">
        <v>2220</v>
      </c>
      <c r="D96" s="48">
        <v>10000</v>
      </c>
      <c r="E96" s="97">
        <v>6392</v>
      </c>
      <c r="F96" s="77">
        <v>41040</v>
      </c>
      <c r="G96" s="927" t="s">
        <v>1265</v>
      </c>
      <c r="H96" s="75" t="s">
        <v>496</v>
      </c>
      <c r="I96" s="15"/>
      <c r="J96" s="75" t="s">
        <v>496</v>
      </c>
      <c r="K96" s="15"/>
      <c r="L96" s="15"/>
      <c r="M96" s="75" t="s">
        <v>496</v>
      </c>
      <c r="N96" s="75"/>
      <c r="O96" s="15"/>
      <c r="P96" s="17"/>
    </row>
    <row r="97" spans="1:16" s="39" customFormat="1" ht="54" customHeight="1" x14ac:dyDescent="0.2">
      <c r="A97" s="930"/>
      <c r="B97" s="74" t="s">
        <v>1130</v>
      </c>
      <c r="C97" s="927"/>
      <c r="D97" s="48">
        <v>17100</v>
      </c>
      <c r="E97" s="97">
        <v>6394</v>
      </c>
      <c r="F97" s="77">
        <v>41045</v>
      </c>
      <c r="G97" s="927"/>
      <c r="H97" s="75" t="s">
        <v>496</v>
      </c>
      <c r="I97" s="15"/>
      <c r="J97" s="75" t="s">
        <v>496</v>
      </c>
      <c r="K97" s="15"/>
      <c r="L97" s="15"/>
      <c r="M97" s="75" t="s">
        <v>496</v>
      </c>
      <c r="N97" s="75"/>
      <c r="O97" s="15"/>
      <c r="P97" s="17"/>
    </row>
    <row r="98" spans="1:16" s="39" customFormat="1" ht="28.5" customHeight="1" x14ac:dyDescent="0.2">
      <c r="A98" s="930" t="s">
        <v>721</v>
      </c>
      <c r="B98" s="74" t="s">
        <v>1131</v>
      </c>
      <c r="C98" s="927" t="s">
        <v>2221</v>
      </c>
      <c r="D98" s="48">
        <v>1360</v>
      </c>
      <c r="E98" s="97">
        <v>6407</v>
      </c>
      <c r="F98" s="928">
        <v>41059</v>
      </c>
      <c r="G98" s="944" t="s">
        <v>1266</v>
      </c>
      <c r="H98" s="75" t="s">
        <v>496</v>
      </c>
      <c r="I98" s="15"/>
      <c r="J98" s="75" t="s">
        <v>496</v>
      </c>
      <c r="K98" s="15"/>
      <c r="L98" s="15"/>
      <c r="M98" s="75" t="s">
        <v>496</v>
      </c>
      <c r="N98" s="75"/>
      <c r="O98" s="15"/>
      <c r="P98" s="17"/>
    </row>
    <row r="99" spans="1:16" s="39" customFormat="1" ht="28.5" customHeight="1" x14ac:dyDescent="0.2">
      <c r="A99" s="930"/>
      <c r="B99" s="74" t="s">
        <v>1132</v>
      </c>
      <c r="C99" s="927"/>
      <c r="D99" s="48">
        <v>678</v>
      </c>
      <c r="E99" s="97">
        <v>6408</v>
      </c>
      <c r="F99" s="928"/>
      <c r="G99" s="944"/>
      <c r="H99" s="75" t="s">
        <v>496</v>
      </c>
      <c r="I99" s="15"/>
      <c r="J99" s="75" t="s">
        <v>496</v>
      </c>
      <c r="K99" s="15"/>
      <c r="L99" s="15"/>
      <c r="M99" s="75" t="s">
        <v>496</v>
      </c>
      <c r="N99" s="75"/>
      <c r="O99" s="15"/>
      <c r="P99" s="17"/>
    </row>
    <row r="100" spans="1:16" s="39" customFormat="1" ht="28.5" customHeight="1" x14ac:dyDescent="0.2">
      <c r="A100" s="930"/>
      <c r="B100" s="74" t="s">
        <v>1133</v>
      </c>
      <c r="C100" s="927"/>
      <c r="D100" s="48">
        <v>800</v>
      </c>
      <c r="E100" s="97">
        <v>6409</v>
      </c>
      <c r="F100" s="928"/>
      <c r="G100" s="944"/>
      <c r="H100" s="75" t="s">
        <v>496</v>
      </c>
      <c r="I100" s="15"/>
      <c r="J100" s="75" t="s">
        <v>496</v>
      </c>
      <c r="K100" s="15"/>
      <c r="L100" s="15"/>
      <c r="M100" s="75" t="s">
        <v>496</v>
      </c>
      <c r="N100" s="75"/>
      <c r="O100" s="15"/>
      <c r="P100" s="17"/>
    </row>
    <row r="101" spans="1:16" s="39" customFormat="1" ht="28.5" customHeight="1" x14ac:dyDescent="0.2">
      <c r="A101" s="930"/>
      <c r="B101" s="74" t="s">
        <v>1134</v>
      </c>
      <c r="C101" s="927"/>
      <c r="D101" s="48">
        <v>1100</v>
      </c>
      <c r="E101" s="97">
        <v>6410</v>
      </c>
      <c r="F101" s="928"/>
      <c r="G101" s="944"/>
      <c r="H101" s="75" t="s">
        <v>496</v>
      </c>
      <c r="I101" s="15"/>
      <c r="J101" s="75" t="s">
        <v>496</v>
      </c>
      <c r="K101" s="15"/>
      <c r="L101" s="15"/>
      <c r="M101" s="75" t="s">
        <v>496</v>
      </c>
      <c r="N101" s="75"/>
      <c r="O101" s="15"/>
      <c r="P101" s="17"/>
    </row>
    <row r="102" spans="1:16" s="39" customFormat="1" ht="28.5" customHeight="1" x14ac:dyDescent="0.2">
      <c r="A102" s="930"/>
      <c r="B102" s="74" t="s">
        <v>1135</v>
      </c>
      <c r="C102" s="927"/>
      <c r="D102" s="48">
        <v>375</v>
      </c>
      <c r="E102" s="97">
        <v>6411</v>
      </c>
      <c r="F102" s="928"/>
      <c r="G102" s="944"/>
      <c r="H102" s="75" t="s">
        <v>496</v>
      </c>
      <c r="I102" s="15"/>
      <c r="J102" s="75" t="s">
        <v>496</v>
      </c>
      <c r="K102" s="15"/>
      <c r="L102" s="15"/>
      <c r="M102" s="75" t="s">
        <v>496</v>
      </c>
      <c r="N102" s="75"/>
      <c r="O102" s="15"/>
      <c r="P102" s="17"/>
    </row>
    <row r="103" spans="1:16" s="39" customFormat="1" ht="28.5" customHeight="1" x14ac:dyDescent="0.2">
      <c r="A103" s="930"/>
      <c r="B103" s="74" t="s">
        <v>1136</v>
      </c>
      <c r="C103" s="927"/>
      <c r="D103" s="48">
        <v>250</v>
      </c>
      <c r="E103" s="97">
        <v>6412</v>
      </c>
      <c r="F103" s="928"/>
      <c r="G103" s="944"/>
      <c r="H103" s="75" t="s">
        <v>496</v>
      </c>
      <c r="I103" s="15"/>
      <c r="J103" s="75" t="s">
        <v>496</v>
      </c>
      <c r="K103" s="15"/>
      <c r="L103" s="15"/>
      <c r="M103" s="75" t="s">
        <v>496</v>
      </c>
      <c r="N103" s="75"/>
      <c r="O103" s="15"/>
      <c r="P103" s="17"/>
    </row>
    <row r="104" spans="1:16" s="39" customFormat="1" ht="28.5" customHeight="1" x14ac:dyDescent="0.2">
      <c r="A104" s="930"/>
      <c r="B104" s="74" t="s">
        <v>1137</v>
      </c>
      <c r="C104" s="927"/>
      <c r="D104" s="48">
        <v>630</v>
      </c>
      <c r="E104" s="97">
        <v>6413</v>
      </c>
      <c r="F104" s="928"/>
      <c r="G104" s="944"/>
      <c r="H104" s="75" t="s">
        <v>496</v>
      </c>
      <c r="I104" s="15"/>
      <c r="J104" s="75" t="s">
        <v>496</v>
      </c>
      <c r="K104" s="15"/>
      <c r="L104" s="15"/>
      <c r="M104" s="75" t="s">
        <v>496</v>
      </c>
      <c r="N104" s="75"/>
      <c r="O104" s="15"/>
      <c r="P104" s="17"/>
    </row>
    <row r="105" spans="1:16" s="39" customFormat="1" ht="28.5" customHeight="1" x14ac:dyDescent="0.2">
      <c r="A105" s="930"/>
      <c r="B105" s="74" t="s">
        <v>1138</v>
      </c>
      <c r="C105" s="927"/>
      <c r="D105" s="48">
        <v>250</v>
      </c>
      <c r="E105" s="97">
        <v>6414</v>
      </c>
      <c r="F105" s="928"/>
      <c r="G105" s="944"/>
      <c r="H105" s="75" t="s">
        <v>496</v>
      </c>
      <c r="I105" s="15"/>
      <c r="J105" s="75" t="s">
        <v>496</v>
      </c>
      <c r="K105" s="15"/>
      <c r="L105" s="15"/>
      <c r="M105" s="75" t="s">
        <v>496</v>
      </c>
      <c r="N105" s="75"/>
      <c r="O105" s="15"/>
      <c r="P105" s="17"/>
    </row>
    <row r="106" spans="1:16" s="39" customFormat="1" ht="28.5" customHeight="1" x14ac:dyDescent="0.2">
      <c r="A106" s="930"/>
      <c r="B106" s="74" t="s">
        <v>1139</v>
      </c>
      <c r="C106" s="927"/>
      <c r="D106" s="48">
        <v>450</v>
      </c>
      <c r="E106" s="97">
        <v>6415</v>
      </c>
      <c r="F106" s="928"/>
      <c r="G106" s="944"/>
      <c r="H106" s="75" t="s">
        <v>496</v>
      </c>
      <c r="I106" s="15"/>
      <c r="J106" s="75" t="s">
        <v>496</v>
      </c>
      <c r="K106" s="15"/>
      <c r="L106" s="15"/>
      <c r="M106" s="75" t="s">
        <v>496</v>
      </c>
      <c r="N106" s="75"/>
      <c r="O106" s="15"/>
      <c r="P106" s="17"/>
    </row>
    <row r="107" spans="1:16" s="39" customFormat="1" ht="28.5" customHeight="1" x14ac:dyDescent="0.2">
      <c r="A107" s="930"/>
      <c r="B107" s="74" t="s">
        <v>1140</v>
      </c>
      <c r="C107" s="927"/>
      <c r="D107" s="48">
        <v>250</v>
      </c>
      <c r="E107" s="97">
        <v>6416</v>
      </c>
      <c r="F107" s="928"/>
      <c r="G107" s="944"/>
      <c r="H107" s="75" t="s">
        <v>496</v>
      </c>
      <c r="I107" s="15"/>
      <c r="J107" s="75" t="s">
        <v>496</v>
      </c>
      <c r="K107" s="15"/>
      <c r="L107" s="15"/>
      <c r="M107" s="75" t="s">
        <v>496</v>
      </c>
      <c r="N107" s="75"/>
      <c r="O107" s="15"/>
      <c r="P107" s="17"/>
    </row>
    <row r="108" spans="1:16" s="39" customFormat="1" ht="28.5" customHeight="1" x14ac:dyDescent="0.2">
      <c r="A108" s="930"/>
      <c r="B108" s="74" t="s">
        <v>1141</v>
      </c>
      <c r="C108" s="927"/>
      <c r="D108" s="48">
        <v>400</v>
      </c>
      <c r="E108" s="97">
        <v>6417</v>
      </c>
      <c r="F108" s="928"/>
      <c r="G108" s="944"/>
      <c r="H108" s="75" t="s">
        <v>496</v>
      </c>
      <c r="I108" s="15"/>
      <c r="J108" s="75" t="s">
        <v>496</v>
      </c>
      <c r="K108" s="15"/>
      <c r="L108" s="15"/>
      <c r="M108" s="75" t="s">
        <v>496</v>
      </c>
      <c r="N108" s="75"/>
      <c r="O108" s="15"/>
      <c r="P108" s="17"/>
    </row>
    <row r="109" spans="1:16" s="39" customFormat="1" ht="28.5" customHeight="1" x14ac:dyDescent="0.2">
      <c r="A109" s="930"/>
      <c r="B109" s="74" t="s">
        <v>1142</v>
      </c>
      <c r="C109" s="927"/>
      <c r="D109" s="48">
        <v>880</v>
      </c>
      <c r="E109" s="97">
        <v>6418</v>
      </c>
      <c r="F109" s="928"/>
      <c r="G109" s="944"/>
      <c r="H109" s="75" t="s">
        <v>496</v>
      </c>
      <c r="I109" s="15"/>
      <c r="J109" s="75" t="s">
        <v>496</v>
      </c>
      <c r="K109" s="15"/>
      <c r="L109" s="15"/>
      <c r="M109" s="75" t="s">
        <v>496</v>
      </c>
      <c r="N109" s="75"/>
      <c r="O109" s="15"/>
      <c r="P109" s="17"/>
    </row>
    <row r="110" spans="1:16" s="39" customFormat="1" ht="28.5" customHeight="1" x14ac:dyDescent="0.2">
      <c r="A110" s="930"/>
      <c r="B110" s="74" t="s">
        <v>1143</v>
      </c>
      <c r="C110" s="927"/>
      <c r="D110" s="48">
        <v>300</v>
      </c>
      <c r="E110" s="97">
        <v>6419</v>
      </c>
      <c r="F110" s="928"/>
      <c r="G110" s="944"/>
      <c r="H110" s="75" t="s">
        <v>496</v>
      </c>
      <c r="I110" s="15"/>
      <c r="J110" s="75" t="s">
        <v>496</v>
      </c>
      <c r="K110" s="15"/>
      <c r="L110" s="15"/>
      <c r="M110" s="75" t="s">
        <v>496</v>
      </c>
      <c r="N110" s="75"/>
      <c r="O110" s="15"/>
      <c r="P110" s="17"/>
    </row>
    <row r="111" spans="1:16" s="39" customFormat="1" ht="28.5" customHeight="1" x14ac:dyDescent="0.2">
      <c r="A111" s="930"/>
      <c r="B111" s="74" t="s">
        <v>443</v>
      </c>
      <c r="C111" s="927"/>
      <c r="D111" s="48">
        <v>5000</v>
      </c>
      <c r="E111" s="97">
        <v>6420</v>
      </c>
      <c r="F111" s="928"/>
      <c r="G111" s="944"/>
      <c r="H111" s="75" t="s">
        <v>496</v>
      </c>
      <c r="I111" s="15"/>
      <c r="J111" s="75" t="s">
        <v>496</v>
      </c>
      <c r="K111" s="15"/>
      <c r="L111" s="15"/>
      <c r="M111" s="75" t="s">
        <v>496</v>
      </c>
      <c r="N111" s="75"/>
      <c r="O111" s="15"/>
      <c r="P111" s="17"/>
    </row>
    <row r="112" spans="1:16" s="39" customFormat="1" ht="28.5" customHeight="1" x14ac:dyDescent="0.2">
      <c r="A112" s="930"/>
      <c r="B112" s="74" t="s">
        <v>1144</v>
      </c>
      <c r="C112" s="927"/>
      <c r="D112" s="48">
        <v>5000</v>
      </c>
      <c r="E112" s="97">
        <v>6421</v>
      </c>
      <c r="F112" s="928"/>
      <c r="G112" s="944"/>
      <c r="H112" s="75" t="s">
        <v>496</v>
      </c>
      <c r="I112" s="15"/>
      <c r="J112" s="75" t="s">
        <v>496</v>
      </c>
      <c r="K112" s="15"/>
      <c r="L112" s="15"/>
      <c r="M112" s="75" t="s">
        <v>496</v>
      </c>
      <c r="N112" s="75"/>
      <c r="O112" s="15"/>
      <c r="P112" s="17"/>
    </row>
    <row r="113" spans="1:16" s="39" customFormat="1" ht="28.5" customHeight="1" x14ac:dyDescent="0.2">
      <c r="A113" s="930"/>
      <c r="B113" s="74" t="s">
        <v>1145</v>
      </c>
      <c r="C113" s="927"/>
      <c r="D113" s="48">
        <v>3750</v>
      </c>
      <c r="E113" s="97">
        <v>6422</v>
      </c>
      <c r="F113" s="928"/>
      <c r="G113" s="944"/>
      <c r="H113" s="75" t="s">
        <v>496</v>
      </c>
      <c r="I113" s="15"/>
      <c r="J113" s="75" t="s">
        <v>496</v>
      </c>
      <c r="K113" s="15"/>
      <c r="L113" s="15"/>
      <c r="M113" s="75" t="s">
        <v>496</v>
      </c>
      <c r="N113" s="75"/>
      <c r="O113" s="15"/>
      <c r="P113" s="17"/>
    </row>
    <row r="114" spans="1:16" s="39" customFormat="1" ht="28.5" customHeight="1" x14ac:dyDescent="0.2">
      <c r="A114" s="930"/>
      <c r="B114" s="74" t="s">
        <v>1146</v>
      </c>
      <c r="C114" s="927"/>
      <c r="D114" s="48">
        <v>3750</v>
      </c>
      <c r="E114" s="97">
        <v>6423</v>
      </c>
      <c r="F114" s="928"/>
      <c r="G114" s="944"/>
      <c r="H114" s="75" t="s">
        <v>496</v>
      </c>
      <c r="I114" s="15"/>
      <c r="J114" s="75" t="s">
        <v>496</v>
      </c>
      <c r="K114" s="15"/>
      <c r="L114" s="15"/>
      <c r="M114" s="75" t="s">
        <v>496</v>
      </c>
      <c r="N114" s="75"/>
      <c r="O114" s="15"/>
      <c r="P114" s="17"/>
    </row>
    <row r="115" spans="1:16" s="39" customFormat="1" ht="28.5" customHeight="1" x14ac:dyDescent="0.2">
      <c r="A115" s="930"/>
      <c r="B115" s="74" t="s">
        <v>1147</v>
      </c>
      <c r="C115" s="927"/>
      <c r="D115" s="48">
        <v>255</v>
      </c>
      <c r="E115" s="97">
        <v>6424</v>
      </c>
      <c r="F115" s="928"/>
      <c r="G115" s="944"/>
      <c r="H115" s="75" t="s">
        <v>496</v>
      </c>
      <c r="I115" s="15"/>
      <c r="J115" s="75" t="s">
        <v>496</v>
      </c>
      <c r="K115" s="15"/>
      <c r="L115" s="15"/>
      <c r="M115" s="75" t="s">
        <v>496</v>
      </c>
      <c r="N115" s="75"/>
      <c r="O115" s="15"/>
      <c r="P115" s="17"/>
    </row>
    <row r="116" spans="1:16" s="39" customFormat="1" ht="28.5" customHeight="1" x14ac:dyDescent="0.2">
      <c r="A116" s="930"/>
      <c r="B116" s="74" t="s">
        <v>1148</v>
      </c>
      <c r="C116" s="927"/>
      <c r="D116" s="48">
        <v>200</v>
      </c>
      <c r="E116" s="97">
        <v>6425</v>
      </c>
      <c r="F116" s="928"/>
      <c r="G116" s="944"/>
      <c r="H116" s="75" t="s">
        <v>496</v>
      </c>
      <c r="I116" s="15"/>
      <c r="J116" s="75" t="s">
        <v>496</v>
      </c>
      <c r="K116" s="15"/>
      <c r="L116" s="15"/>
      <c r="M116" s="75" t="s">
        <v>496</v>
      </c>
      <c r="N116" s="75"/>
      <c r="O116" s="15"/>
      <c r="P116" s="17"/>
    </row>
    <row r="117" spans="1:16" s="39" customFormat="1" ht="28.5" customHeight="1" x14ac:dyDescent="0.2">
      <c r="A117" s="930"/>
      <c r="B117" s="74" t="s">
        <v>1149</v>
      </c>
      <c r="C117" s="927"/>
      <c r="D117" s="48">
        <v>200</v>
      </c>
      <c r="E117" s="97">
        <v>6426</v>
      </c>
      <c r="F117" s="928"/>
      <c r="G117" s="944"/>
      <c r="H117" s="75" t="s">
        <v>496</v>
      </c>
      <c r="I117" s="15"/>
      <c r="J117" s="75" t="s">
        <v>496</v>
      </c>
      <c r="K117" s="15"/>
      <c r="L117" s="15"/>
      <c r="M117" s="75" t="s">
        <v>496</v>
      </c>
      <c r="N117" s="75"/>
      <c r="O117" s="15"/>
      <c r="P117" s="17"/>
    </row>
    <row r="118" spans="1:16" s="39" customFormat="1" ht="28.5" customHeight="1" x14ac:dyDescent="0.2">
      <c r="A118" s="930"/>
      <c r="B118" s="74" t="s">
        <v>468</v>
      </c>
      <c r="C118" s="927"/>
      <c r="D118" s="48">
        <v>1250</v>
      </c>
      <c r="E118" s="97">
        <v>6427</v>
      </c>
      <c r="F118" s="928"/>
      <c r="G118" s="944"/>
      <c r="H118" s="75" t="s">
        <v>496</v>
      </c>
      <c r="I118" s="15"/>
      <c r="J118" s="75" t="s">
        <v>496</v>
      </c>
      <c r="K118" s="15"/>
      <c r="L118" s="15"/>
      <c r="M118" s="75" t="s">
        <v>496</v>
      </c>
      <c r="N118" s="75"/>
      <c r="O118" s="15"/>
      <c r="P118" s="17"/>
    </row>
    <row r="119" spans="1:16" s="39" customFormat="1" ht="28.5" customHeight="1" x14ac:dyDescent="0.2">
      <c r="A119" s="930"/>
      <c r="B119" s="74" t="s">
        <v>1150</v>
      </c>
      <c r="C119" s="927"/>
      <c r="D119" s="48">
        <v>1250</v>
      </c>
      <c r="E119" s="97">
        <v>6428</v>
      </c>
      <c r="F119" s="928"/>
      <c r="G119" s="944"/>
      <c r="H119" s="75" t="s">
        <v>496</v>
      </c>
      <c r="I119" s="15"/>
      <c r="J119" s="75" t="s">
        <v>496</v>
      </c>
      <c r="K119" s="15"/>
      <c r="L119" s="15"/>
      <c r="M119" s="75" t="s">
        <v>496</v>
      </c>
      <c r="N119" s="75"/>
      <c r="O119" s="15"/>
      <c r="P119" s="17"/>
    </row>
    <row r="120" spans="1:16" s="39" customFormat="1" ht="28.5" customHeight="1" x14ac:dyDescent="0.2">
      <c r="A120" s="930"/>
      <c r="B120" s="74" t="s">
        <v>1151</v>
      </c>
      <c r="C120" s="927"/>
      <c r="D120" s="48">
        <v>4000</v>
      </c>
      <c r="E120" s="97">
        <v>6429</v>
      </c>
      <c r="F120" s="928"/>
      <c r="G120" s="944"/>
      <c r="H120" s="75" t="s">
        <v>496</v>
      </c>
      <c r="I120" s="15"/>
      <c r="J120" s="75" t="s">
        <v>496</v>
      </c>
      <c r="K120" s="15"/>
      <c r="L120" s="15"/>
      <c r="M120" s="75" t="s">
        <v>496</v>
      </c>
      <c r="N120" s="75"/>
      <c r="O120" s="15"/>
      <c r="P120" s="17"/>
    </row>
    <row r="121" spans="1:16" s="39" customFormat="1" ht="28.5" customHeight="1" x14ac:dyDescent="0.2">
      <c r="A121" s="930"/>
      <c r="B121" s="74" t="s">
        <v>479</v>
      </c>
      <c r="C121" s="927"/>
      <c r="D121" s="48">
        <v>1250</v>
      </c>
      <c r="E121" s="97">
        <v>6430</v>
      </c>
      <c r="F121" s="928"/>
      <c r="G121" s="944"/>
      <c r="H121" s="75" t="s">
        <v>496</v>
      </c>
      <c r="I121" s="15"/>
      <c r="J121" s="75" t="s">
        <v>496</v>
      </c>
      <c r="K121" s="15"/>
      <c r="L121" s="15"/>
      <c r="M121" s="75" t="s">
        <v>496</v>
      </c>
      <c r="N121" s="75"/>
      <c r="O121" s="15"/>
      <c r="P121" s="17"/>
    </row>
    <row r="122" spans="1:16" s="39" customFormat="1" ht="28.5" customHeight="1" x14ac:dyDescent="0.2">
      <c r="A122" s="930"/>
      <c r="B122" s="74" t="s">
        <v>469</v>
      </c>
      <c r="C122" s="927"/>
      <c r="D122" s="48">
        <v>1250</v>
      </c>
      <c r="E122" s="97">
        <v>6431</v>
      </c>
      <c r="F122" s="928"/>
      <c r="G122" s="944"/>
      <c r="H122" s="75" t="s">
        <v>496</v>
      </c>
      <c r="I122" s="15"/>
      <c r="J122" s="75" t="s">
        <v>496</v>
      </c>
      <c r="K122" s="15"/>
      <c r="L122" s="15"/>
      <c r="M122" s="75" t="s">
        <v>496</v>
      </c>
      <c r="N122" s="75"/>
      <c r="O122" s="15"/>
      <c r="P122" s="17"/>
    </row>
    <row r="123" spans="1:16" s="39" customFormat="1" ht="28.5" customHeight="1" x14ac:dyDescent="0.2">
      <c r="A123" s="930"/>
      <c r="B123" s="74" t="s">
        <v>1152</v>
      </c>
      <c r="C123" s="927"/>
      <c r="D123" s="48">
        <v>902</v>
      </c>
      <c r="E123" s="97">
        <v>6432</v>
      </c>
      <c r="F123" s="928"/>
      <c r="G123" s="944"/>
      <c r="H123" s="75" t="s">
        <v>496</v>
      </c>
      <c r="I123" s="15"/>
      <c r="J123" s="75" t="s">
        <v>496</v>
      </c>
      <c r="K123" s="15"/>
      <c r="L123" s="15"/>
      <c r="M123" s="75" t="s">
        <v>496</v>
      </c>
      <c r="N123" s="75"/>
      <c r="O123" s="15"/>
      <c r="P123" s="17"/>
    </row>
    <row r="124" spans="1:16" s="39" customFormat="1" ht="47.25" customHeight="1" x14ac:dyDescent="0.2">
      <c r="A124" s="76" t="s">
        <v>722</v>
      </c>
      <c r="B124" s="74" t="s">
        <v>483</v>
      </c>
      <c r="C124" s="74" t="s">
        <v>2222</v>
      </c>
      <c r="D124" s="48">
        <v>1875</v>
      </c>
      <c r="E124" s="97">
        <v>6339</v>
      </c>
      <c r="F124" s="77">
        <v>40990</v>
      </c>
      <c r="G124" s="74" t="s">
        <v>1267</v>
      </c>
      <c r="H124" s="75" t="s">
        <v>496</v>
      </c>
      <c r="I124" s="15"/>
      <c r="J124" s="75" t="s">
        <v>496</v>
      </c>
      <c r="K124" s="15"/>
      <c r="L124" s="15"/>
      <c r="M124" s="75" t="s">
        <v>496</v>
      </c>
      <c r="N124" s="75"/>
      <c r="O124" s="15"/>
      <c r="P124" s="17"/>
    </row>
    <row r="125" spans="1:16" s="39" customFormat="1" ht="47.25" customHeight="1" x14ac:dyDescent="0.2">
      <c r="A125" s="930" t="s">
        <v>723</v>
      </c>
      <c r="B125" s="74" t="s">
        <v>1153</v>
      </c>
      <c r="C125" s="927" t="s">
        <v>2223</v>
      </c>
      <c r="D125" s="48">
        <v>250</v>
      </c>
      <c r="E125" s="97">
        <v>6362</v>
      </c>
      <c r="F125" s="928">
        <v>40991</v>
      </c>
      <c r="G125" s="927" t="s">
        <v>1268</v>
      </c>
      <c r="H125" s="75" t="s">
        <v>496</v>
      </c>
      <c r="I125" s="15"/>
      <c r="J125" s="75" t="s">
        <v>496</v>
      </c>
      <c r="K125" s="15"/>
      <c r="L125" s="15"/>
      <c r="M125" s="75" t="s">
        <v>496</v>
      </c>
      <c r="N125" s="75"/>
      <c r="O125" s="15"/>
      <c r="P125" s="17"/>
    </row>
    <row r="126" spans="1:16" s="39" customFormat="1" ht="47.25" customHeight="1" x14ac:dyDescent="0.2">
      <c r="A126" s="930"/>
      <c r="B126" s="74" t="s">
        <v>1154</v>
      </c>
      <c r="C126" s="927"/>
      <c r="D126" s="48">
        <v>685</v>
      </c>
      <c r="E126" s="97">
        <v>6361</v>
      </c>
      <c r="F126" s="928"/>
      <c r="G126" s="927"/>
      <c r="H126" s="75" t="s">
        <v>496</v>
      </c>
      <c r="I126" s="15"/>
      <c r="J126" s="75" t="s">
        <v>496</v>
      </c>
      <c r="K126" s="15"/>
      <c r="L126" s="15"/>
      <c r="M126" s="75" t="s">
        <v>496</v>
      </c>
      <c r="N126" s="75"/>
      <c r="O126" s="15"/>
      <c r="P126" s="17"/>
    </row>
    <row r="127" spans="1:16" s="39" customFormat="1" ht="47.25" customHeight="1" x14ac:dyDescent="0.2">
      <c r="A127" s="930" t="s">
        <v>724</v>
      </c>
      <c r="B127" s="74" t="s">
        <v>1155</v>
      </c>
      <c r="C127" s="927" t="s">
        <v>1404</v>
      </c>
      <c r="D127" s="48">
        <v>13673</v>
      </c>
      <c r="E127" s="97">
        <v>6372</v>
      </c>
      <c r="F127" s="929">
        <v>40991</v>
      </c>
      <c r="G127" s="927" t="s">
        <v>1269</v>
      </c>
      <c r="H127" s="75" t="s">
        <v>496</v>
      </c>
      <c r="I127" s="15"/>
      <c r="J127" s="75" t="s">
        <v>496</v>
      </c>
      <c r="K127" s="15"/>
      <c r="L127" s="15"/>
      <c r="M127" s="75" t="s">
        <v>496</v>
      </c>
      <c r="N127" s="75"/>
      <c r="O127" s="15"/>
      <c r="P127" s="17"/>
    </row>
    <row r="128" spans="1:16" s="39" customFormat="1" ht="47.25" customHeight="1" x14ac:dyDescent="0.2">
      <c r="A128" s="930"/>
      <c r="B128" s="74" t="s">
        <v>1156</v>
      </c>
      <c r="C128" s="927"/>
      <c r="D128" s="48">
        <v>6600</v>
      </c>
      <c r="E128" s="97">
        <v>6371</v>
      </c>
      <c r="F128" s="929"/>
      <c r="G128" s="927"/>
      <c r="H128" s="75" t="s">
        <v>496</v>
      </c>
      <c r="I128" s="15"/>
      <c r="J128" s="75" t="s">
        <v>496</v>
      </c>
      <c r="K128" s="15"/>
      <c r="L128" s="15"/>
      <c r="M128" s="75" t="s">
        <v>496</v>
      </c>
      <c r="N128" s="75"/>
      <c r="O128" s="15"/>
      <c r="P128" s="17"/>
    </row>
    <row r="129" spans="1:16" s="39" customFormat="1" ht="47.25" customHeight="1" x14ac:dyDescent="0.2">
      <c r="A129" s="930"/>
      <c r="B129" s="74" t="s">
        <v>1157</v>
      </c>
      <c r="C129" s="927"/>
      <c r="D129" s="48">
        <v>9900</v>
      </c>
      <c r="E129" s="97">
        <v>6370</v>
      </c>
      <c r="F129" s="929"/>
      <c r="G129" s="927"/>
      <c r="H129" s="75" t="s">
        <v>496</v>
      </c>
      <c r="I129" s="15"/>
      <c r="J129" s="75" t="s">
        <v>496</v>
      </c>
      <c r="K129" s="15"/>
      <c r="L129" s="15"/>
      <c r="M129" s="75" t="s">
        <v>496</v>
      </c>
      <c r="N129" s="75"/>
      <c r="O129" s="15"/>
      <c r="P129" s="17"/>
    </row>
    <row r="130" spans="1:16" s="39" customFormat="1" ht="22.5" customHeight="1" x14ac:dyDescent="0.2">
      <c r="A130" s="930" t="s">
        <v>725</v>
      </c>
      <c r="B130" s="74" t="s">
        <v>459</v>
      </c>
      <c r="C130" s="927" t="s">
        <v>1405</v>
      </c>
      <c r="D130" s="48">
        <v>260</v>
      </c>
      <c r="E130" s="97">
        <v>6363</v>
      </c>
      <c r="F130" s="928">
        <v>40991</v>
      </c>
      <c r="G130" s="927" t="s">
        <v>1270</v>
      </c>
      <c r="H130" s="75" t="s">
        <v>496</v>
      </c>
      <c r="I130" s="15"/>
      <c r="J130" s="75" t="s">
        <v>496</v>
      </c>
      <c r="K130" s="15"/>
      <c r="L130" s="15"/>
      <c r="M130" s="75" t="s">
        <v>496</v>
      </c>
      <c r="N130" s="75"/>
      <c r="O130" s="15"/>
      <c r="P130" s="17"/>
    </row>
    <row r="131" spans="1:16" s="39" customFormat="1" ht="22.5" customHeight="1" x14ac:dyDescent="0.2">
      <c r="A131" s="930"/>
      <c r="B131" s="74" t="s">
        <v>1158</v>
      </c>
      <c r="C131" s="927"/>
      <c r="D131" s="48">
        <v>678</v>
      </c>
      <c r="E131" s="97">
        <v>6364</v>
      </c>
      <c r="F131" s="928"/>
      <c r="G131" s="927"/>
      <c r="H131" s="75" t="s">
        <v>496</v>
      </c>
      <c r="I131" s="15"/>
      <c r="J131" s="75" t="s">
        <v>496</v>
      </c>
      <c r="K131" s="15"/>
      <c r="L131" s="15"/>
      <c r="M131" s="75" t="s">
        <v>496</v>
      </c>
      <c r="N131" s="75"/>
      <c r="O131" s="15"/>
      <c r="P131" s="17"/>
    </row>
    <row r="132" spans="1:16" s="39" customFormat="1" ht="22.5" customHeight="1" x14ac:dyDescent="0.2">
      <c r="A132" s="930"/>
      <c r="B132" s="74" t="s">
        <v>1159</v>
      </c>
      <c r="C132" s="927"/>
      <c r="D132" s="48">
        <v>379.8</v>
      </c>
      <c r="E132" s="97">
        <v>6365</v>
      </c>
      <c r="F132" s="928"/>
      <c r="G132" s="927"/>
      <c r="H132" s="75" t="s">
        <v>496</v>
      </c>
      <c r="I132" s="15"/>
      <c r="J132" s="75" t="s">
        <v>496</v>
      </c>
      <c r="K132" s="15"/>
      <c r="L132" s="15"/>
      <c r="M132" s="75" t="s">
        <v>496</v>
      </c>
      <c r="N132" s="75"/>
      <c r="O132" s="15"/>
      <c r="P132" s="17"/>
    </row>
    <row r="133" spans="1:16" s="39" customFormat="1" ht="22.5" customHeight="1" x14ac:dyDescent="0.2">
      <c r="A133" s="930"/>
      <c r="B133" s="74" t="s">
        <v>1160</v>
      </c>
      <c r="C133" s="927"/>
      <c r="D133" s="48">
        <v>253.8</v>
      </c>
      <c r="E133" s="97">
        <v>6368</v>
      </c>
      <c r="F133" s="928"/>
      <c r="G133" s="927"/>
      <c r="H133" s="75" t="s">
        <v>496</v>
      </c>
      <c r="I133" s="15"/>
      <c r="J133" s="75" t="s">
        <v>496</v>
      </c>
      <c r="K133" s="15"/>
      <c r="L133" s="15"/>
      <c r="M133" s="75" t="s">
        <v>496</v>
      </c>
      <c r="N133" s="75"/>
      <c r="O133" s="15"/>
      <c r="P133" s="17"/>
    </row>
    <row r="134" spans="1:16" s="39" customFormat="1" ht="22.5" customHeight="1" x14ac:dyDescent="0.2">
      <c r="A134" s="930"/>
      <c r="B134" s="74" t="s">
        <v>1161</v>
      </c>
      <c r="C134" s="927"/>
      <c r="D134" s="48">
        <v>67.8</v>
      </c>
      <c r="E134" s="97">
        <v>6366</v>
      </c>
      <c r="F134" s="928"/>
      <c r="G134" s="927"/>
      <c r="H134" s="75" t="s">
        <v>496</v>
      </c>
      <c r="I134" s="15"/>
      <c r="J134" s="75" t="s">
        <v>496</v>
      </c>
      <c r="K134" s="15"/>
      <c r="L134" s="15"/>
      <c r="M134" s="75" t="s">
        <v>496</v>
      </c>
      <c r="N134" s="75"/>
      <c r="O134" s="15"/>
      <c r="P134" s="17"/>
    </row>
    <row r="135" spans="1:16" s="39" customFormat="1" ht="22.5" customHeight="1" x14ac:dyDescent="0.2">
      <c r="A135" s="930"/>
      <c r="B135" s="74" t="s">
        <v>1162</v>
      </c>
      <c r="C135" s="927"/>
      <c r="D135" s="48">
        <v>316.39999999999998</v>
      </c>
      <c r="E135" s="97">
        <v>6367</v>
      </c>
      <c r="F135" s="928"/>
      <c r="G135" s="927"/>
      <c r="H135" s="75" t="s">
        <v>496</v>
      </c>
      <c r="I135" s="15"/>
      <c r="J135" s="75" t="s">
        <v>496</v>
      </c>
      <c r="K135" s="15"/>
      <c r="L135" s="15"/>
      <c r="M135" s="75" t="s">
        <v>496</v>
      </c>
      <c r="N135" s="75"/>
      <c r="O135" s="15"/>
      <c r="P135" s="17"/>
    </row>
    <row r="136" spans="1:16" s="39" customFormat="1" ht="22.5" customHeight="1" x14ac:dyDescent="0.2">
      <c r="A136" s="930"/>
      <c r="B136" s="74" t="s">
        <v>442</v>
      </c>
      <c r="C136" s="927"/>
      <c r="D136" s="48">
        <v>180</v>
      </c>
      <c r="E136" s="97">
        <v>6369</v>
      </c>
      <c r="F136" s="928"/>
      <c r="G136" s="927"/>
      <c r="H136" s="75" t="s">
        <v>496</v>
      </c>
      <c r="I136" s="15"/>
      <c r="J136" s="75" t="s">
        <v>496</v>
      </c>
      <c r="K136" s="15"/>
      <c r="L136" s="15"/>
      <c r="M136" s="75" t="s">
        <v>496</v>
      </c>
      <c r="N136" s="75"/>
      <c r="O136" s="15"/>
      <c r="P136" s="17"/>
    </row>
    <row r="137" spans="1:16" s="39" customFormat="1" ht="35.25" customHeight="1" x14ac:dyDescent="0.2">
      <c r="A137" s="930" t="s">
        <v>726</v>
      </c>
      <c r="B137" s="74" t="s">
        <v>1093</v>
      </c>
      <c r="C137" s="927" t="s">
        <v>1406</v>
      </c>
      <c r="D137" s="48">
        <v>334.93</v>
      </c>
      <c r="E137" s="97">
        <v>6359</v>
      </c>
      <c r="F137" s="928">
        <v>40991</v>
      </c>
      <c r="G137" s="927" t="s">
        <v>1271</v>
      </c>
      <c r="H137" s="75" t="s">
        <v>496</v>
      </c>
      <c r="I137" s="15"/>
      <c r="J137" s="75" t="s">
        <v>496</v>
      </c>
      <c r="K137" s="15"/>
      <c r="L137" s="15"/>
      <c r="M137" s="75" t="s">
        <v>496</v>
      </c>
      <c r="N137" s="75"/>
      <c r="O137" s="15"/>
      <c r="P137" s="17"/>
    </row>
    <row r="138" spans="1:16" s="39" customFormat="1" ht="35.25" customHeight="1" x14ac:dyDescent="0.2">
      <c r="A138" s="930"/>
      <c r="B138" s="74" t="s">
        <v>473</v>
      </c>
      <c r="C138" s="927"/>
      <c r="D138" s="48">
        <v>347.05</v>
      </c>
      <c r="E138" s="97">
        <v>6360</v>
      </c>
      <c r="F138" s="928"/>
      <c r="G138" s="927"/>
      <c r="H138" s="75" t="s">
        <v>496</v>
      </c>
      <c r="I138" s="15"/>
      <c r="J138" s="75" t="s">
        <v>496</v>
      </c>
      <c r="K138" s="15"/>
      <c r="L138" s="15"/>
      <c r="M138" s="75" t="s">
        <v>496</v>
      </c>
      <c r="N138" s="75"/>
      <c r="O138" s="15"/>
      <c r="P138" s="17"/>
    </row>
    <row r="139" spans="1:16" s="39" customFormat="1" ht="35.25" customHeight="1" x14ac:dyDescent="0.2">
      <c r="A139" s="930" t="s">
        <v>727</v>
      </c>
      <c r="B139" s="74" t="s">
        <v>440</v>
      </c>
      <c r="C139" s="927" t="s">
        <v>2014</v>
      </c>
      <c r="D139" s="48">
        <v>120</v>
      </c>
      <c r="E139" s="97">
        <v>6358</v>
      </c>
      <c r="F139" s="928">
        <v>40991</v>
      </c>
      <c r="G139" s="927" t="s">
        <v>1272</v>
      </c>
      <c r="H139" s="75" t="s">
        <v>496</v>
      </c>
      <c r="I139" s="15"/>
      <c r="J139" s="75" t="s">
        <v>496</v>
      </c>
      <c r="K139" s="15"/>
      <c r="L139" s="15"/>
      <c r="M139" s="75" t="s">
        <v>496</v>
      </c>
      <c r="N139" s="75"/>
      <c r="O139" s="15"/>
      <c r="P139" s="17"/>
    </row>
    <row r="140" spans="1:16" s="39" customFormat="1" ht="35.25" customHeight="1" x14ac:dyDescent="0.2">
      <c r="A140" s="930"/>
      <c r="B140" s="74" t="s">
        <v>1093</v>
      </c>
      <c r="C140" s="927"/>
      <c r="D140" s="48">
        <v>169.5</v>
      </c>
      <c r="E140" s="97">
        <v>6357</v>
      </c>
      <c r="F140" s="928"/>
      <c r="G140" s="927"/>
      <c r="H140" s="75" t="s">
        <v>496</v>
      </c>
      <c r="I140" s="15"/>
      <c r="J140" s="75" t="s">
        <v>496</v>
      </c>
      <c r="K140" s="15"/>
      <c r="L140" s="15"/>
      <c r="M140" s="75" t="s">
        <v>496</v>
      </c>
      <c r="N140" s="75"/>
      <c r="O140" s="15"/>
      <c r="P140" s="17"/>
    </row>
    <row r="141" spans="1:16" s="39" customFormat="1" ht="35.25" customHeight="1" x14ac:dyDescent="0.2">
      <c r="A141" s="76" t="s">
        <v>728</v>
      </c>
      <c r="B141" s="74" t="s">
        <v>1163</v>
      </c>
      <c r="C141" s="74" t="s">
        <v>2224</v>
      </c>
      <c r="D141" s="48">
        <v>4816</v>
      </c>
      <c r="E141" s="97">
        <v>6391</v>
      </c>
      <c r="F141" s="77">
        <v>41040</v>
      </c>
      <c r="G141" s="74" t="s">
        <v>1273</v>
      </c>
      <c r="H141" s="75" t="s">
        <v>496</v>
      </c>
      <c r="I141" s="15"/>
      <c r="J141" s="75" t="s">
        <v>496</v>
      </c>
      <c r="K141" s="15"/>
      <c r="L141" s="15"/>
      <c r="M141" s="75" t="s">
        <v>496</v>
      </c>
      <c r="N141" s="75"/>
      <c r="O141" s="15"/>
      <c r="P141" s="17"/>
    </row>
    <row r="142" spans="1:16" s="39" customFormat="1" ht="51" customHeight="1" x14ac:dyDescent="0.2">
      <c r="A142" s="76" t="s">
        <v>729</v>
      </c>
      <c r="B142" s="74" t="s">
        <v>1164</v>
      </c>
      <c r="C142" s="74" t="s">
        <v>2225</v>
      </c>
      <c r="D142" s="48">
        <v>1450</v>
      </c>
      <c r="E142" s="97">
        <v>6375</v>
      </c>
      <c r="F142" s="77">
        <v>41012</v>
      </c>
      <c r="G142" s="74" t="s">
        <v>1274</v>
      </c>
      <c r="H142" s="75" t="s">
        <v>496</v>
      </c>
      <c r="I142" s="15"/>
      <c r="J142" s="75" t="s">
        <v>496</v>
      </c>
      <c r="K142" s="15"/>
      <c r="L142" s="15"/>
      <c r="M142" s="75" t="s">
        <v>496</v>
      </c>
      <c r="N142" s="75"/>
      <c r="O142" s="15"/>
      <c r="P142" s="17"/>
    </row>
    <row r="143" spans="1:16" s="39" customFormat="1" ht="42" customHeight="1" x14ac:dyDescent="0.2">
      <c r="A143" s="76" t="s">
        <v>730</v>
      </c>
      <c r="B143" s="74" t="s">
        <v>1165</v>
      </c>
      <c r="C143" s="74" t="s">
        <v>2226</v>
      </c>
      <c r="D143" s="48">
        <f>767.3+385.3</f>
        <v>1152.5999999999999</v>
      </c>
      <c r="E143" s="97">
        <v>6381</v>
      </c>
      <c r="F143" s="77">
        <v>41017</v>
      </c>
      <c r="G143" s="74" t="s">
        <v>1275</v>
      </c>
      <c r="H143" s="75" t="s">
        <v>496</v>
      </c>
      <c r="I143" s="15"/>
      <c r="J143" s="75" t="s">
        <v>496</v>
      </c>
      <c r="K143" s="15"/>
      <c r="L143" s="15"/>
      <c r="M143" s="75" t="s">
        <v>496</v>
      </c>
      <c r="N143" s="75"/>
      <c r="O143" s="15"/>
      <c r="P143" s="17"/>
    </row>
    <row r="144" spans="1:16" s="39" customFormat="1" ht="42" customHeight="1" x14ac:dyDescent="0.2">
      <c r="A144" s="76" t="s">
        <v>731</v>
      </c>
      <c r="B144" s="74" t="s">
        <v>98</v>
      </c>
      <c r="C144" s="74" t="s">
        <v>2227</v>
      </c>
      <c r="D144" s="48">
        <f>4639.38+413.98+571.99</f>
        <v>5625.35</v>
      </c>
      <c r="E144" s="97">
        <v>6406</v>
      </c>
      <c r="F144" s="77">
        <v>41054</v>
      </c>
      <c r="G144" s="74" t="s">
        <v>1276</v>
      </c>
      <c r="H144" s="75" t="s">
        <v>496</v>
      </c>
      <c r="I144" s="15"/>
      <c r="J144" s="75" t="s">
        <v>496</v>
      </c>
      <c r="K144" s="15"/>
      <c r="L144" s="15"/>
      <c r="M144" s="75" t="s">
        <v>496</v>
      </c>
      <c r="N144" s="75"/>
      <c r="O144" s="15"/>
      <c r="P144" s="17"/>
    </row>
    <row r="145" spans="1:16" s="39" customFormat="1" ht="30.75" customHeight="1" x14ac:dyDescent="0.2">
      <c r="A145" s="930" t="s">
        <v>732</v>
      </c>
      <c r="B145" s="74" t="s">
        <v>157</v>
      </c>
      <c r="C145" s="927" t="s">
        <v>2228</v>
      </c>
      <c r="D145" s="48">
        <v>735.99</v>
      </c>
      <c r="E145" s="97">
        <v>6399</v>
      </c>
      <c r="F145" s="928">
        <v>41047</v>
      </c>
      <c r="G145" s="927" t="s">
        <v>1277</v>
      </c>
      <c r="H145" s="75" t="s">
        <v>496</v>
      </c>
      <c r="I145" s="15"/>
      <c r="J145" s="75" t="s">
        <v>496</v>
      </c>
      <c r="K145" s="15"/>
      <c r="L145" s="15"/>
      <c r="M145" s="75" t="s">
        <v>496</v>
      </c>
      <c r="N145" s="75"/>
      <c r="O145" s="15"/>
      <c r="P145" s="17"/>
    </row>
    <row r="146" spans="1:16" s="39" customFormat="1" ht="30.75" customHeight="1" x14ac:dyDescent="0.2">
      <c r="A146" s="930"/>
      <c r="B146" s="74" t="s">
        <v>153</v>
      </c>
      <c r="C146" s="927"/>
      <c r="D146" s="48">
        <v>1530.5</v>
      </c>
      <c r="E146" s="97">
        <v>6401</v>
      </c>
      <c r="F146" s="928"/>
      <c r="G146" s="927"/>
      <c r="H146" s="75" t="s">
        <v>496</v>
      </c>
      <c r="I146" s="15"/>
      <c r="J146" s="75" t="s">
        <v>496</v>
      </c>
      <c r="K146" s="15"/>
      <c r="L146" s="15"/>
      <c r="M146" s="75" t="s">
        <v>496</v>
      </c>
      <c r="N146" s="75"/>
      <c r="O146" s="15"/>
      <c r="P146" s="17"/>
    </row>
    <row r="147" spans="1:16" s="39" customFormat="1" ht="30.75" customHeight="1" x14ac:dyDescent="0.2">
      <c r="A147" s="930"/>
      <c r="B147" s="74" t="s">
        <v>467</v>
      </c>
      <c r="C147" s="927"/>
      <c r="D147" s="48">
        <v>1189.55</v>
      </c>
      <c r="E147" s="97">
        <v>6402</v>
      </c>
      <c r="F147" s="928"/>
      <c r="G147" s="927"/>
      <c r="H147" s="75" t="s">
        <v>496</v>
      </c>
      <c r="I147" s="15"/>
      <c r="J147" s="75" t="s">
        <v>496</v>
      </c>
      <c r="K147" s="15"/>
      <c r="L147" s="15"/>
      <c r="M147" s="75" t="s">
        <v>496</v>
      </c>
      <c r="N147" s="75"/>
      <c r="O147" s="15"/>
      <c r="P147" s="17"/>
    </row>
    <row r="148" spans="1:16" s="39" customFormat="1" ht="30.75" customHeight="1" x14ac:dyDescent="0.2">
      <c r="A148" s="930"/>
      <c r="B148" s="74" t="s">
        <v>1166</v>
      </c>
      <c r="C148" s="927"/>
      <c r="D148" s="48">
        <v>718.68</v>
      </c>
      <c r="E148" s="97">
        <v>6403</v>
      </c>
      <c r="F148" s="928"/>
      <c r="G148" s="927"/>
      <c r="H148" s="75" t="s">
        <v>496</v>
      </c>
      <c r="I148" s="15"/>
      <c r="J148" s="75" t="s">
        <v>496</v>
      </c>
      <c r="K148" s="15"/>
      <c r="L148" s="15"/>
      <c r="M148" s="75" t="s">
        <v>496</v>
      </c>
      <c r="N148" s="75"/>
      <c r="O148" s="15"/>
      <c r="P148" s="17"/>
    </row>
    <row r="149" spans="1:16" s="39" customFormat="1" ht="30.75" customHeight="1" x14ac:dyDescent="0.2">
      <c r="A149" s="930"/>
      <c r="B149" s="74" t="s">
        <v>1166</v>
      </c>
      <c r="C149" s="927"/>
      <c r="D149" s="48">
        <v>115.05</v>
      </c>
      <c r="E149" s="97">
        <v>6404</v>
      </c>
      <c r="F149" s="928"/>
      <c r="G149" s="927"/>
      <c r="H149" s="75" t="s">
        <v>496</v>
      </c>
      <c r="I149" s="15"/>
      <c r="J149" s="75" t="s">
        <v>496</v>
      </c>
      <c r="K149" s="15"/>
      <c r="L149" s="15"/>
      <c r="M149" s="75" t="s">
        <v>496</v>
      </c>
      <c r="N149" s="75"/>
      <c r="O149" s="15"/>
      <c r="P149" s="17"/>
    </row>
    <row r="150" spans="1:16" s="39" customFormat="1" ht="42" customHeight="1" x14ac:dyDescent="0.2">
      <c r="A150" s="76" t="s">
        <v>733</v>
      </c>
      <c r="B150" s="74" t="s">
        <v>1168</v>
      </c>
      <c r="C150" s="74" t="s">
        <v>2229</v>
      </c>
      <c r="D150" s="48">
        <v>2200</v>
      </c>
      <c r="E150" s="97">
        <v>6389</v>
      </c>
      <c r="F150" s="77">
        <v>41033</v>
      </c>
      <c r="G150" s="74" t="s">
        <v>1278</v>
      </c>
      <c r="H150" s="75" t="s">
        <v>496</v>
      </c>
      <c r="I150" s="15"/>
      <c r="J150" s="75" t="s">
        <v>496</v>
      </c>
      <c r="K150" s="15"/>
      <c r="L150" s="15"/>
      <c r="M150" s="75" t="s">
        <v>496</v>
      </c>
      <c r="N150" s="75"/>
      <c r="O150" s="15"/>
      <c r="P150" s="17"/>
    </row>
    <row r="151" spans="1:16" s="39" customFormat="1" ht="39" customHeight="1" x14ac:dyDescent="0.2">
      <c r="A151" s="930" t="s">
        <v>734</v>
      </c>
      <c r="B151" s="74" t="s">
        <v>1169</v>
      </c>
      <c r="C151" s="927" t="s">
        <v>2230</v>
      </c>
      <c r="D151" s="48">
        <v>950</v>
      </c>
      <c r="E151" s="97">
        <v>6388</v>
      </c>
      <c r="F151" s="928">
        <v>41026</v>
      </c>
      <c r="G151" s="927" t="s">
        <v>1279</v>
      </c>
      <c r="H151" s="75" t="s">
        <v>496</v>
      </c>
      <c r="I151" s="15"/>
      <c r="J151" s="75" t="s">
        <v>496</v>
      </c>
      <c r="K151" s="15"/>
      <c r="L151" s="15"/>
      <c r="M151" s="75" t="s">
        <v>496</v>
      </c>
      <c r="N151" s="75"/>
      <c r="O151" s="15"/>
      <c r="P151" s="17"/>
    </row>
    <row r="152" spans="1:16" s="39" customFormat="1" ht="39" customHeight="1" x14ac:dyDescent="0.2">
      <c r="A152" s="930"/>
      <c r="B152" s="74" t="s">
        <v>1170</v>
      </c>
      <c r="C152" s="927"/>
      <c r="D152" s="48">
        <v>700</v>
      </c>
      <c r="E152" s="97">
        <v>6387</v>
      </c>
      <c r="F152" s="928"/>
      <c r="G152" s="927"/>
      <c r="H152" s="75" t="s">
        <v>496</v>
      </c>
      <c r="I152" s="15"/>
      <c r="J152" s="75" t="s">
        <v>496</v>
      </c>
      <c r="K152" s="15"/>
      <c r="L152" s="15"/>
      <c r="M152" s="75" t="s">
        <v>496</v>
      </c>
      <c r="N152" s="75"/>
      <c r="O152" s="15"/>
      <c r="P152" s="17"/>
    </row>
    <row r="153" spans="1:16" s="39" customFormat="1" ht="35.25" customHeight="1" x14ac:dyDescent="0.2">
      <c r="A153" s="930" t="s">
        <v>735</v>
      </c>
      <c r="B153" s="74" t="s">
        <v>201</v>
      </c>
      <c r="C153" s="927" t="s">
        <v>2231</v>
      </c>
      <c r="D153" s="48">
        <v>1750</v>
      </c>
      <c r="E153" s="97">
        <v>6436</v>
      </c>
      <c r="F153" s="928">
        <v>41065</v>
      </c>
      <c r="G153" s="927" t="s">
        <v>1280</v>
      </c>
      <c r="H153" s="75" t="s">
        <v>496</v>
      </c>
      <c r="I153" s="15"/>
      <c r="J153" s="75" t="s">
        <v>496</v>
      </c>
      <c r="K153" s="15"/>
      <c r="L153" s="15"/>
      <c r="M153" s="75" t="s">
        <v>496</v>
      </c>
      <c r="N153" s="75"/>
      <c r="O153" s="15"/>
      <c r="P153" s="17"/>
    </row>
    <row r="154" spans="1:16" s="39" customFormat="1" ht="35.25" customHeight="1" x14ac:dyDescent="0.2">
      <c r="A154" s="930"/>
      <c r="B154" s="74" t="s">
        <v>1125</v>
      </c>
      <c r="C154" s="927"/>
      <c r="D154" s="48">
        <v>8700</v>
      </c>
      <c r="E154" s="97">
        <v>6437</v>
      </c>
      <c r="F154" s="928"/>
      <c r="G154" s="927"/>
      <c r="H154" s="75" t="s">
        <v>496</v>
      </c>
      <c r="I154" s="15"/>
      <c r="J154" s="75" t="s">
        <v>496</v>
      </c>
      <c r="K154" s="15"/>
      <c r="L154" s="15"/>
      <c r="M154" s="75" t="s">
        <v>496</v>
      </c>
      <c r="N154" s="75"/>
      <c r="O154" s="15"/>
      <c r="P154" s="17"/>
    </row>
    <row r="155" spans="1:16" s="39" customFormat="1" ht="35.25" customHeight="1" x14ac:dyDescent="0.2">
      <c r="A155" s="930"/>
      <c r="B155" s="74" t="s">
        <v>269</v>
      </c>
      <c r="C155" s="927"/>
      <c r="D155" s="48">
        <v>600</v>
      </c>
      <c r="E155" s="97">
        <v>6438</v>
      </c>
      <c r="F155" s="928"/>
      <c r="G155" s="927"/>
      <c r="H155" s="75" t="s">
        <v>496</v>
      </c>
      <c r="I155" s="15"/>
      <c r="J155" s="75" t="s">
        <v>496</v>
      </c>
      <c r="K155" s="15"/>
      <c r="L155" s="15"/>
      <c r="M155" s="75" t="s">
        <v>496</v>
      </c>
      <c r="N155" s="75"/>
      <c r="O155" s="15"/>
      <c r="P155" s="17"/>
    </row>
    <row r="156" spans="1:16" s="39" customFormat="1" ht="57" customHeight="1" x14ac:dyDescent="0.2">
      <c r="A156" s="76" t="s">
        <v>736</v>
      </c>
      <c r="B156" s="74" t="s">
        <v>1171</v>
      </c>
      <c r="C156" s="74" t="s">
        <v>2232</v>
      </c>
      <c r="D156" s="48">
        <v>1012</v>
      </c>
      <c r="E156" s="97">
        <v>6451</v>
      </c>
      <c r="F156" s="77">
        <v>41075</v>
      </c>
      <c r="G156" s="74" t="s">
        <v>1281</v>
      </c>
      <c r="H156" s="75" t="s">
        <v>496</v>
      </c>
      <c r="I156" s="15"/>
      <c r="J156" s="75" t="s">
        <v>496</v>
      </c>
      <c r="K156" s="15"/>
      <c r="L156" s="15"/>
      <c r="M156" s="75" t="s">
        <v>496</v>
      </c>
      <c r="N156" s="75"/>
      <c r="O156" s="15"/>
      <c r="P156" s="17"/>
    </row>
    <row r="157" spans="1:16" s="39" customFormat="1" ht="33.75" customHeight="1" x14ac:dyDescent="0.2">
      <c r="A157" s="76" t="s">
        <v>737</v>
      </c>
      <c r="B157" s="74" t="s">
        <v>1172</v>
      </c>
      <c r="C157" s="74" t="s">
        <v>2233</v>
      </c>
      <c r="D157" s="48">
        <v>3262.5</v>
      </c>
      <c r="E157" s="97">
        <v>6393</v>
      </c>
      <c r="F157" s="77">
        <v>41044</v>
      </c>
      <c r="G157" s="74" t="s">
        <v>1281</v>
      </c>
      <c r="H157" s="75" t="s">
        <v>496</v>
      </c>
      <c r="I157" s="15"/>
      <c r="J157" s="75" t="s">
        <v>496</v>
      </c>
      <c r="K157" s="15"/>
      <c r="L157" s="15"/>
      <c r="M157" s="75" t="s">
        <v>496</v>
      </c>
      <c r="N157" s="75"/>
      <c r="O157" s="15"/>
      <c r="P157" s="17"/>
    </row>
    <row r="158" spans="1:16" s="39" customFormat="1" ht="53.25" customHeight="1" x14ac:dyDescent="0.2">
      <c r="A158" s="76" t="s">
        <v>738</v>
      </c>
      <c r="B158" s="74" t="s">
        <v>1991</v>
      </c>
      <c r="C158" s="74" t="s">
        <v>2234</v>
      </c>
      <c r="D158" s="48">
        <v>5200</v>
      </c>
      <c r="E158" s="97">
        <v>6385</v>
      </c>
      <c r="F158" s="77">
        <v>41026</v>
      </c>
      <c r="G158" s="74" t="s">
        <v>1282</v>
      </c>
      <c r="H158" s="75"/>
      <c r="I158" s="75" t="s">
        <v>496</v>
      </c>
      <c r="J158" s="75"/>
      <c r="K158" s="75" t="s">
        <v>496</v>
      </c>
      <c r="L158" s="15"/>
      <c r="M158" s="75"/>
      <c r="N158" s="75"/>
      <c r="O158" s="75" t="s">
        <v>496</v>
      </c>
      <c r="P158" s="117" t="s">
        <v>1994</v>
      </c>
    </row>
    <row r="159" spans="1:16" s="39" customFormat="1" ht="33.75" customHeight="1" x14ac:dyDescent="0.2">
      <c r="A159" s="76" t="s">
        <v>739</v>
      </c>
      <c r="B159" s="74" t="s">
        <v>113</v>
      </c>
      <c r="C159" s="74" t="s">
        <v>2006</v>
      </c>
      <c r="D159" s="48">
        <v>99.46</v>
      </c>
      <c r="E159" s="97">
        <v>6376</v>
      </c>
      <c r="F159" s="77">
        <v>41016</v>
      </c>
      <c r="G159" s="74" t="s">
        <v>1283</v>
      </c>
      <c r="H159" s="75" t="s">
        <v>496</v>
      </c>
      <c r="I159" s="15"/>
      <c r="J159" s="75" t="s">
        <v>496</v>
      </c>
      <c r="K159" s="15"/>
      <c r="L159" s="15"/>
      <c r="M159" s="75" t="s">
        <v>496</v>
      </c>
      <c r="N159" s="75"/>
      <c r="O159" s="15"/>
      <c r="P159" s="17"/>
    </row>
    <row r="160" spans="1:16" s="39" customFormat="1" ht="33.75" customHeight="1" x14ac:dyDescent="0.2">
      <c r="A160" s="76" t="s">
        <v>740</v>
      </c>
      <c r="B160" s="74" t="s">
        <v>1173</v>
      </c>
      <c r="C160" s="74" t="s">
        <v>2235</v>
      </c>
      <c r="D160" s="48">
        <v>441.03</v>
      </c>
      <c r="E160" s="97">
        <v>6395</v>
      </c>
      <c r="F160" s="77">
        <v>41046</v>
      </c>
      <c r="G160" s="74" t="s">
        <v>1284</v>
      </c>
      <c r="H160" s="75" t="s">
        <v>496</v>
      </c>
      <c r="I160" s="15"/>
      <c r="J160" s="75" t="s">
        <v>496</v>
      </c>
      <c r="K160" s="15"/>
      <c r="L160" s="15"/>
      <c r="M160" s="75" t="s">
        <v>496</v>
      </c>
      <c r="N160" s="75"/>
      <c r="O160" s="15"/>
      <c r="P160" s="17"/>
    </row>
    <row r="161" spans="1:16" s="39" customFormat="1" ht="33.75" customHeight="1" x14ac:dyDescent="0.2">
      <c r="A161" s="930" t="s">
        <v>741</v>
      </c>
      <c r="B161" s="74" t="s">
        <v>1093</v>
      </c>
      <c r="C161" s="927" t="s">
        <v>2236</v>
      </c>
      <c r="D161" s="48">
        <v>162.72</v>
      </c>
      <c r="E161" s="97">
        <v>6383</v>
      </c>
      <c r="F161" s="928">
        <v>41019</v>
      </c>
      <c r="G161" s="927" t="s">
        <v>1285</v>
      </c>
      <c r="H161" s="75" t="s">
        <v>496</v>
      </c>
      <c r="I161" s="15"/>
      <c r="J161" s="75" t="s">
        <v>496</v>
      </c>
      <c r="K161" s="15"/>
      <c r="L161" s="15"/>
      <c r="M161" s="75" t="s">
        <v>496</v>
      </c>
      <c r="N161" s="75"/>
      <c r="O161" s="15"/>
      <c r="P161" s="17"/>
    </row>
    <row r="162" spans="1:16" s="39" customFormat="1" ht="33.75" customHeight="1" x14ac:dyDescent="0.2">
      <c r="A162" s="930"/>
      <c r="B162" s="74" t="s">
        <v>473</v>
      </c>
      <c r="C162" s="927"/>
      <c r="D162" s="48">
        <v>162.72</v>
      </c>
      <c r="E162" s="97">
        <v>6384</v>
      </c>
      <c r="F162" s="928"/>
      <c r="G162" s="927"/>
      <c r="H162" s="75" t="s">
        <v>496</v>
      </c>
      <c r="I162" s="15"/>
      <c r="J162" s="75" t="s">
        <v>496</v>
      </c>
      <c r="K162" s="15"/>
      <c r="L162" s="15"/>
      <c r="M162" s="75" t="s">
        <v>496</v>
      </c>
      <c r="N162" s="75"/>
      <c r="O162" s="15"/>
      <c r="P162" s="17"/>
    </row>
    <row r="163" spans="1:16" s="39" customFormat="1" ht="36" customHeight="1" x14ac:dyDescent="0.2">
      <c r="A163" s="930" t="s">
        <v>742</v>
      </c>
      <c r="B163" s="74" t="s">
        <v>1174</v>
      </c>
      <c r="C163" s="927" t="s">
        <v>2237</v>
      </c>
      <c r="D163" s="48">
        <v>380</v>
      </c>
      <c r="E163" s="97">
        <v>6456</v>
      </c>
      <c r="F163" s="77">
        <v>41082</v>
      </c>
      <c r="G163" s="74" t="s">
        <v>1286</v>
      </c>
      <c r="H163" s="75" t="s">
        <v>496</v>
      </c>
      <c r="I163" s="15"/>
      <c r="J163" s="75" t="s">
        <v>496</v>
      </c>
      <c r="K163" s="15"/>
      <c r="L163" s="15"/>
      <c r="M163" s="75" t="s">
        <v>496</v>
      </c>
      <c r="N163" s="75"/>
      <c r="O163" s="15"/>
      <c r="P163" s="17"/>
    </row>
    <row r="164" spans="1:16" s="39" customFormat="1" ht="36" customHeight="1" x14ac:dyDescent="0.2">
      <c r="A164" s="930"/>
      <c r="B164" s="74" t="s">
        <v>1175</v>
      </c>
      <c r="C164" s="927"/>
      <c r="D164" s="48">
        <v>13068</v>
      </c>
      <c r="E164" s="97">
        <v>6454</v>
      </c>
      <c r="F164" s="77">
        <v>41079</v>
      </c>
      <c r="G164" s="74" t="s">
        <v>1287</v>
      </c>
      <c r="H164" s="75" t="s">
        <v>496</v>
      </c>
      <c r="I164" s="15"/>
      <c r="J164" s="75" t="s">
        <v>496</v>
      </c>
      <c r="K164" s="15"/>
      <c r="L164" s="15"/>
      <c r="M164" s="75" t="s">
        <v>496</v>
      </c>
      <c r="N164" s="75"/>
      <c r="O164" s="15"/>
      <c r="P164" s="17"/>
    </row>
    <row r="165" spans="1:16" s="39" customFormat="1" ht="36" customHeight="1" x14ac:dyDescent="0.2">
      <c r="A165" s="930" t="s">
        <v>743</v>
      </c>
      <c r="B165" s="74" t="s">
        <v>1175</v>
      </c>
      <c r="C165" s="927" t="s">
        <v>2238</v>
      </c>
      <c r="D165" s="48">
        <v>17000</v>
      </c>
      <c r="E165" s="97">
        <v>6471</v>
      </c>
      <c r="F165" s="928">
        <v>41093</v>
      </c>
      <c r="G165" s="927" t="s">
        <v>1288</v>
      </c>
      <c r="H165" s="75" t="s">
        <v>496</v>
      </c>
      <c r="I165" s="15"/>
      <c r="J165" s="75" t="s">
        <v>496</v>
      </c>
      <c r="K165" s="15"/>
      <c r="L165" s="15"/>
      <c r="M165" s="75" t="s">
        <v>496</v>
      </c>
      <c r="N165" s="75"/>
      <c r="O165" s="15"/>
      <c r="P165" s="17"/>
    </row>
    <row r="166" spans="1:16" s="39" customFormat="1" ht="36" customHeight="1" x14ac:dyDescent="0.2">
      <c r="A166" s="930"/>
      <c r="B166" s="74" t="s">
        <v>226</v>
      </c>
      <c r="C166" s="927"/>
      <c r="D166" s="48">
        <v>2128</v>
      </c>
      <c r="E166" s="97">
        <v>6472</v>
      </c>
      <c r="F166" s="928"/>
      <c r="G166" s="927"/>
      <c r="H166" s="75" t="s">
        <v>496</v>
      </c>
      <c r="I166" s="15"/>
      <c r="J166" s="75" t="s">
        <v>496</v>
      </c>
      <c r="K166" s="15"/>
      <c r="L166" s="15"/>
      <c r="M166" s="75" t="s">
        <v>496</v>
      </c>
      <c r="N166" s="75"/>
      <c r="O166" s="15"/>
      <c r="P166" s="17"/>
    </row>
    <row r="167" spans="1:16" s="39" customFormat="1" ht="36" customHeight="1" x14ac:dyDescent="0.2">
      <c r="A167" s="930"/>
      <c r="B167" s="74" t="s">
        <v>463</v>
      </c>
      <c r="C167" s="927"/>
      <c r="D167" s="48">
        <v>9135</v>
      </c>
      <c r="E167" s="97">
        <v>6473</v>
      </c>
      <c r="F167" s="928"/>
      <c r="G167" s="927"/>
      <c r="H167" s="75" t="s">
        <v>496</v>
      </c>
      <c r="I167" s="15"/>
      <c r="J167" s="75" t="s">
        <v>496</v>
      </c>
      <c r="K167" s="15"/>
      <c r="L167" s="15"/>
      <c r="M167" s="75" t="s">
        <v>496</v>
      </c>
      <c r="N167" s="75"/>
      <c r="O167" s="15"/>
      <c r="P167" s="17"/>
    </row>
    <row r="168" spans="1:16" s="39" customFormat="1" ht="36" customHeight="1" x14ac:dyDescent="0.2">
      <c r="A168" s="76" t="s">
        <v>744</v>
      </c>
      <c r="B168" s="74" t="s">
        <v>226</v>
      </c>
      <c r="C168" s="74" t="s">
        <v>2239</v>
      </c>
      <c r="D168" s="48">
        <v>3880</v>
      </c>
      <c r="E168" s="97">
        <v>6434</v>
      </c>
      <c r="F168" s="77">
        <v>41060</v>
      </c>
      <c r="G168" s="74" t="s">
        <v>1289</v>
      </c>
      <c r="H168" s="75" t="s">
        <v>496</v>
      </c>
      <c r="I168" s="15"/>
      <c r="J168" s="75" t="s">
        <v>496</v>
      </c>
      <c r="K168" s="15"/>
      <c r="L168" s="15"/>
      <c r="M168" s="75" t="s">
        <v>496</v>
      </c>
      <c r="N168" s="75"/>
      <c r="O168" s="15"/>
      <c r="P168" s="17"/>
    </row>
    <row r="169" spans="1:16" s="39" customFormat="1" ht="36" customHeight="1" x14ac:dyDescent="0.2">
      <c r="A169" s="76" t="s">
        <v>745</v>
      </c>
      <c r="B169" s="74" t="s">
        <v>1176</v>
      </c>
      <c r="C169" s="74" t="s">
        <v>2240</v>
      </c>
      <c r="D169" s="48">
        <v>3974</v>
      </c>
      <c r="E169" s="97">
        <v>6435</v>
      </c>
      <c r="F169" s="77">
        <v>41064</v>
      </c>
      <c r="G169" s="74" t="s">
        <v>1290</v>
      </c>
      <c r="H169" s="75" t="s">
        <v>496</v>
      </c>
      <c r="I169" s="15"/>
      <c r="J169" s="75" t="s">
        <v>496</v>
      </c>
      <c r="K169" s="15"/>
      <c r="L169" s="15"/>
      <c r="M169" s="75" t="s">
        <v>496</v>
      </c>
      <c r="N169" s="75"/>
      <c r="O169" s="15"/>
      <c r="P169" s="17"/>
    </row>
    <row r="170" spans="1:16" s="39" customFormat="1" ht="36" customHeight="1" x14ac:dyDescent="0.2">
      <c r="A170" s="76" t="s">
        <v>746</v>
      </c>
      <c r="B170" s="74" t="s">
        <v>1175</v>
      </c>
      <c r="C170" s="74" t="s">
        <v>2241</v>
      </c>
      <c r="D170" s="48">
        <f>10800+3600</f>
        <v>14400</v>
      </c>
      <c r="E170" s="97">
        <v>6442</v>
      </c>
      <c r="F170" s="77">
        <v>41072</v>
      </c>
      <c r="G170" s="74" t="s">
        <v>1291</v>
      </c>
      <c r="H170" s="75" t="s">
        <v>496</v>
      </c>
      <c r="I170" s="15"/>
      <c r="J170" s="75" t="s">
        <v>496</v>
      </c>
      <c r="K170" s="15"/>
      <c r="L170" s="15"/>
      <c r="M170" s="75" t="s">
        <v>496</v>
      </c>
      <c r="N170" s="75"/>
      <c r="O170" s="15"/>
      <c r="P170" s="17"/>
    </row>
    <row r="171" spans="1:16" s="39" customFormat="1" ht="36" customHeight="1" x14ac:dyDescent="0.2">
      <c r="A171" s="76" t="s">
        <v>747</v>
      </c>
      <c r="B171" s="74" t="s">
        <v>1177</v>
      </c>
      <c r="C171" s="74" t="s">
        <v>2242</v>
      </c>
      <c r="D171" s="48">
        <v>9226</v>
      </c>
      <c r="E171" s="97">
        <v>6405</v>
      </c>
      <c r="F171" s="77">
        <v>41052</v>
      </c>
      <c r="G171" s="74" t="s">
        <v>1273</v>
      </c>
      <c r="H171" s="75" t="s">
        <v>496</v>
      </c>
      <c r="I171" s="15"/>
      <c r="J171" s="75" t="s">
        <v>496</v>
      </c>
      <c r="K171" s="15"/>
      <c r="L171" s="15"/>
      <c r="M171" s="75" t="s">
        <v>496</v>
      </c>
      <c r="N171" s="75"/>
      <c r="O171" s="15"/>
      <c r="P171" s="17"/>
    </row>
    <row r="172" spans="1:16" s="39" customFormat="1" ht="36" customHeight="1" x14ac:dyDescent="0.2">
      <c r="A172" s="76" t="s">
        <v>748</v>
      </c>
      <c r="B172" s="74" t="s">
        <v>1178</v>
      </c>
      <c r="C172" s="74" t="s">
        <v>2173</v>
      </c>
      <c r="D172" s="48">
        <v>10000</v>
      </c>
      <c r="E172" s="97">
        <v>6476</v>
      </c>
      <c r="F172" s="77">
        <v>41096</v>
      </c>
      <c r="G172" s="74" t="s">
        <v>1292</v>
      </c>
      <c r="H172" s="75" t="s">
        <v>496</v>
      </c>
      <c r="I172" s="15"/>
      <c r="J172" s="75" t="s">
        <v>496</v>
      </c>
      <c r="K172" s="15"/>
      <c r="L172" s="15"/>
      <c r="M172" s="75" t="s">
        <v>496</v>
      </c>
      <c r="N172" s="75"/>
      <c r="O172" s="15"/>
      <c r="P172" s="17"/>
    </row>
    <row r="173" spans="1:16" s="39" customFormat="1" ht="36" customHeight="1" x14ac:dyDescent="0.2">
      <c r="A173" s="930" t="s">
        <v>749</v>
      </c>
      <c r="B173" s="74" t="s">
        <v>1179</v>
      </c>
      <c r="C173" s="927" t="s">
        <v>2243</v>
      </c>
      <c r="D173" s="48">
        <v>212.5</v>
      </c>
      <c r="E173" s="97">
        <v>6450</v>
      </c>
      <c r="F173" s="928">
        <v>41073</v>
      </c>
      <c r="G173" s="927" t="s">
        <v>1293</v>
      </c>
      <c r="H173" s="75" t="s">
        <v>496</v>
      </c>
      <c r="I173" s="15"/>
      <c r="J173" s="75" t="s">
        <v>496</v>
      </c>
      <c r="K173" s="15"/>
      <c r="L173" s="15"/>
      <c r="M173" s="75" t="s">
        <v>496</v>
      </c>
      <c r="N173" s="75"/>
      <c r="O173" s="15"/>
      <c r="P173" s="17"/>
    </row>
    <row r="174" spans="1:16" s="39" customFormat="1" ht="36" customHeight="1" x14ac:dyDescent="0.2">
      <c r="A174" s="930"/>
      <c r="B174" s="74" t="s">
        <v>1180</v>
      </c>
      <c r="C174" s="927"/>
      <c r="D174" s="48">
        <v>1310</v>
      </c>
      <c r="E174" s="97">
        <v>6449</v>
      </c>
      <c r="F174" s="928"/>
      <c r="G174" s="927"/>
      <c r="H174" s="75" t="s">
        <v>496</v>
      </c>
      <c r="I174" s="15"/>
      <c r="J174" s="75" t="s">
        <v>496</v>
      </c>
      <c r="K174" s="15"/>
      <c r="L174" s="15"/>
      <c r="M174" s="75" t="s">
        <v>496</v>
      </c>
      <c r="N174" s="75"/>
      <c r="O174" s="15"/>
      <c r="P174" s="17"/>
    </row>
    <row r="175" spans="1:16" s="39" customFormat="1" ht="36" customHeight="1" x14ac:dyDescent="0.2">
      <c r="A175" s="930"/>
      <c r="B175" s="74" t="s">
        <v>1181</v>
      </c>
      <c r="C175" s="927"/>
      <c r="D175" s="48">
        <v>1022.5</v>
      </c>
      <c r="E175" s="97">
        <v>6448</v>
      </c>
      <c r="F175" s="928"/>
      <c r="G175" s="927"/>
      <c r="H175" s="75" t="s">
        <v>496</v>
      </c>
      <c r="I175" s="15"/>
      <c r="J175" s="75" t="s">
        <v>496</v>
      </c>
      <c r="K175" s="15"/>
      <c r="L175" s="15"/>
      <c r="M175" s="75" t="s">
        <v>496</v>
      </c>
      <c r="N175" s="75"/>
      <c r="O175" s="15"/>
      <c r="P175" s="17"/>
    </row>
    <row r="176" spans="1:16" s="39" customFormat="1" ht="36" customHeight="1" x14ac:dyDescent="0.2">
      <c r="A176" s="930"/>
      <c r="B176" s="74" t="s">
        <v>470</v>
      </c>
      <c r="C176" s="927"/>
      <c r="D176" s="48">
        <v>1003.7</v>
      </c>
      <c r="E176" s="97">
        <v>6447</v>
      </c>
      <c r="F176" s="928"/>
      <c r="G176" s="927"/>
      <c r="H176" s="75" t="s">
        <v>496</v>
      </c>
      <c r="I176" s="15"/>
      <c r="J176" s="75" t="s">
        <v>496</v>
      </c>
      <c r="K176" s="15"/>
      <c r="L176" s="15"/>
      <c r="M176" s="75" t="s">
        <v>496</v>
      </c>
      <c r="N176" s="75"/>
      <c r="O176" s="15"/>
      <c r="P176" s="17"/>
    </row>
    <row r="177" spans="1:16" s="39" customFormat="1" ht="36" customHeight="1" x14ac:dyDescent="0.2">
      <c r="A177" s="930"/>
      <c r="B177" s="74" t="s">
        <v>223</v>
      </c>
      <c r="C177" s="927"/>
      <c r="D177" s="48">
        <v>7200.9</v>
      </c>
      <c r="E177" s="97">
        <v>6446</v>
      </c>
      <c r="F177" s="928"/>
      <c r="G177" s="927"/>
      <c r="H177" s="75" t="s">
        <v>496</v>
      </c>
      <c r="I177" s="15"/>
      <c r="J177" s="75" t="s">
        <v>496</v>
      </c>
      <c r="K177" s="15"/>
      <c r="L177" s="15"/>
      <c r="M177" s="75" t="s">
        <v>496</v>
      </c>
      <c r="N177" s="75"/>
      <c r="O177" s="15"/>
      <c r="P177" s="17"/>
    </row>
    <row r="178" spans="1:16" s="39" customFormat="1" ht="36" customHeight="1" x14ac:dyDescent="0.2">
      <c r="A178" s="930"/>
      <c r="B178" s="74" t="s">
        <v>1182</v>
      </c>
      <c r="C178" s="927"/>
      <c r="D178" s="48">
        <v>222.1</v>
      </c>
      <c r="E178" s="97">
        <v>6445</v>
      </c>
      <c r="F178" s="928"/>
      <c r="G178" s="927"/>
      <c r="H178" s="75" t="s">
        <v>496</v>
      </c>
      <c r="I178" s="15"/>
      <c r="J178" s="75" t="s">
        <v>496</v>
      </c>
      <c r="K178" s="15"/>
      <c r="L178" s="15"/>
      <c r="M178" s="75" t="s">
        <v>496</v>
      </c>
      <c r="N178" s="75"/>
      <c r="O178" s="15"/>
      <c r="P178" s="17"/>
    </row>
    <row r="179" spans="1:16" s="39" customFormat="1" ht="36" customHeight="1" x14ac:dyDescent="0.2">
      <c r="A179" s="930"/>
      <c r="B179" s="74" t="s">
        <v>478</v>
      </c>
      <c r="C179" s="927"/>
      <c r="D179" s="48">
        <v>2329.96</v>
      </c>
      <c r="E179" s="97">
        <v>6444</v>
      </c>
      <c r="F179" s="928"/>
      <c r="G179" s="927"/>
      <c r="H179" s="75" t="s">
        <v>496</v>
      </c>
      <c r="I179" s="15"/>
      <c r="J179" s="75" t="s">
        <v>496</v>
      </c>
      <c r="K179" s="15"/>
      <c r="L179" s="15"/>
      <c r="M179" s="75" t="s">
        <v>496</v>
      </c>
      <c r="N179" s="75"/>
      <c r="O179" s="15"/>
      <c r="P179" s="17"/>
    </row>
    <row r="180" spans="1:16" s="39" customFormat="1" ht="36" customHeight="1" x14ac:dyDescent="0.2">
      <c r="A180" s="930" t="s">
        <v>750</v>
      </c>
      <c r="B180" s="74" t="s">
        <v>1183</v>
      </c>
      <c r="C180" s="927" t="s">
        <v>2244</v>
      </c>
      <c r="D180" s="48">
        <v>420</v>
      </c>
      <c r="E180" s="97">
        <v>6467</v>
      </c>
      <c r="F180" s="77">
        <v>41086</v>
      </c>
      <c r="G180" s="74" t="s">
        <v>1294</v>
      </c>
      <c r="H180" s="75" t="s">
        <v>496</v>
      </c>
      <c r="I180" s="15"/>
      <c r="J180" s="75" t="s">
        <v>496</v>
      </c>
      <c r="K180" s="15"/>
      <c r="L180" s="15"/>
      <c r="M180" s="75" t="s">
        <v>496</v>
      </c>
      <c r="N180" s="75"/>
      <c r="O180" s="15"/>
      <c r="P180" s="17"/>
    </row>
    <row r="181" spans="1:16" s="39" customFormat="1" ht="36" customHeight="1" x14ac:dyDescent="0.2">
      <c r="A181" s="930"/>
      <c r="B181" s="74" t="s">
        <v>1101</v>
      </c>
      <c r="C181" s="927"/>
      <c r="D181" s="48">
        <v>2770</v>
      </c>
      <c r="E181" s="97">
        <v>6466</v>
      </c>
      <c r="F181" s="77">
        <v>41086</v>
      </c>
      <c r="G181" s="74" t="s">
        <v>1294</v>
      </c>
      <c r="H181" s="75" t="s">
        <v>496</v>
      </c>
      <c r="I181" s="15"/>
      <c r="J181" s="75" t="s">
        <v>496</v>
      </c>
      <c r="K181" s="15"/>
      <c r="L181" s="15"/>
      <c r="M181" s="75" t="s">
        <v>496</v>
      </c>
      <c r="N181" s="75"/>
      <c r="O181" s="15"/>
      <c r="P181" s="17"/>
    </row>
    <row r="182" spans="1:16" s="39" customFormat="1" ht="36" customHeight="1" x14ac:dyDescent="0.2">
      <c r="A182" s="930" t="s">
        <v>751</v>
      </c>
      <c r="B182" s="74" t="s">
        <v>1093</v>
      </c>
      <c r="C182" s="927" t="s">
        <v>1407</v>
      </c>
      <c r="D182" s="48">
        <v>122.04</v>
      </c>
      <c r="E182" s="97">
        <v>6397</v>
      </c>
      <c r="F182" s="928">
        <v>41047</v>
      </c>
      <c r="G182" s="927" t="s">
        <v>1295</v>
      </c>
      <c r="H182" s="75" t="s">
        <v>496</v>
      </c>
      <c r="I182" s="15"/>
      <c r="J182" s="75" t="s">
        <v>496</v>
      </c>
      <c r="K182" s="15"/>
      <c r="L182" s="15"/>
      <c r="M182" s="75" t="s">
        <v>496</v>
      </c>
      <c r="N182" s="75"/>
      <c r="O182" s="15"/>
      <c r="P182" s="17"/>
    </row>
    <row r="183" spans="1:16" s="39" customFormat="1" ht="36" customHeight="1" x14ac:dyDescent="0.2">
      <c r="A183" s="930"/>
      <c r="B183" s="74" t="s">
        <v>473</v>
      </c>
      <c r="C183" s="927"/>
      <c r="D183" s="48">
        <v>122.04</v>
      </c>
      <c r="E183" s="97">
        <v>6398</v>
      </c>
      <c r="F183" s="928"/>
      <c r="G183" s="927"/>
      <c r="H183" s="75" t="s">
        <v>496</v>
      </c>
      <c r="I183" s="15"/>
      <c r="J183" s="75" t="s">
        <v>496</v>
      </c>
      <c r="K183" s="15"/>
      <c r="L183" s="15"/>
      <c r="M183" s="75" t="s">
        <v>496</v>
      </c>
      <c r="N183" s="75"/>
      <c r="O183" s="15"/>
      <c r="P183" s="17"/>
    </row>
    <row r="184" spans="1:16" s="39" customFormat="1" ht="36" customHeight="1" x14ac:dyDescent="0.2">
      <c r="A184" s="930" t="s">
        <v>752</v>
      </c>
      <c r="B184" s="74" t="s">
        <v>1184</v>
      </c>
      <c r="C184" s="927" t="s">
        <v>2245</v>
      </c>
      <c r="D184" s="48">
        <v>99.44</v>
      </c>
      <c r="E184" s="97">
        <v>6441</v>
      </c>
      <c r="F184" s="928">
        <v>41072</v>
      </c>
      <c r="G184" s="927" t="s">
        <v>1292</v>
      </c>
      <c r="H184" s="75" t="s">
        <v>496</v>
      </c>
      <c r="I184" s="15"/>
      <c r="J184" s="75" t="s">
        <v>496</v>
      </c>
      <c r="K184" s="15"/>
      <c r="L184" s="15"/>
      <c r="M184" s="75" t="s">
        <v>496</v>
      </c>
      <c r="N184" s="75"/>
      <c r="O184" s="15"/>
      <c r="P184" s="17"/>
    </row>
    <row r="185" spans="1:16" s="39" customFormat="1" ht="36" customHeight="1" x14ac:dyDescent="0.2">
      <c r="A185" s="930"/>
      <c r="B185" s="74" t="s">
        <v>1185</v>
      </c>
      <c r="C185" s="927"/>
      <c r="D185" s="48">
        <v>50</v>
      </c>
      <c r="E185" s="97">
        <v>6440</v>
      </c>
      <c r="F185" s="928"/>
      <c r="G185" s="927"/>
      <c r="H185" s="75" t="s">
        <v>496</v>
      </c>
      <c r="I185" s="15"/>
      <c r="J185" s="75" t="s">
        <v>496</v>
      </c>
      <c r="K185" s="15"/>
      <c r="L185" s="15"/>
      <c r="M185" s="75" t="s">
        <v>496</v>
      </c>
      <c r="N185" s="75"/>
      <c r="O185" s="15"/>
      <c r="P185" s="17"/>
    </row>
    <row r="186" spans="1:16" s="39" customFormat="1" ht="36" customHeight="1" x14ac:dyDescent="0.2">
      <c r="A186" s="930"/>
      <c r="B186" s="74" t="s">
        <v>106</v>
      </c>
      <c r="C186" s="927"/>
      <c r="D186" s="48">
        <v>150</v>
      </c>
      <c r="E186" s="97">
        <v>6439</v>
      </c>
      <c r="F186" s="928"/>
      <c r="G186" s="927"/>
      <c r="H186" s="75" t="s">
        <v>496</v>
      </c>
      <c r="I186" s="15"/>
      <c r="J186" s="75" t="s">
        <v>496</v>
      </c>
      <c r="K186" s="15"/>
      <c r="L186" s="15"/>
      <c r="M186" s="75" t="s">
        <v>496</v>
      </c>
      <c r="N186" s="75"/>
      <c r="O186" s="15"/>
      <c r="P186" s="17"/>
    </row>
    <row r="187" spans="1:16" s="39" customFormat="1" ht="57.75" customHeight="1" x14ac:dyDescent="0.2">
      <c r="A187" s="930" t="s">
        <v>753</v>
      </c>
      <c r="B187" s="74" t="s">
        <v>2011</v>
      </c>
      <c r="C187" s="927" t="s">
        <v>2246</v>
      </c>
      <c r="D187" s="48">
        <v>136.65</v>
      </c>
      <c r="E187" s="97">
        <v>6492</v>
      </c>
      <c r="F187" s="928">
        <v>41149</v>
      </c>
      <c r="G187" s="927" t="s">
        <v>1296</v>
      </c>
      <c r="H187" s="75"/>
      <c r="I187" s="75" t="s">
        <v>496</v>
      </c>
      <c r="J187" s="75"/>
      <c r="K187" s="75" t="s">
        <v>496</v>
      </c>
      <c r="L187" s="15"/>
      <c r="M187" s="75"/>
      <c r="N187" s="75"/>
      <c r="O187" s="75" t="s">
        <v>496</v>
      </c>
      <c r="P187" s="117" t="s">
        <v>1990</v>
      </c>
    </row>
    <row r="188" spans="1:16" s="39" customFormat="1" ht="57.75" customHeight="1" x14ac:dyDescent="0.2">
      <c r="A188" s="930"/>
      <c r="B188" s="74" t="s">
        <v>1186</v>
      </c>
      <c r="C188" s="927"/>
      <c r="D188" s="48">
        <v>92.8</v>
      </c>
      <c r="E188" s="97">
        <v>6493</v>
      </c>
      <c r="F188" s="928"/>
      <c r="G188" s="927"/>
      <c r="H188" s="75"/>
      <c r="I188" s="75" t="s">
        <v>496</v>
      </c>
      <c r="J188" s="75"/>
      <c r="K188" s="75" t="s">
        <v>496</v>
      </c>
      <c r="L188" s="15"/>
      <c r="M188" s="75"/>
      <c r="N188" s="75"/>
      <c r="O188" s="75" t="s">
        <v>496</v>
      </c>
      <c r="P188" s="117" t="s">
        <v>1990</v>
      </c>
    </row>
    <row r="189" spans="1:16" s="39" customFormat="1" ht="37.5" customHeight="1" x14ac:dyDescent="0.2">
      <c r="A189" s="76" t="s">
        <v>756</v>
      </c>
      <c r="B189" s="74" t="s">
        <v>129</v>
      </c>
      <c r="C189" s="74" t="s">
        <v>2247</v>
      </c>
      <c r="D189" s="48">
        <v>4567.5</v>
      </c>
      <c r="E189" s="97">
        <v>6464</v>
      </c>
      <c r="F189" s="77">
        <v>41086</v>
      </c>
      <c r="G189" s="74" t="s">
        <v>1292</v>
      </c>
      <c r="H189" s="75" t="s">
        <v>496</v>
      </c>
      <c r="I189" s="15"/>
      <c r="J189" s="75" t="s">
        <v>496</v>
      </c>
      <c r="K189" s="15"/>
      <c r="L189" s="15"/>
      <c r="M189" s="75" t="s">
        <v>496</v>
      </c>
      <c r="N189" s="75"/>
      <c r="O189" s="15"/>
      <c r="P189" s="17"/>
    </row>
    <row r="190" spans="1:16" s="39" customFormat="1" ht="37.5" customHeight="1" x14ac:dyDescent="0.2">
      <c r="A190" s="76" t="s">
        <v>754</v>
      </c>
      <c r="B190" s="74" t="s">
        <v>113</v>
      </c>
      <c r="C190" s="74" t="s">
        <v>2248</v>
      </c>
      <c r="D190" s="48">
        <v>99.46</v>
      </c>
      <c r="E190" s="97">
        <v>6433</v>
      </c>
      <c r="F190" s="77">
        <v>41060</v>
      </c>
      <c r="G190" s="74" t="s">
        <v>1297</v>
      </c>
      <c r="H190" s="75" t="s">
        <v>496</v>
      </c>
      <c r="I190" s="15"/>
      <c r="J190" s="75" t="s">
        <v>496</v>
      </c>
      <c r="K190" s="15"/>
      <c r="L190" s="15"/>
      <c r="M190" s="75" t="s">
        <v>496</v>
      </c>
      <c r="N190" s="75"/>
      <c r="O190" s="15"/>
      <c r="P190" s="17"/>
    </row>
    <row r="191" spans="1:16" s="39" customFormat="1" ht="37.5" customHeight="1" x14ac:dyDescent="0.2">
      <c r="A191" s="76" t="s">
        <v>755</v>
      </c>
      <c r="B191" s="74" t="s">
        <v>453</v>
      </c>
      <c r="C191" s="74" t="s">
        <v>2249</v>
      </c>
      <c r="D191" s="48">
        <v>1834.5</v>
      </c>
      <c r="E191" s="97">
        <v>6452</v>
      </c>
      <c r="F191" s="77">
        <v>41075</v>
      </c>
      <c r="G191" s="74" t="s">
        <v>1298</v>
      </c>
      <c r="H191" s="75" t="s">
        <v>496</v>
      </c>
      <c r="I191" s="15"/>
      <c r="J191" s="75" t="s">
        <v>496</v>
      </c>
      <c r="K191" s="15"/>
      <c r="L191" s="15"/>
      <c r="M191" s="75" t="s">
        <v>496</v>
      </c>
      <c r="N191" s="75"/>
      <c r="O191" s="15"/>
      <c r="P191" s="17"/>
    </row>
    <row r="192" spans="1:16" s="39" customFormat="1" ht="37.5" customHeight="1" x14ac:dyDescent="0.2">
      <c r="A192" s="76" t="s">
        <v>757</v>
      </c>
      <c r="B192" s="74" t="s">
        <v>1099</v>
      </c>
      <c r="C192" s="74" t="s">
        <v>2250</v>
      </c>
      <c r="D192" s="48">
        <v>2200</v>
      </c>
      <c r="E192" s="97">
        <v>6457</v>
      </c>
      <c r="F192" s="77">
        <v>41085</v>
      </c>
      <c r="G192" s="74" t="s">
        <v>1299</v>
      </c>
      <c r="H192" s="75" t="s">
        <v>496</v>
      </c>
      <c r="I192" s="15"/>
      <c r="J192" s="75" t="s">
        <v>496</v>
      </c>
      <c r="K192" s="15"/>
      <c r="L192" s="15"/>
      <c r="M192" s="75" t="s">
        <v>496</v>
      </c>
      <c r="N192" s="75"/>
      <c r="O192" s="15"/>
      <c r="P192" s="17"/>
    </row>
    <row r="193" spans="1:16" s="39" customFormat="1" ht="37.5" customHeight="1" x14ac:dyDescent="0.2">
      <c r="A193" s="930" t="s">
        <v>758</v>
      </c>
      <c r="B193" s="74" t="s">
        <v>1187</v>
      </c>
      <c r="C193" s="927" t="s">
        <v>2251</v>
      </c>
      <c r="D193" s="48">
        <v>800</v>
      </c>
      <c r="E193" s="97">
        <v>6460</v>
      </c>
      <c r="F193" s="928">
        <v>41085</v>
      </c>
      <c r="G193" s="927" t="s">
        <v>1300</v>
      </c>
      <c r="H193" s="75" t="s">
        <v>496</v>
      </c>
      <c r="I193" s="15"/>
      <c r="J193" s="75" t="s">
        <v>496</v>
      </c>
      <c r="K193" s="15"/>
      <c r="L193" s="15"/>
      <c r="M193" s="75" t="s">
        <v>496</v>
      </c>
      <c r="N193" s="75"/>
      <c r="O193" s="15"/>
      <c r="P193" s="17"/>
    </row>
    <row r="194" spans="1:16" s="39" customFormat="1" ht="37.5" customHeight="1" x14ac:dyDescent="0.2">
      <c r="A194" s="930"/>
      <c r="B194" s="74" t="s">
        <v>1188</v>
      </c>
      <c r="C194" s="927"/>
      <c r="D194" s="48">
        <v>2875</v>
      </c>
      <c r="E194" s="97">
        <v>6458</v>
      </c>
      <c r="F194" s="928"/>
      <c r="G194" s="927"/>
      <c r="H194" s="75" t="s">
        <v>496</v>
      </c>
      <c r="I194" s="15"/>
      <c r="J194" s="75" t="s">
        <v>496</v>
      </c>
      <c r="K194" s="15"/>
      <c r="L194" s="15"/>
      <c r="M194" s="75" t="s">
        <v>496</v>
      </c>
      <c r="N194" s="75"/>
      <c r="O194" s="15"/>
      <c r="P194" s="17"/>
    </row>
    <row r="195" spans="1:16" s="39" customFormat="1" ht="37.5" customHeight="1" x14ac:dyDescent="0.2">
      <c r="A195" s="76" t="s">
        <v>759</v>
      </c>
      <c r="B195" s="74" t="s">
        <v>226</v>
      </c>
      <c r="C195" s="74" t="s">
        <v>2252</v>
      </c>
      <c r="D195" s="48">
        <v>990</v>
      </c>
      <c r="E195" s="97">
        <v>6463</v>
      </c>
      <c r="F195" s="77">
        <v>41086</v>
      </c>
      <c r="G195" s="74" t="s">
        <v>1301</v>
      </c>
      <c r="H195" s="75" t="s">
        <v>496</v>
      </c>
      <c r="I195" s="15"/>
      <c r="J195" s="75" t="s">
        <v>496</v>
      </c>
      <c r="K195" s="15"/>
      <c r="L195" s="15"/>
      <c r="M195" s="75" t="s">
        <v>496</v>
      </c>
      <c r="N195" s="75"/>
      <c r="O195" s="15"/>
      <c r="P195" s="17"/>
    </row>
    <row r="196" spans="1:16" s="39" customFormat="1" ht="37.5" customHeight="1" x14ac:dyDescent="0.2">
      <c r="A196" s="76" t="s">
        <v>760</v>
      </c>
      <c r="B196" s="74" t="s">
        <v>440</v>
      </c>
      <c r="C196" s="74" t="s">
        <v>2006</v>
      </c>
      <c r="D196" s="48">
        <v>90</v>
      </c>
      <c r="E196" s="97">
        <v>6455</v>
      </c>
      <c r="F196" s="77">
        <v>41081</v>
      </c>
      <c r="G196" s="74" t="s">
        <v>1302</v>
      </c>
      <c r="H196" s="75" t="s">
        <v>496</v>
      </c>
      <c r="I196" s="15"/>
      <c r="J196" s="75" t="s">
        <v>496</v>
      </c>
      <c r="K196" s="15"/>
      <c r="L196" s="15"/>
      <c r="M196" s="75" t="s">
        <v>496</v>
      </c>
      <c r="N196" s="75"/>
      <c r="O196" s="15"/>
      <c r="P196" s="17"/>
    </row>
    <row r="197" spans="1:16" s="39" customFormat="1" ht="37.5" customHeight="1" x14ac:dyDescent="0.2">
      <c r="A197" s="930" t="s">
        <v>761</v>
      </c>
      <c r="B197" s="74" t="s">
        <v>474</v>
      </c>
      <c r="C197" s="927" t="s">
        <v>2253</v>
      </c>
      <c r="D197" s="48">
        <v>18700</v>
      </c>
      <c r="E197" s="97" t="s">
        <v>39</v>
      </c>
      <c r="F197" s="77">
        <v>41206</v>
      </c>
      <c r="G197" s="74" t="s">
        <v>1303</v>
      </c>
      <c r="H197" s="75" t="s">
        <v>496</v>
      </c>
      <c r="I197" s="15"/>
      <c r="J197" s="75" t="s">
        <v>496</v>
      </c>
      <c r="K197" s="15"/>
      <c r="L197" s="15"/>
      <c r="M197" s="75" t="s">
        <v>496</v>
      </c>
      <c r="N197" s="75"/>
      <c r="O197" s="15"/>
      <c r="P197" s="17"/>
    </row>
    <row r="198" spans="1:16" s="39" customFormat="1" ht="37.5" customHeight="1" x14ac:dyDescent="0.2">
      <c r="A198" s="930"/>
      <c r="B198" s="74" t="s">
        <v>1189</v>
      </c>
      <c r="C198" s="927"/>
      <c r="D198" s="48">
        <v>1299.5</v>
      </c>
      <c r="E198" s="97">
        <v>6533</v>
      </c>
      <c r="F198" s="77">
        <v>41199</v>
      </c>
      <c r="G198" s="74" t="s">
        <v>1304</v>
      </c>
      <c r="H198" s="75" t="s">
        <v>496</v>
      </c>
      <c r="I198" s="15"/>
      <c r="J198" s="75" t="s">
        <v>496</v>
      </c>
      <c r="K198" s="15"/>
      <c r="L198" s="15"/>
      <c r="M198" s="75" t="s">
        <v>496</v>
      </c>
      <c r="N198" s="75"/>
      <c r="O198" s="15"/>
      <c r="P198" s="17"/>
    </row>
    <row r="199" spans="1:16" s="39" customFormat="1" ht="37.5" customHeight="1" x14ac:dyDescent="0.2">
      <c r="A199" s="930"/>
      <c r="B199" s="74" t="s">
        <v>1190</v>
      </c>
      <c r="C199" s="927"/>
      <c r="D199" s="48">
        <v>3715.44</v>
      </c>
      <c r="E199" s="97">
        <v>6532</v>
      </c>
      <c r="F199" s="77">
        <v>41199</v>
      </c>
      <c r="G199" s="74" t="s">
        <v>1305</v>
      </c>
      <c r="H199" s="75" t="s">
        <v>496</v>
      </c>
      <c r="I199" s="15"/>
      <c r="J199" s="75" t="s">
        <v>496</v>
      </c>
      <c r="K199" s="15"/>
      <c r="L199" s="15"/>
      <c r="M199" s="75" t="s">
        <v>496</v>
      </c>
      <c r="N199" s="75"/>
      <c r="O199" s="15"/>
      <c r="P199" s="17"/>
    </row>
    <row r="200" spans="1:16" s="39" customFormat="1" ht="37.5" customHeight="1" x14ac:dyDescent="0.2">
      <c r="A200" s="930"/>
      <c r="B200" s="74" t="s">
        <v>54</v>
      </c>
      <c r="C200" s="927"/>
      <c r="D200" s="48">
        <v>16192</v>
      </c>
      <c r="E200" s="97" t="s">
        <v>40</v>
      </c>
      <c r="F200" s="77">
        <v>41206</v>
      </c>
      <c r="G200" s="74" t="s">
        <v>1306</v>
      </c>
      <c r="H200" s="75" t="s">
        <v>496</v>
      </c>
      <c r="I200" s="15"/>
      <c r="J200" s="75" t="s">
        <v>496</v>
      </c>
      <c r="K200" s="15"/>
      <c r="L200" s="15"/>
      <c r="M200" s="75" t="s">
        <v>496</v>
      </c>
      <c r="N200" s="75"/>
      <c r="O200" s="15"/>
      <c r="P200" s="17"/>
    </row>
    <row r="201" spans="1:16" s="39" customFormat="1" ht="35.25" customHeight="1" x14ac:dyDescent="0.2">
      <c r="A201" s="76" t="s">
        <v>762</v>
      </c>
      <c r="B201" s="74" t="s">
        <v>476</v>
      </c>
      <c r="C201" s="74" t="s">
        <v>2254</v>
      </c>
      <c r="D201" s="48">
        <v>2505.2800000000002</v>
      </c>
      <c r="E201" s="97">
        <v>6468</v>
      </c>
      <c r="F201" s="77">
        <v>41089</v>
      </c>
      <c r="G201" s="74" t="s">
        <v>1307</v>
      </c>
      <c r="H201" s="75" t="s">
        <v>496</v>
      </c>
      <c r="I201" s="15"/>
      <c r="J201" s="75" t="s">
        <v>496</v>
      </c>
      <c r="K201" s="15"/>
      <c r="L201" s="15"/>
      <c r="M201" s="75" t="s">
        <v>496</v>
      </c>
      <c r="N201" s="75"/>
      <c r="O201" s="15"/>
      <c r="P201" s="17"/>
    </row>
    <row r="202" spans="1:16" s="39" customFormat="1" ht="35.25" customHeight="1" x14ac:dyDescent="0.2">
      <c r="A202" s="930" t="s">
        <v>763</v>
      </c>
      <c r="B202" s="74" t="s">
        <v>1166</v>
      </c>
      <c r="C202" s="927" t="s">
        <v>2255</v>
      </c>
      <c r="D202" s="48">
        <v>115.72</v>
      </c>
      <c r="E202" s="97">
        <v>6479</v>
      </c>
      <c r="F202" s="928">
        <v>41100</v>
      </c>
      <c r="G202" s="927" t="s">
        <v>1308</v>
      </c>
      <c r="H202" s="75" t="s">
        <v>496</v>
      </c>
      <c r="I202" s="15"/>
      <c r="J202" s="75" t="s">
        <v>496</v>
      </c>
      <c r="K202" s="15"/>
      <c r="L202" s="15"/>
      <c r="M202" s="75" t="s">
        <v>496</v>
      </c>
      <c r="N202" s="75"/>
      <c r="O202" s="15"/>
      <c r="P202" s="17"/>
    </row>
    <row r="203" spans="1:16" s="39" customFormat="1" ht="35.25" customHeight="1" x14ac:dyDescent="0.2">
      <c r="A203" s="930"/>
      <c r="B203" s="74" t="s">
        <v>1166</v>
      </c>
      <c r="C203" s="927"/>
      <c r="D203" s="48">
        <v>718.58</v>
      </c>
      <c r="E203" s="97">
        <v>6478</v>
      </c>
      <c r="F203" s="928"/>
      <c r="G203" s="927"/>
      <c r="H203" s="75" t="s">
        <v>496</v>
      </c>
      <c r="I203" s="15"/>
      <c r="J203" s="75" t="s">
        <v>496</v>
      </c>
      <c r="K203" s="15"/>
      <c r="L203" s="15"/>
      <c r="M203" s="75" t="s">
        <v>496</v>
      </c>
      <c r="N203" s="75"/>
      <c r="O203" s="15"/>
      <c r="P203" s="17"/>
    </row>
    <row r="204" spans="1:16" s="39" customFormat="1" ht="35.25" customHeight="1" x14ac:dyDescent="0.2">
      <c r="A204" s="76" t="s">
        <v>764</v>
      </c>
      <c r="B204" s="74" t="s">
        <v>455</v>
      </c>
      <c r="C204" s="74" t="s">
        <v>2256</v>
      </c>
      <c r="D204" s="48">
        <v>924.5</v>
      </c>
      <c r="E204" s="97">
        <v>6459</v>
      </c>
      <c r="F204" s="77">
        <v>41085</v>
      </c>
      <c r="G204" s="74" t="s">
        <v>1309</v>
      </c>
      <c r="H204" s="75" t="s">
        <v>496</v>
      </c>
      <c r="I204" s="15"/>
      <c r="J204" s="75" t="s">
        <v>496</v>
      </c>
      <c r="K204" s="15"/>
      <c r="L204" s="15"/>
      <c r="M204" s="75" t="s">
        <v>496</v>
      </c>
      <c r="N204" s="75"/>
      <c r="O204" s="15"/>
      <c r="P204" s="17"/>
    </row>
    <row r="205" spans="1:16" s="39" customFormat="1" ht="35.25" customHeight="1" x14ac:dyDescent="0.2">
      <c r="A205" s="76" t="s">
        <v>765</v>
      </c>
      <c r="B205" s="74" t="s">
        <v>101</v>
      </c>
      <c r="C205" s="74" t="s">
        <v>2257</v>
      </c>
      <c r="D205" s="48">
        <v>5085</v>
      </c>
      <c r="E205" s="97">
        <v>6483</v>
      </c>
      <c r="F205" s="77">
        <v>41117</v>
      </c>
      <c r="G205" s="74" t="s">
        <v>1310</v>
      </c>
      <c r="H205" s="75" t="s">
        <v>496</v>
      </c>
      <c r="I205" s="15"/>
      <c r="J205" s="75" t="s">
        <v>496</v>
      </c>
      <c r="K205" s="15"/>
      <c r="L205" s="15"/>
      <c r="M205" s="75" t="s">
        <v>496</v>
      </c>
      <c r="N205" s="75"/>
      <c r="O205" s="15"/>
      <c r="P205" s="17"/>
    </row>
    <row r="206" spans="1:16" s="39" customFormat="1" ht="35.25" customHeight="1" x14ac:dyDescent="0.2">
      <c r="A206" s="76" t="s">
        <v>766</v>
      </c>
      <c r="B206" s="74" t="s">
        <v>481</v>
      </c>
      <c r="C206" s="74" t="s">
        <v>2258</v>
      </c>
      <c r="D206" s="48">
        <v>965</v>
      </c>
      <c r="E206" s="97">
        <v>6477</v>
      </c>
      <c r="F206" s="77">
        <v>41100</v>
      </c>
      <c r="G206" s="74" t="s">
        <v>1311</v>
      </c>
      <c r="H206" s="75" t="s">
        <v>496</v>
      </c>
      <c r="I206" s="15"/>
      <c r="J206" s="75" t="s">
        <v>496</v>
      </c>
      <c r="K206" s="15"/>
      <c r="L206" s="15"/>
      <c r="M206" s="75" t="s">
        <v>496</v>
      </c>
      <c r="N206" s="75"/>
      <c r="O206" s="15"/>
      <c r="P206" s="17"/>
    </row>
    <row r="207" spans="1:16" s="39" customFormat="1" ht="35.25" customHeight="1" x14ac:dyDescent="0.2">
      <c r="A207" s="930" t="s">
        <v>767</v>
      </c>
      <c r="B207" s="74" t="s">
        <v>1093</v>
      </c>
      <c r="C207" s="927" t="s">
        <v>2259</v>
      </c>
      <c r="D207" s="48">
        <v>1903.82</v>
      </c>
      <c r="E207" s="97">
        <v>6469</v>
      </c>
      <c r="F207" s="928">
        <v>41089</v>
      </c>
      <c r="G207" s="927" t="s">
        <v>1312</v>
      </c>
      <c r="H207" s="75" t="s">
        <v>496</v>
      </c>
      <c r="I207" s="15"/>
      <c r="J207" s="75" t="s">
        <v>496</v>
      </c>
      <c r="K207" s="15"/>
      <c r="L207" s="15"/>
      <c r="M207" s="75" t="s">
        <v>496</v>
      </c>
      <c r="N207" s="75"/>
      <c r="O207" s="15"/>
      <c r="P207" s="17"/>
    </row>
    <row r="208" spans="1:16" s="39" customFormat="1" ht="35.25" customHeight="1" x14ac:dyDescent="0.2">
      <c r="A208" s="930"/>
      <c r="B208" s="74" t="s">
        <v>473</v>
      </c>
      <c r="C208" s="927"/>
      <c r="D208" s="48">
        <v>1120.04</v>
      </c>
      <c r="E208" s="97">
        <v>6470</v>
      </c>
      <c r="F208" s="928"/>
      <c r="G208" s="927"/>
      <c r="H208" s="75" t="s">
        <v>496</v>
      </c>
      <c r="I208" s="15"/>
      <c r="J208" s="75" t="s">
        <v>496</v>
      </c>
      <c r="K208" s="15"/>
      <c r="L208" s="15"/>
      <c r="M208" s="75" t="s">
        <v>496</v>
      </c>
      <c r="N208" s="75"/>
      <c r="O208" s="15"/>
      <c r="P208" s="17"/>
    </row>
    <row r="209" spans="1:16" s="39" customFormat="1" ht="35.25" customHeight="1" x14ac:dyDescent="0.2">
      <c r="A209" s="76" t="s">
        <v>768</v>
      </c>
      <c r="B209" s="74" t="s">
        <v>166</v>
      </c>
      <c r="C209" s="74" t="s">
        <v>2260</v>
      </c>
      <c r="D209" s="48">
        <v>392.11</v>
      </c>
      <c r="E209" s="97">
        <v>6480</v>
      </c>
      <c r="F209" s="77">
        <v>41103</v>
      </c>
      <c r="G209" s="74" t="s">
        <v>1313</v>
      </c>
      <c r="H209" s="75" t="s">
        <v>496</v>
      </c>
      <c r="I209" s="15"/>
      <c r="J209" s="75" t="s">
        <v>496</v>
      </c>
      <c r="K209" s="15"/>
      <c r="L209" s="15"/>
      <c r="M209" s="75" t="s">
        <v>496</v>
      </c>
      <c r="N209" s="75"/>
      <c r="O209" s="15"/>
      <c r="P209" s="17"/>
    </row>
    <row r="210" spans="1:16" s="39" customFormat="1" ht="35.25" customHeight="1" x14ac:dyDescent="0.2">
      <c r="A210" s="930" t="s">
        <v>769</v>
      </c>
      <c r="B210" s="74" t="s">
        <v>473</v>
      </c>
      <c r="C210" s="927" t="s">
        <v>2261</v>
      </c>
      <c r="D210" s="48">
        <v>169.5</v>
      </c>
      <c r="E210" s="97">
        <v>6475</v>
      </c>
      <c r="F210" s="928">
        <v>41096</v>
      </c>
      <c r="G210" s="927" t="s">
        <v>1314</v>
      </c>
      <c r="H210" s="75" t="s">
        <v>496</v>
      </c>
      <c r="I210" s="15"/>
      <c r="J210" s="75" t="s">
        <v>496</v>
      </c>
      <c r="K210" s="15"/>
      <c r="L210" s="15"/>
      <c r="M210" s="75" t="s">
        <v>496</v>
      </c>
      <c r="N210" s="75"/>
      <c r="O210" s="15"/>
      <c r="P210" s="17"/>
    </row>
    <row r="211" spans="1:16" s="39" customFormat="1" ht="35.25" customHeight="1" x14ac:dyDescent="0.2">
      <c r="A211" s="930"/>
      <c r="B211" s="74" t="s">
        <v>440</v>
      </c>
      <c r="C211" s="927"/>
      <c r="D211" s="48">
        <v>120</v>
      </c>
      <c r="E211" s="97">
        <v>6474</v>
      </c>
      <c r="F211" s="928"/>
      <c r="G211" s="927"/>
      <c r="H211" s="75" t="s">
        <v>496</v>
      </c>
      <c r="I211" s="15"/>
      <c r="J211" s="75" t="s">
        <v>496</v>
      </c>
      <c r="K211" s="15"/>
      <c r="L211" s="15"/>
      <c r="M211" s="75" t="s">
        <v>496</v>
      </c>
      <c r="N211" s="75"/>
      <c r="O211" s="15"/>
      <c r="P211" s="17"/>
    </row>
    <row r="212" spans="1:16" s="39" customFormat="1" ht="41.25" customHeight="1" x14ac:dyDescent="0.2">
      <c r="A212" s="930" t="s">
        <v>770</v>
      </c>
      <c r="B212" s="74" t="s">
        <v>1191</v>
      </c>
      <c r="C212" s="927" t="s">
        <v>2262</v>
      </c>
      <c r="D212" s="48">
        <v>2370.96</v>
      </c>
      <c r="E212" s="97">
        <v>6535</v>
      </c>
      <c r="F212" s="77">
        <v>41206</v>
      </c>
      <c r="G212" s="74" t="s">
        <v>1315</v>
      </c>
      <c r="H212" s="75" t="s">
        <v>496</v>
      </c>
      <c r="I212" s="15"/>
      <c r="J212" s="75" t="s">
        <v>496</v>
      </c>
      <c r="K212" s="15"/>
      <c r="L212" s="15"/>
      <c r="M212" s="75" t="s">
        <v>496</v>
      </c>
      <c r="N212" s="75"/>
      <c r="O212" s="15"/>
      <c r="P212" s="17"/>
    </row>
    <row r="213" spans="1:16" s="39" customFormat="1" ht="41.25" customHeight="1" x14ac:dyDescent="0.2">
      <c r="A213" s="930"/>
      <c r="B213" s="74" t="s">
        <v>1192</v>
      </c>
      <c r="C213" s="927"/>
      <c r="D213" s="48">
        <v>4066</v>
      </c>
      <c r="E213" s="97">
        <v>6518</v>
      </c>
      <c r="F213" s="77">
        <v>41178</v>
      </c>
      <c r="G213" s="74" t="s">
        <v>1316</v>
      </c>
      <c r="H213" s="75" t="s">
        <v>496</v>
      </c>
      <c r="I213" s="15"/>
      <c r="J213" s="75" t="s">
        <v>496</v>
      </c>
      <c r="K213" s="15"/>
      <c r="L213" s="15"/>
      <c r="M213" s="75" t="s">
        <v>496</v>
      </c>
      <c r="N213" s="75"/>
      <c r="O213" s="15"/>
      <c r="P213" s="17"/>
    </row>
    <row r="214" spans="1:16" s="39" customFormat="1" ht="41.25" customHeight="1" x14ac:dyDescent="0.2">
      <c r="A214" s="930"/>
      <c r="B214" s="74" t="s">
        <v>168</v>
      </c>
      <c r="C214" s="927"/>
      <c r="D214" s="48">
        <v>3430</v>
      </c>
      <c r="E214" s="97">
        <v>6524</v>
      </c>
      <c r="F214" s="77">
        <v>41180</v>
      </c>
      <c r="G214" s="74" t="s">
        <v>1317</v>
      </c>
      <c r="H214" s="75" t="s">
        <v>496</v>
      </c>
      <c r="I214" s="15"/>
      <c r="J214" s="75" t="s">
        <v>496</v>
      </c>
      <c r="K214" s="15"/>
      <c r="L214" s="15"/>
      <c r="M214" s="75" t="s">
        <v>496</v>
      </c>
      <c r="N214" s="75"/>
      <c r="O214" s="15"/>
      <c r="P214" s="17"/>
    </row>
    <row r="215" spans="1:16" s="39" customFormat="1" ht="41.25" customHeight="1" x14ac:dyDescent="0.2">
      <c r="A215" s="930"/>
      <c r="B215" s="74" t="s">
        <v>1193</v>
      </c>
      <c r="C215" s="927"/>
      <c r="D215" s="48">
        <v>4605</v>
      </c>
      <c r="E215" s="97">
        <v>6522</v>
      </c>
      <c r="F215" s="77">
        <v>41180</v>
      </c>
      <c r="G215" s="74" t="s">
        <v>1318</v>
      </c>
      <c r="H215" s="75" t="s">
        <v>496</v>
      </c>
      <c r="I215" s="15"/>
      <c r="J215" s="75" t="s">
        <v>496</v>
      </c>
      <c r="K215" s="15"/>
      <c r="L215" s="15"/>
      <c r="M215" s="75" t="s">
        <v>496</v>
      </c>
      <c r="N215" s="75"/>
      <c r="O215" s="15"/>
      <c r="P215" s="17"/>
    </row>
    <row r="216" spans="1:16" s="39" customFormat="1" ht="41.25" customHeight="1" x14ac:dyDescent="0.2">
      <c r="A216" s="930"/>
      <c r="B216" s="74" t="s">
        <v>112</v>
      </c>
      <c r="C216" s="927"/>
      <c r="D216" s="48">
        <v>2983</v>
      </c>
      <c r="E216" s="97">
        <v>6528</v>
      </c>
      <c r="F216" s="77">
        <v>41191</v>
      </c>
      <c r="G216" s="74" t="s">
        <v>1319</v>
      </c>
      <c r="H216" s="75" t="s">
        <v>496</v>
      </c>
      <c r="I216" s="15"/>
      <c r="J216" s="75" t="s">
        <v>496</v>
      </c>
      <c r="K216" s="15"/>
      <c r="L216" s="15"/>
      <c r="M216" s="75" t="s">
        <v>496</v>
      </c>
      <c r="N216" s="75"/>
      <c r="O216" s="15"/>
      <c r="P216" s="17"/>
    </row>
    <row r="217" spans="1:16" s="39" customFormat="1" ht="41.25" customHeight="1" x14ac:dyDescent="0.2">
      <c r="A217" s="76" t="s">
        <v>771</v>
      </c>
      <c r="B217" s="74" t="s">
        <v>18</v>
      </c>
      <c r="C217" s="74" t="s">
        <v>2263</v>
      </c>
      <c r="D217" s="48">
        <v>3672.5</v>
      </c>
      <c r="E217" s="97">
        <v>6486</v>
      </c>
      <c r="F217" s="77">
        <v>41137</v>
      </c>
      <c r="G217" s="74" t="s">
        <v>21</v>
      </c>
      <c r="H217" s="75" t="s">
        <v>496</v>
      </c>
      <c r="I217" s="15"/>
      <c r="J217" s="75" t="s">
        <v>496</v>
      </c>
      <c r="K217" s="15"/>
      <c r="L217" s="15"/>
      <c r="M217" s="75" t="s">
        <v>496</v>
      </c>
      <c r="N217" s="75"/>
      <c r="O217" s="15"/>
      <c r="P217" s="17"/>
    </row>
    <row r="218" spans="1:16" s="39" customFormat="1" ht="41.25" customHeight="1" x14ac:dyDescent="0.2">
      <c r="A218" s="930" t="s">
        <v>772</v>
      </c>
      <c r="B218" s="74" t="s">
        <v>1194</v>
      </c>
      <c r="C218" s="931" t="s">
        <v>2264</v>
      </c>
      <c r="D218" s="48">
        <v>5261.96</v>
      </c>
      <c r="E218" s="97">
        <v>6512</v>
      </c>
      <c r="F218" s="928">
        <v>41172</v>
      </c>
      <c r="G218" s="74" t="s">
        <v>1320</v>
      </c>
      <c r="H218" s="75" t="s">
        <v>496</v>
      </c>
      <c r="I218" s="15"/>
      <c r="J218" s="75" t="s">
        <v>496</v>
      </c>
      <c r="K218" s="15"/>
      <c r="L218" s="15"/>
      <c r="M218" s="75" t="s">
        <v>496</v>
      </c>
      <c r="N218" s="75"/>
      <c r="O218" s="15"/>
      <c r="P218" s="17"/>
    </row>
    <row r="219" spans="1:16" s="39" customFormat="1" ht="41.25" customHeight="1" x14ac:dyDescent="0.2">
      <c r="A219" s="930"/>
      <c r="B219" s="74" t="s">
        <v>1195</v>
      </c>
      <c r="C219" s="931"/>
      <c r="D219" s="48">
        <v>667.2</v>
      </c>
      <c r="E219" s="97">
        <v>6513</v>
      </c>
      <c r="F219" s="928"/>
      <c r="G219" s="74" t="s">
        <v>1321</v>
      </c>
      <c r="H219" s="75" t="s">
        <v>496</v>
      </c>
      <c r="I219" s="15"/>
      <c r="J219" s="75" t="s">
        <v>496</v>
      </c>
      <c r="K219" s="15"/>
      <c r="L219" s="15"/>
      <c r="M219" s="75" t="s">
        <v>496</v>
      </c>
      <c r="N219" s="75"/>
      <c r="O219" s="15"/>
      <c r="P219" s="17"/>
    </row>
    <row r="220" spans="1:16" s="39" customFormat="1" ht="41.25" customHeight="1" x14ac:dyDescent="0.2">
      <c r="A220" s="930"/>
      <c r="B220" s="74" t="s">
        <v>1196</v>
      </c>
      <c r="C220" s="931"/>
      <c r="D220" s="48">
        <v>1410</v>
      </c>
      <c r="E220" s="97">
        <v>6514</v>
      </c>
      <c r="F220" s="928"/>
      <c r="G220" s="74" t="s">
        <v>1322</v>
      </c>
      <c r="H220" s="75" t="s">
        <v>496</v>
      </c>
      <c r="I220" s="15"/>
      <c r="J220" s="75" t="s">
        <v>496</v>
      </c>
      <c r="K220" s="15"/>
      <c r="L220" s="15"/>
      <c r="M220" s="75" t="s">
        <v>496</v>
      </c>
      <c r="N220" s="75"/>
      <c r="O220" s="15"/>
      <c r="P220" s="17"/>
    </row>
    <row r="221" spans="1:16" s="39" customFormat="1" ht="41.25" customHeight="1" x14ac:dyDescent="0.2">
      <c r="A221" s="930"/>
      <c r="B221" s="74" t="s">
        <v>1197</v>
      </c>
      <c r="C221" s="931"/>
      <c r="D221" s="48">
        <v>4747.1000000000004</v>
      </c>
      <c r="E221" s="97">
        <v>6515</v>
      </c>
      <c r="F221" s="928"/>
      <c r="G221" s="74" t="s">
        <v>1321</v>
      </c>
      <c r="H221" s="75" t="s">
        <v>496</v>
      </c>
      <c r="I221" s="15"/>
      <c r="J221" s="75" t="s">
        <v>496</v>
      </c>
      <c r="K221" s="15"/>
      <c r="L221" s="15"/>
      <c r="M221" s="75" t="s">
        <v>496</v>
      </c>
      <c r="N221" s="75"/>
      <c r="O221" s="15"/>
      <c r="P221" s="17"/>
    </row>
    <row r="222" spans="1:16" s="39" customFormat="1" ht="41.25" customHeight="1" x14ac:dyDescent="0.2">
      <c r="A222" s="76" t="s">
        <v>773</v>
      </c>
      <c r="B222" s="74" t="s">
        <v>1172</v>
      </c>
      <c r="C222" s="74" t="s">
        <v>2265</v>
      </c>
      <c r="D222" s="48">
        <v>2462.5</v>
      </c>
      <c r="E222" s="97">
        <v>6482</v>
      </c>
      <c r="F222" s="77">
        <v>41115</v>
      </c>
      <c r="G222" s="74" t="s">
        <v>1323</v>
      </c>
      <c r="H222" s="75" t="s">
        <v>496</v>
      </c>
      <c r="I222" s="15"/>
      <c r="J222" s="75" t="s">
        <v>496</v>
      </c>
      <c r="K222" s="15"/>
      <c r="L222" s="15"/>
      <c r="M222" s="75" t="s">
        <v>496</v>
      </c>
      <c r="N222" s="75"/>
      <c r="O222" s="15"/>
      <c r="P222" s="17"/>
    </row>
    <row r="223" spans="1:16" s="39" customFormat="1" ht="41.25" customHeight="1" x14ac:dyDescent="0.2">
      <c r="A223" s="76" t="s">
        <v>774</v>
      </c>
      <c r="B223" s="74" t="s">
        <v>1121</v>
      </c>
      <c r="C223" s="74" t="s">
        <v>1453</v>
      </c>
      <c r="D223" s="48">
        <v>950</v>
      </c>
      <c r="E223" s="97">
        <v>6484</v>
      </c>
      <c r="F223" s="77">
        <v>41130</v>
      </c>
      <c r="G223" s="74" t="s">
        <v>1324</v>
      </c>
      <c r="H223" s="75" t="s">
        <v>496</v>
      </c>
      <c r="I223" s="15"/>
      <c r="J223" s="75" t="s">
        <v>496</v>
      </c>
      <c r="K223" s="15"/>
      <c r="L223" s="15"/>
      <c r="M223" s="75" t="s">
        <v>496</v>
      </c>
      <c r="N223" s="75"/>
      <c r="O223" s="15"/>
      <c r="P223" s="17"/>
    </row>
    <row r="224" spans="1:16" s="39" customFormat="1" ht="47.25" customHeight="1" x14ac:dyDescent="0.2">
      <c r="A224" s="76" t="s">
        <v>775</v>
      </c>
      <c r="B224" s="74" t="s">
        <v>1198</v>
      </c>
      <c r="C224" s="74" t="s">
        <v>2266</v>
      </c>
      <c r="D224" s="48">
        <v>2360</v>
      </c>
      <c r="E224" s="97">
        <v>6496</v>
      </c>
      <c r="F224" s="77">
        <v>41151</v>
      </c>
      <c r="G224" s="74" t="s">
        <v>1325</v>
      </c>
      <c r="H224" s="75" t="s">
        <v>496</v>
      </c>
      <c r="I224" s="15"/>
      <c r="J224" s="75" t="s">
        <v>496</v>
      </c>
      <c r="K224" s="15"/>
      <c r="L224" s="15"/>
      <c r="M224" s="75" t="s">
        <v>496</v>
      </c>
      <c r="N224" s="75"/>
      <c r="O224" s="15"/>
      <c r="P224" s="17"/>
    </row>
    <row r="225" spans="1:16" s="39" customFormat="1" ht="47.25" customHeight="1" x14ac:dyDescent="0.2">
      <c r="A225" s="930" t="s">
        <v>776</v>
      </c>
      <c r="B225" s="74" t="s">
        <v>106</v>
      </c>
      <c r="C225" s="927" t="s">
        <v>2267</v>
      </c>
      <c r="D225" s="48">
        <v>585</v>
      </c>
      <c r="E225" s="97">
        <v>6497</v>
      </c>
      <c r="F225" s="928">
        <v>41151</v>
      </c>
      <c r="G225" s="74" t="s">
        <v>1326</v>
      </c>
      <c r="H225" s="75" t="s">
        <v>496</v>
      </c>
      <c r="I225" s="15"/>
      <c r="J225" s="75" t="s">
        <v>496</v>
      </c>
      <c r="K225" s="15"/>
      <c r="L225" s="15"/>
      <c r="M225" s="75" t="s">
        <v>496</v>
      </c>
      <c r="N225" s="75"/>
      <c r="O225" s="15"/>
      <c r="P225" s="17"/>
    </row>
    <row r="226" spans="1:16" s="39" customFormat="1" ht="47.25" customHeight="1" x14ac:dyDescent="0.2">
      <c r="A226" s="930"/>
      <c r="B226" s="74" t="s">
        <v>472</v>
      </c>
      <c r="C226" s="927"/>
      <c r="D226" s="48">
        <v>380</v>
      </c>
      <c r="E226" s="97">
        <v>6498</v>
      </c>
      <c r="F226" s="928"/>
      <c r="G226" s="74" t="s">
        <v>1327</v>
      </c>
      <c r="H226" s="75" t="s">
        <v>496</v>
      </c>
      <c r="I226" s="15"/>
      <c r="J226" s="75" t="s">
        <v>496</v>
      </c>
      <c r="K226" s="15"/>
      <c r="L226" s="15"/>
      <c r="M226" s="75" t="s">
        <v>496</v>
      </c>
      <c r="N226" s="75"/>
      <c r="O226" s="15"/>
      <c r="P226" s="17"/>
    </row>
    <row r="227" spans="1:16" s="39" customFormat="1" ht="47.25" customHeight="1" x14ac:dyDescent="0.2">
      <c r="A227" s="930"/>
      <c r="B227" s="74" t="s">
        <v>1184</v>
      </c>
      <c r="C227" s="927"/>
      <c r="D227" s="48">
        <v>1110</v>
      </c>
      <c r="E227" s="97">
        <v>6499</v>
      </c>
      <c r="F227" s="928"/>
      <c r="G227" s="74" t="s">
        <v>1326</v>
      </c>
      <c r="H227" s="75" t="s">
        <v>496</v>
      </c>
      <c r="I227" s="15"/>
      <c r="J227" s="75" t="s">
        <v>496</v>
      </c>
      <c r="K227" s="15"/>
      <c r="L227" s="15"/>
      <c r="M227" s="75" t="s">
        <v>496</v>
      </c>
      <c r="N227" s="75"/>
      <c r="O227" s="15"/>
      <c r="P227" s="17"/>
    </row>
    <row r="228" spans="1:16" s="39" customFormat="1" ht="47.25" customHeight="1" x14ac:dyDescent="0.2">
      <c r="A228" s="76" t="s">
        <v>777</v>
      </c>
      <c r="B228" s="74" t="s">
        <v>476</v>
      </c>
      <c r="C228" s="74" t="s">
        <v>2268</v>
      </c>
      <c r="D228" s="48">
        <f>446.26+192.73</f>
        <v>638.99</v>
      </c>
      <c r="E228" s="97" t="s">
        <v>41</v>
      </c>
      <c r="F228" s="77">
        <v>41157</v>
      </c>
      <c r="G228" s="74" t="s">
        <v>1328</v>
      </c>
      <c r="H228" s="75" t="s">
        <v>496</v>
      </c>
      <c r="I228" s="15"/>
      <c r="J228" s="75" t="s">
        <v>496</v>
      </c>
      <c r="K228" s="15"/>
      <c r="L228" s="15"/>
      <c r="M228" s="75" t="s">
        <v>496</v>
      </c>
      <c r="N228" s="75"/>
      <c r="O228" s="15"/>
      <c r="P228" s="17"/>
    </row>
    <row r="229" spans="1:16" s="39" customFormat="1" ht="47.25" customHeight="1" x14ac:dyDescent="0.2">
      <c r="A229" s="76" t="s">
        <v>778</v>
      </c>
      <c r="B229" s="74" t="s">
        <v>1199</v>
      </c>
      <c r="C229" s="74" t="s">
        <v>2269</v>
      </c>
      <c r="D229" s="48">
        <v>830</v>
      </c>
      <c r="E229" s="97">
        <v>6495</v>
      </c>
      <c r="F229" s="77">
        <v>41150</v>
      </c>
      <c r="G229" s="74" t="s">
        <v>1329</v>
      </c>
      <c r="H229" s="75" t="s">
        <v>496</v>
      </c>
      <c r="I229" s="15"/>
      <c r="J229" s="75" t="s">
        <v>496</v>
      </c>
      <c r="K229" s="15"/>
      <c r="L229" s="15"/>
      <c r="M229" s="75" t="s">
        <v>496</v>
      </c>
      <c r="N229" s="75"/>
      <c r="O229" s="15"/>
      <c r="P229" s="17"/>
    </row>
    <row r="230" spans="1:16" s="39" customFormat="1" ht="46.5" customHeight="1" x14ac:dyDescent="0.2">
      <c r="A230" s="76" t="s">
        <v>779</v>
      </c>
      <c r="B230" s="74" t="s">
        <v>1099</v>
      </c>
      <c r="C230" s="74" t="s">
        <v>2270</v>
      </c>
      <c r="D230" s="48">
        <v>3570</v>
      </c>
      <c r="E230" s="97">
        <v>6500</v>
      </c>
      <c r="F230" s="77">
        <v>41151</v>
      </c>
      <c r="G230" s="74" t="s">
        <v>1330</v>
      </c>
      <c r="H230" s="75" t="s">
        <v>496</v>
      </c>
      <c r="I230" s="15"/>
      <c r="J230" s="75" t="s">
        <v>496</v>
      </c>
      <c r="K230" s="15"/>
      <c r="L230" s="15"/>
      <c r="M230" s="75" t="s">
        <v>496</v>
      </c>
      <c r="N230" s="75"/>
      <c r="O230" s="15"/>
      <c r="P230" s="17"/>
    </row>
    <row r="231" spans="1:16" s="39" customFormat="1" ht="46.5" customHeight="1" x14ac:dyDescent="0.2">
      <c r="A231" s="76" t="s">
        <v>780</v>
      </c>
      <c r="B231" s="74" t="s">
        <v>1200</v>
      </c>
      <c r="C231" s="74" t="s">
        <v>1408</v>
      </c>
      <c r="D231" s="48">
        <v>700</v>
      </c>
      <c r="E231" s="97">
        <v>6490</v>
      </c>
      <c r="F231" s="77">
        <v>41143</v>
      </c>
      <c r="G231" s="74" t="s">
        <v>1331</v>
      </c>
      <c r="H231" s="75" t="s">
        <v>496</v>
      </c>
      <c r="I231" s="15"/>
      <c r="J231" s="75" t="s">
        <v>496</v>
      </c>
      <c r="K231" s="15"/>
      <c r="L231" s="15"/>
      <c r="M231" s="75" t="s">
        <v>496</v>
      </c>
      <c r="N231" s="75"/>
      <c r="O231" s="15"/>
      <c r="P231" s="17"/>
    </row>
    <row r="232" spans="1:16" s="39" customFormat="1" ht="46.5" customHeight="1" x14ac:dyDescent="0.2">
      <c r="A232" s="76" t="s">
        <v>781</v>
      </c>
      <c r="B232" s="74" t="s">
        <v>1201</v>
      </c>
      <c r="C232" s="74" t="s">
        <v>2271</v>
      </c>
      <c r="D232" s="48">
        <v>452</v>
      </c>
      <c r="E232" s="97">
        <v>6489</v>
      </c>
      <c r="F232" s="77">
        <v>41141</v>
      </c>
      <c r="G232" s="74" t="s">
        <v>1332</v>
      </c>
      <c r="H232" s="75" t="s">
        <v>496</v>
      </c>
      <c r="I232" s="15"/>
      <c r="J232" s="75" t="s">
        <v>496</v>
      </c>
      <c r="K232" s="15"/>
      <c r="L232" s="15"/>
      <c r="M232" s="75" t="s">
        <v>496</v>
      </c>
      <c r="N232" s="75"/>
      <c r="O232" s="15"/>
      <c r="P232" s="17"/>
    </row>
    <row r="233" spans="1:16" s="39" customFormat="1" ht="46.5" customHeight="1" x14ac:dyDescent="0.2">
      <c r="A233" s="76" t="s">
        <v>782</v>
      </c>
      <c r="B233" s="74" t="s">
        <v>153</v>
      </c>
      <c r="C233" s="74" t="s">
        <v>2272</v>
      </c>
      <c r="D233" s="48">
        <v>110</v>
      </c>
      <c r="E233" s="97">
        <v>6501</v>
      </c>
      <c r="F233" s="77">
        <v>41152</v>
      </c>
      <c r="G233" s="74" t="s">
        <v>1333</v>
      </c>
      <c r="H233" s="75" t="s">
        <v>496</v>
      </c>
      <c r="I233" s="15"/>
      <c r="J233" s="75" t="s">
        <v>496</v>
      </c>
      <c r="K233" s="15"/>
      <c r="L233" s="15"/>
      <c r="M233" s="75" t="s">
        <v>496</v>
      </c>
      <c r="N233" s="75"/>
      <c r="O233" s="15"/>
      <c r="P233" s="17"/>
    </row>
    <row r="234" spans="1:16" s="39" customFormat="1" ht="64.5" customHeight="1" x14ac:dyDescent="0.2">
      <c r="A234" s="930" t="s">
        <v>783</v>
      </c>
      <c r="B234" s="74" t="s">
        <v>1202</v>
      </c>
      <c r="C234" s="927" t="s">
        <v>2273</v>
      </c>
      <c r="D234" s="48">
        <v>1500</v>
      </c>
      <c r="E234" s="95" t="s">
        <v>42</v>
      </c>
      <c r="F234" s="928">
        <v>41197</v>
      </c>
      <c r="G234" s="74" t="s">
        <v>1334</v>
      </c>
      <c r="H234" s="75" t="s">
        <v>496</v>
      </c>
      <c r="I234" s="15"/>
      <c r="J234" s="75" t="s">
        <v>496</v>
      </c>
      <c r="K234" s="15"/>
      <c r="L234" s="15"/>
      <c r="M234" s="75" t="s">
        <v>496</v>
      </c>
      <c r="N234" s="75"/>
      <c r="O234" s="15"/>
      <c r="P234" s="17"/>
    </row>
    <row r="235" spans="1:16" s="39" customFormat="1" ht="64.5" customHeight="1" x14ac:dyDescent="0.2">
      <c r="A235" s="930"/>
      <c r="B235" s="74" t="s">
        <v>1203</v>
      </c>
      <c r="C235" s="927"/>
      <c r="D235" s="48">
        <v>1500</v>
      </c>
      <c r="E235" s="95" t="s">
        <v>43</v>
      </c>
      <c r="F235" s="928"/>
      <c r="G235" s="74" t="s">
        <v>1334</v>
      </c>
      <c r="H235" s="75" t="s">
        <v>496</v>
      </c>
      <c r="I235" s="15"/>
      <c r="J235" s="75" t="s">
        <v>496</v>
      </c>
      <c r="K235" s="15"/>
      <c r="L235" s="15"/>
      <c r="M235" s="75" t="s">
        <v>496</v>
      </c>
      <c r="N235" s="75"/>
      <c r="O235" s="15"/>
      <c r="P235" s="17"/>
    </row>
    <row r="236" spans="1:16" s="39" customFormat="1" ht="64.5" customHeight="1" x14ac:dyDescent="0.2">
      <c r="A236" s="930"/>
      <c r="B236" s="74" t="s">
        <v>1204</v>
      </c>
      <c r="C236" s="927"/>
      <c r="D236" s="48">
        <v>1500</v>
      </c>
      <c r="E236" s="95" t="s">
        <v>44</v>
      </c>
      <c r="F236" s="928"/>
      <c r="G236" s="74" t="s">
        <v>1334</v>
      </c>
      <c r="H236" s="75" t="s">
        <v>496</v>
      </c>
      <c r="I236" s="15"/>
      <c r="J236" s="75" t="s">
        <v>496</v>
      </c>
      <c r="K236" s="15"/>
      <c r="L236" s="15"/>
      <c r="M236" s="75" t="s">
        <v>496</v>
      </c>
      <c r="N236" s="75"/>
      <c r="O236" s="15"/>
      <c r="P236" s="17"/>
    </row>
    <row r="237" spans="1:16" s="39" customFormat="1" ht="64.5" customHeight="1" x14ac:dyDescent="0.2">
      <c r="A237" s="930"/>
      <c r="B237" s="74" t="s">
        <v>2012</v>
      </c>
      <c r="C237" s="927"/>
      <c r="D237" s="48">
        <v>1500</v>
      </c>
      <c r="E237" s="95" t="s">
        <v>45</v>
      </c>
      <c r="F237" s="928"/>
      <c r="G237" s="74" t="s">
        <v>1334</v>
      </c>
      <c r="H237" s="75" t="s">
        <v>496</v>
      </c>
      <c r="I237" s="15"/>
      <c r="J237" s="75" t="s">
        <v>496</v>
      </c>
      <c r="K237" s="15"/>
      <c r="L237" s="15"/>
      <c r="M237" s="75" t="s">
        <v>496</v>
      </c>
      <c r="N237" s="75"/>
      <c r="O237" s="15"/>
      <c r="P237" s="17"/>
    </row>
    <row r="238" spans="1:16" s="39" customFormat="1" ht="51.75" customHeight="1" x14ac:dyDescent="0.2">
      <c r="A238" s="76" t="s">
        <v>784</v>
      </c>
      <c r="B238" s="74" t="s">
        <v>168</v>
      </c>
      <c r="C238" s="74" t="s">
        <v>2274</v>
      </c>
      <c r="D238" s="48">
        <v>290</v>
      </c>
      <c r="E238" s="97">
        <v>6488</v>
      </c>
      <c r="F238" s="77">
        <v>41141</v>
      </c>
      <c r="G238" s="74" t="s">
        <v>1335</v>
      </c>
      <c r="H238" s="75" t="s">
        <v>496</v>
      </c>
      <c r="I238" s="15"/>
      <c r="J238" s="75" t="s">
        <v>496</v>
      </c>
      <c r="K238" s="15"/>
      <c r="L238" s="15"/>
      <c r="M238" s="75" t="s">
        <v>496</v>
      </c>
      <c r="N238" s="75"/>
      <c r="O238" s="15"/>
      <c r="P238" s="17"/>
    </row>
    <row r="239" spans="1:16" s="39" customFormat="1" ht="65.25" customHeight="1" x14ac:dyDescent="0.2">
      <c r="A239" s="930" t="s">
        <v>785</v>
      </c>
      <c r="B239" s="74" t="s">
        <v>1205</v>
      </c>
      <c r="C239" s="927" t="s">
        <v>2275</v>
      </c>
      <c r="D239" s="48">
        <v>470</v>
      </c>
      <c r="E239" s="97">
        <v>6526</v>
      </c>
      <c r="F239" s="77">
        <v>41180</v>
      </c>
      <c r="G239" s="74" t="s">
        <v>1336</v>
      </c>
      <c r="H239" s="75" t="s">
        <v>496</v>
      </c>
      <c r="I239" s="15"/>
      <c r="J239" s="75" t="s">
        <v>496</v>
      </c>
      <c r="K239" s="15"/>
      <c r="L239" s="15"/>
      <c r="M239" s="75" t="s">
        <v>496</v>
      </c>
      <c r="N239" s="75"/>
      <c r="O239" s="15"/>
      <c r="P239" s="17"/>
    </row>
    <row r="240" spans="1:16" s="39" customFormat="1" ht="65.25" customHeight="1" x14ac:dyDescent="0.2">
      <c r="A240" s="930"/>
      <c r="B240" s="74" t="s">
        <v>475</v>
      </c>
      <c r="C240" s="927"/>
      <c r="D240" s="48">
        <v>5530</v>
      </c>
      <c r="E240" s="95" t="s">
        <v>46</v>
      </c>
      <c r="F240" s="77">
        <v>41180</v>
      </c>
      <c r="G240" s="74" t="s">
        <v>1337</v>
      </c>
      <c r="H240" s="75" t="s">
        <v>496</v>
      </c>
      <c r="I240" s="15"/>
      <c r="J240" s="75" t="s">
        <v>496</v>
      </c>
      <c r="K240" s="15"/>
      <c r="L240" s="15"/>
      <c r="M240" s="75" t="s">
        <v>496</v>
      </c>
      <c r="N240" s="75"/>
      <c r="O240" s="15"/>
      <c r="P240" s="17"/>
    </row>
    <row r="241" spans="1:16" s="39" customFormat="1" ht="42" customHeight="1" x14ac:dyDescent="0.2">
      <c r="A241" s="76" t="s">
        <v>786</v>
      </c>
      <c r="B241" s="74" t="s">
        <v>445</v>
      </c>
      <c r="C241" s="74" t="s">
        <v>2276</v>
      </c>
      <c r="D241" s="48">
        <v>136</v>
      </c>
      <c r="E241" s="97">
        <v>6491</v>
      </c>
      <c r="F241" s="77">
        <v>41144</v>
      </c>
      <c r="G241" s="74" t="s">
        <v>1338</v>
      </c>
      <c r="H241" s="75" t="s">
        <v>496</v>
      </c>
      <c r="I241" s="15"/>
      <c r="J241" s="75" t="s">
        <v>496</v>
      </c>
      <c r="K241" s="15"/>
      <c r="L241" s="15"/>
      <c r="M241" s="75" t="s">
        <v>496</v>
      </c>
      <c r="N241" s="75"/>
      <c r="O241" s="15"/>
      <c r="P241" s="17"/>
    </row>
    <row r="242" spans="1:16" s="39" customFormat="1" ht="42" customHeight="1" x14ac:dyDescent="0.2">
      <c r="A242" s="76" t="s">
        <v>787</v>
      </c>
      <c r="B242" s="74" t="s">
        <v>1163</v>
      </c>
      <c r="C242" s="74" t="s">
        <v>2277</v>
      </c>
      <c r="D242" s="48">
        <v>257.5</v>
      </c>
      <c r="E242" s="97">
        <v>6502</v>
      </c>
      <c r="F242" s="77">
        <v>41152</v>
      </c>
      <c r="G242" s="74" t="s">
        <v>1333</v>
      </c>
      <c r="H242" s="75" t="s">
        <v>496</v>
      </c>
      <c r="I242" s="15"/>
      <c r="J242" s="75" t="s">
        <v>496</v>
      </c>
      <c r="K242" s="15"/>
      <c r="L242" s="15"/>
      <c r="M242" s="75" t="s">
        <v>496</v>
      </c>
      <c r="N242" s="75"/>
      <c r="O242" s="15"/>
      <c r="P242" s="17"/>
    </row>
    <row r="243" spans="1:16" s="39" customFormat="1" ht="63.75" customHeight="1" x14ac:dyDescent="0.2">
      <c r="A243" s="76" t="s">
        <v>788</v>
      </c>
      <c r="B243" s="74" t="s">
        <v>1176</v>
      </c>
      <c r="C243" s="74" t="s">
        <v>2278</v>
      </c>
      <c r="D243" s="48">
        <v>25494.36</v>
      </c>
      <c r="E243" s="95" t="s">
        <v>47</v>
      </c>
      <c r="F243" s="77">
        <v>41193</v>
      </c>
      <c r="G243" s="74" t="s">
        <v>1339</v>
      </c>
      <c r="H243" s="75" t="s">
        <v>496</v>
      </c>
      <c r="I243" s="15"/>
      <c r="J243" s="75" t="s">
        <v>496</v>
      </c>
      <c r="K243" s="15"/>
      <c r="L243" s="15"/>
      <c r="M243" s="75" t="s">
        <v>496</v>
      </c>
      <c r="N243" s="75"/>
      <c r="O243" s="15"/>
      <c r="P243" s="17"/>
    </row>
    <row r="244" spans="1:16" s="39" customFormat="1" ht="60" customHeight="1" x14ac:dyDescent="0.2">
      <c r="A244" s="76" t="s">
        <v>789</v>
      </c>
      <c r="B244" s="74" t="s">
        <v>228</v>
      </c>
      <c r="C244" s="74" t="s">
        <v>2279</v>
      </c>
      <c r="D244" s="48">
        <v>11865</v>
      </c>
      <c r="E244" s="97">
        <v>6509</v>
      </c>
      <c r="F244" s="77">
        <v>41170</v>
      </c>
      <c r="G244" s="74" t="s">
        <v>1340</v>
      </c>
      <c r="H244" s="75" t="s">
        <v>496</v>
      </c>
      <c r="I244" s="15"/>
      <c r="J244" s="75" t="s">
        <v>496</v>
      </c>
      <c r="K244" s="15"/>
      <c r="L244" s="15"/>
      <c r="M244" s="75" t="s">
        <v>496</v>
      </c>
      <c r="N244" s="75"/>
      <c r="O244" s="15"/>
      <c r="P244" s="17"/>
    </row>
    <row r="245" spans="1:16" s="39" customFormat="1" ht="42" customHeight="1" x14ac:dyDescent="0.2">
      <c r="A245" s="930" t="s">
        <v>790</v>
      </c>
      <c r="B245" s="74" t="s">
        <v>101</v>
      </c>
      <c r="C245" s="927" t="s">
        <v>2280</v>
      </c>
      <c r="D245" s="48">
        <v>791</v>
      </c>
      <c r="E245" s="97">
        <v>6507</v>
      </c>
      <c r="F245" s="77">
        <v>41158</v>
      </c>
      <c r="G245" s="74" t="s">
        <v>1341</v>
      </c>
      <c r="H245" s="75" t="s">
        <v>496</v>
      </c>
      <c r="I245" s="15"/>
      <c r="J245" s="75" t="s">
        <v>496</v>
      </c>
      <c r="K245" s="15"/>
      <c r="L245" s="15"/>
      <c r="M245" s="75" t="s">
        <v>496</v>
      </c>
      <c r="N245" s="75"/>
      <c r="O245" s="15"/>
      <c r="P245" s="17"/>
    </row>
    <row r="246" spans="1:16" s="39" customFormat="1" ht="42" customHeight="1" x14ac:dyDescent="0.2">
      <c r="A246" s="930"/>
      <c r="B246" s="74" t="s">
        <v>1174</v>
      </c>
      <c r="C246" s="927"/>
      <c r="D246" s="48">
        <v>118.75</v>
      </c>
      <c r="E246" s="97">
        <v>6508</v>
      </c>
      <c r="F246" s="77">
        <v>41158</v>
      </c>
      <c r="G246" s="74" t="s">
        <v>1342</v>
      </c>
      <c r="H246" s="75" t="s">
        <v>496</v>
      </c>
      <c r="I246" s="15"/>
      <c r="J246" s="75" t="s">
        <v>496</v>
      </c>
      <c r="K246" s="15"/>
      <c r="L246" s="15"/>
      <c r="M246" s="75" t="s">
        <v>496</v>
      </c>
      <c r="N246" s="75"/>
      <c r="O246" s="15"/>
      <c r="P246" s="17"/>
    </row>
    <row r="247" spans="1:16" s="39" customFormat="1" ht="42" customHeight="1" x14ac:dyDescent="0.2">
      <c r="A247" s="76" t="s">
        <v>791</v>
      </c>
      <c r="B247" s="74" t="s">
        <v>1093</v>
      </c>
      <c r="C247" s="74" t="s">
        <v>2281</v>
      </c>
      <c r="D247" s="48">
        <v>216.96</v>
      </c>
      <c r="E247" s="97">
        <v>6494</v>
      </c>
      <c r="F247" s="77">
        <v>41149</v>
      </c>
      <c r="G247" s="74" t="s">
        <v>1343</v>
      </c>
      <c r="H247" s="75" t="s">
        <v>496</v>
      </c>
      <c r="I247" s="15"/>
      <c r="J247" s="75" t="s">
        <v>496</v>
      </c>
      <c r="K247" s="15"/>
      <c r="L247" s="15"/>
      <c r="M247" s="75" t="s">
        <v>496</v>
      </c>
      <c r="N247" s="75"/>
      <c r="O247" s="15"/>
      <c r="P247" s="17"/>
    </row>
    <row r="248" spans="1:16" s="39" customFormat="1" ht="63.75" customHeight="1" x14ac:dyDescent="0.2">
      <c r="A248" s="930" t="s">
        <v>792</v>
      </c>
      <c r="B248" s="74" t="s">
        <v>1120</v>
      </c>
      <c r="C248" s="927" t="s">
        <v>1448</v>
      </c>
      <c r="D248" s="48">
        <v>775</v>
      </c>
      <c r="E248" s="97">
        <v>6520</v>
      </c>
      <c r="F248" s="928">
        <v>41179</v>
      </c>
      <c r="G248" s="74" t="s">
        <v>1344</v>
      </c>
      <c r="H248" s="75" t="s">
        <v>496</v>
      </c>
      <c r="I248" s="15"/>
      <c r="J248" s="75" t="s">
        <v>496</v>
      </c>
      <c r="K248" s="15"/>
      <c r="L248" s="15"/>
      <c r="M248" s="75" t="s">
        <v>496</v>
      </c>
      <c r="N248" s="75"/>
      <c r="O248" s="15"/>
      <c r="P248" s="17"/>
    </row>
    <row r="249" spans="1:16" s="39" customFormat="1" ht="63.75" customHeight="1" x14ac:dyDescent="0.2">
      <c r="A249" s="930"/>
      <c r="B249" s="74" t="s">
        <v>465</v>
      </c>
      <c r="C249" s="927"/>
      <c r="D249" s="48">
        <v>5550</v>
      </c>
      <c r="E249" s="97">
        <v>6519</v>
      </c>
      <c r="F249" s="928"/>
      <c r="G249" s="74" t="s">
        <v>1345</v>
      </c>
      <c r="H249" s="75" t="s">
        <v>496</v>
      </c>
      <c r="I249" s="15"/>
      <c r="J249" s="75" t="s">
        <v>496</v>
      </c>
      <c r="K249" s="15"/>
      <c r="L249" s="15"/>
      <c r="M249" s="75" t="s">
        <v>496</v>
      </c>
      <c r="N249" s="75"/>
      <c r="O249" s="15"/>
      <c r="P249" s="17"/>
    </row>
    <row r="250" spans="1:16" s="39" customFormat="1" ht="42" customHeight="1" x14ac:dyDescent="0.2">
      <c r="A250" s="76" t="s">
        <v>793</v>
      </c>
      <c r="B250" s="74" t="s">
        <v>1206</v>
      </c>
      <c r="C250" s="74" t="s">
        <v>2282</v>
      </c>
      <c r="D250" s="48">
        <v>3315.12</v>
      </c>
      <c r="E250" s="97">
        <v>6511</v>
      </c>
      <c r="F250" s="77">
        <v>41171</v>
      </c>
      <c r="G250" s="74" t="s">
        <v>1337</v>
      </c>
      <c r="H250" s="75" t="s">
        <v>496</v>
      </c>
      <c r="I250" s="15"/>
      <c r="J250" s="75" t="s">
        <v>496</v>
      </c>
      <c r="K250" s="15"/>
      <c r="L250" s="15"/>
      <c r="M250" s="75" t="s">
        <v>496</v>
      </c>
      <c r="N250" s="75"/>
      <c r="O250" s="15"/>
      <c r="P250" s="17"/>
    </row>
    <row r="251" spans="1:16" s="39" customFormat="1" ht="42" customHeight="1" x14ac:dyDescent="0.2">
      <c r="A251" s="76" t="s">
        <v>794</v>
      </c>
      <c r="B251" s="74" t="s">
        <v>1207</v>
      </c>
      <c r="C251" s="74" t="s">
        <v>2283</v>
      </c>
      <c r="D251" s="48">
        <v>1900</v>
      </c>
      <c r="E251" s="97">
        <v>6531</v>
      </c>
      <c r="F251" s="77">
        <v>41199</v>
      </c>
      <c r="G251" s="74" t="s">
        <v>1346</v>
      </c>
      <c r="H251" s="75" t="s">
        <v>496</v>
      </c>
      <c r="I251" s="15"/>
      <c r="J251" s="75" t="s">
        <v>496</v>
      </c>
      <c r="K251" s="15"/>
      <c r="L251" s="15"/>
      <c r="M251" s="75" t="s">
        <v>496</v>
      </c>
      <c r="N251" s="75"/>
      <c r="O251" s="15"/>
      <c r="P251" s="17"/>
    </row>
    <row r="252" spans="1:16" s="39" customFormat="1" ht="42" customHeight="1" x14ac:dyDescent="0.2">
      <c r="A252" s="76" t="s">
        <v>795</v>
      </c>
      <c r="B252" s="74" t="s">
        <v>1125</v>
      </c>
      <c r="C252" s="74" t="s">
        <v>2284</v>
      </c>
      <c r="D252" s="48">
        <v>600</v>
      </c>
      <c r="E252" s="97">
        <v>6527</v>
      </c>
      <c r="F252" s="77">
        <v>41186</v>
      </c>
      <c r="G252" s="74" t="s">
        <v>1347</v>
      </c>
      <c r="H252" s="75" t="s">
        <v>496</v>
      </c>
      <c r="I252" s="15"/>
      <c r="J252" s="75" t="s">
        <v>496</v>
      </c>
      <c r="K252" s="15"/>
      <c r="L252" s="15"/>
      <c r="M252" s="75" t="s">
        <v>496</v>
      </c>
      <c r="N252" s="75"/>
      <c r="O252" s="15"/>
      <c r="P252" s="17"/>
    </row>
    <row r="253" spans="1:16" s="39" customFormat="1" ht="63.75" customHeight="1" x14ac:dyDescent="0.2">
      <c r="A253" s="76" t="s">
        <v>796</v>
      </c>
      <c r="B253" s="74" t="s">
        <v>1208</v>
      </c>
      <c r="C253" s="74" t="s">
        <v>2285</v>
      </c>
      <c r="D253" s="48">
        <v>3390</v>
      </c>
      <c r="E253" s="95" t="s">
        <v>48</v>
      </c>
      <c r="F253" s="77">
        <v>41194</v>
      </c>
      <c r="G253" s="74" t="s">
        <v>1348</v>
      </c>
      <c r="H253" s="75" t="s">
        <v>496</v>
      </c>
      <c r="I253" s="15"/>
      <c r="J253" s="75" t="s">
        <v>496</v>
      </c>
      <c r="K253" s="15"/>
      <c r="L253" s="15"/>
      <c r="M253" s="75" t="s">
        <v>496</v>
      </c>
      <c r="N253" s="75"/>
      <c r="O253" s="15"/>
      <c r="P253" s="17"/>
    </row>
    <row r="254" spans="1:16" s="39" customFormat="1" ht="49.5" customHeight="1" x14ac:dyDescent="0.2">
      <c r="A254" s="76" t="s">
        <v>797</v>
      </c>
      <c r="B254" s="74" t="s">
        <v>480</v>
      </c>
      <c r="C254" s="74" t="s">
        <v>2286</v>
      </c>
      <c r="D254" s="48">
        <v>361.6</v>
      </c>
      <c r="E254" s="97">
        <v>6521</v>
      </c>
      <c r="F254" s="77">
        <v>41179</v>
      </c>
      <c r="G254" s="74" t="s">
        <v>1349</v>
      </c>
      <c r="H254" s="75" t="s">
        <v>496</v>
      </c>
      <c r="I254" s="15"/>
      <c r="J254" s="75" t="s">
        <v>496</v>
      </c>
      <c r="K254" s="15"/>
      <c r="L254" s="15"/>
      <c r="M254" s="75" t="s">
        <v>496</v>
      </c>
      <c r="N254" s="75"/>
      <c r="O254" s="15"/>
      <c r="P254" s="17"/>
    </row>
    <row r="255" spans="1:16" s="39" customFormat="1" ht="49.5" customHeight="1" x14ac:dyDescent="0.2">
      <c r="A255" s="76" t="s">
        <v>798</v>
      </c>
      <c r="B255" s="74" t="s">
        <v>440</v>
      </c>
      <c r="C255" s="74" t="s">
        <v>2287</v>
      </c>
      <c r="D255" s="48">
        <v>90</v>
      </c>
      <c r="E255" s="97">
        <v>6516</v>
      </c>
      <c r="F255" s="77">
        <v>41172</v>
      </c>
      <c r="G255" s="74" t="s">
        <v>1350</v>
      </c>
      <c r="H255" s="75" t="s">
        <v>496</v>
      </c>
      <c r="I255" s="15"/>
      <c r="J255" s="75" t="s">
        <v>496</v>
      </c>
      <c r="K255" s="15"/>
      <c r="L255" s="15"/>
      <c r="M255" s="75" t="s">
        <v>496</v>
      </c>
      <c r="N255" s="75"/>
      <c r="O255" s="15"/>
      <c r="P255" s="17"/>
    </row>
    <row r="256" spans="1:16" s="39" customFormat="1" ht="49.5" customHeight="1" x14ac:dyDescent="0.2">
      <c r="A256" s="76" t="s">
        <v>799</v>
      </c>
      <c r="B256" s="74" t="s">
        <v>1093</v>
      </c>
      <c r="C256" s="74" t="s">
        <v>2288</v>
      </c>
      <c r="D256" s="48">
        <v>122.04</v>
      </c>
      <c r="E256" s="97">
        <v>6517</v>
      </c>
      <c r="F256" s="77">
        <v>41173</v>
      </c>
      <c r="G256" s="74" t="s">
        <v>1351</v>
      </c>
      <c r="H256" s="75" t="s">
        <v>496</v>
      </c>
      <c r="I256" s="15"/>
      <c r="J256" s="75" t="s">
        <v>496</v>
      </c>
      <c r="K256" s="15"/>
      <c r="L256" s="15"/>
      <c r="M256" s="75" t="s">
        <v>496</v>
      </c>
      <c r="N256" s="75"/>
      <c r="O256" s="15"/>
      <c r="P256" s="17"/>
    </row>
    <row r="257" spans="1:16" s="39" customFormat="1" ht="49.5" customHeight="1" x14ac:dyDescent="0.2">
      <c r="A257" s="76" t="s">
        <v>800</v>
      </c>
      <c r="B257" s="74" t="s">
        <v>1093</v>
      </c>
      <c r="C257" s="74" t="s">
        <v>2289</v>
      </c>
      <c r="D257" s="48">
        <v>216.96</v>
      </c>
      <c r="E257" s="97">
        <v>6523</v>
      </c>
      <c r="F257" s="77">
        <v>41180</v>
      </c>
      <c r="G257" s="74" t="s">
        <v>1343</v>
      </c>
      <c r="H257" s="75" t="s">
        <v>496</v>
      </c>
      <c r="I257" s="15"/>
      <c r="J257" s="75" t="s">
        <v>496</v>
      </c>
      <c r="K257" s="15"/>
      <c r="L257" s="15"/>
      <c r="M257" s="75" t="s">
        <v>496</v>
      </c>
      <c r="N257" s="75"/>
      <c r="O257" s="15"/>
      <c r="P257" s="17"/>
    </row>
    <row r="258" spans="1:16" s="39" customFormat="1" ht="35.25" customHeight="1" x14ac:dyDescent="0.2">
      <c r="A258" s="930" t="s">
        <v>801</v>
      </c>
      <c r="B258" s="74" t="s">
        <v>78</v>
      </c>
      <c r="C258" s="931" t="s">
        <v>2290</v>
      </c>
      <c r="D258" s="48">
        <v>3955</v>
      </c>
      <c r="E258" s="97">
        <v>6537</v>
      </c>
      <c r="F258" s="77">
        <v>41211</v>
      </c>
      <c r="G258" s="74" t="s">
        <v>1352</v>
      </c>
      <c r="H258" s="75" t="s">
        <v>496</v>
      </c>
      <c r="I258" s="15"/>
      <c r="J258" s="75" t="s">
        <v>496</v>
      </c>
      <c r="K258" s="15"/>
      <c r="L258" s="15"/>
      <c r="M258" s="75" t="s">
        <v>496</v>
      </c>
      <c r="N258" s="75"/>
      <c r="O258" s="15"/>
      <c r="P258" s="17"/>
    </row>
    <row r="259" spans="1:16" s="39" customFormat="1" ht="35.25" customHeight="1" x14ac:dyDescent="0.2">
      <c r="A259" s="930"/>
      <c r="B259" s="74" t="s">
        <v>1209</v>
      </c>
      <c r="C259" s="931"/>
      <c r="D259" s="48">
        <v>89.9</v>
      </c>
      <c r="E259" s="97">
        <v>6538</v>
      </c>
      <c r="F259" s="77">
        <v>41211</v>
      </c>
      <c r="G259" s="74" t="s">
        <v>1352</v>
      </c>
      <c r="H259" s="75" t="s">
        <v>496</v>
      </c>
      <c r="I259" s="15"/>
      <c r="J259" s="75" t="s">
        <v>496</v>
      </c>
      <c r="K259" s="15"/>
      <c r="L259" s="15"/>
      <c r="M259" s="75" t="s">
        <v>496</v>
      </c>
      <c r="N259" s="75"/>
      <c r="O259" s="15"/>
      <c r="P259" s="17"/>
    </row>
    <row r="260" spans="1:16" s="39" customFormat="1" ht="64.5" customHeight="1" x14ac:dyDescent="0.2">
      <c r="A260" s="76" t="s">
        <v>802</v>
      </c>
      <c r="B260" s="74" t="s">
        <v>1210</v>
      </c>
      <c r="C260" s="74" t="s">
        <v>2291</v>
      </c>
      <c r="D260" s="48">
        <v>6200</v>
      </c>
      <c r="E260" s="97" t="s">
        <v>49</v>
      </c>
      <c r="F260" s="77">
        <v>41254</v>
      </c>
      <c r="G260" s="74" t="s">
        <v>1353</v>
      </c>
      <c r="H260" s="75" t="s">
        <v>496</v>
      </c>
      <c r="I260" s="15"/>
      <c r="J260" s="75" t="s">
        <v>496</v>
      </c>
      <c r="K260" s="15"/>
      <c r="L260" s="15"/>
      <c r="M260" s="75" t="s">
        <v>496</v>
      </c>
      <c r="N260" s="75"/>
      <c r="O260" s="15"/>
      <c r="P260" s="17"/>
    </row>
    <row r="261" spans="1:16" s="39" customFormat="1" ht="42" customHeight="1" x14ac:dyDescent="0.2">
      <c r="A261" s="76" t="s">
        <v>803</v>
      </c>
      <c r="B261" s="74" t="s">
        <v>1211</v>
      </c>
      <c r="C261" s="74" t="s">
        <v>2292</v>
      </c>
      <c r="D261" s="48">
        <v>1400</v>
      </c>
      <c r="E261" s="97">
        <v>6543</v>
      </c>
      <c r="F261" s="77">
        <v>41228</v>
      </c>
      <c r="G261" s="74" t="s">
        <v>1354</v>
      </c>
      <c r="H261" s="75" t="s">
        <v>496</v>
      </c>
      <c r="I261" s="15"/>
      <c r="J261" s="75" t="s">
        <v>496</v>
      </c>
      <c r="K261" s="15"/>
      <c r="L261" s="15"/>
      <c r="M261" s="75" t="s">
        <v>496</v>
      </c>
      <c r="N261" s="75"/>
      <c r="O261" s="15"/>
      <c r="P261" s="17"/>
    </row>
    <row r="262" spans="1:16" s="39" customFormat="1" ht="42" customHeight="1" x14ac:dyDescent="0.2">
      <c r="A262" s="76" t="s">
        <v>804</v>
      </c>
      <c r="B262" s="74" t="s">
        <v>1212</v>
      </c>
      <c r="C262" s="74" t="s">
        <v>2293</v>
      </c>
      <c r="D262" s="48">
        <v>317.05</v>
      </c>
      <c r="E262" s="97">
        <v>6529</v>
      </c>
      <c r="F262" s="77">
        <v>41194</v>
      </c>
      <c r="G262" s="74" t="s">
        <v>1355</v>
      </c>
      <c r="H262" s="75" t="s">
        <v>496</v>
      </c>
      <c r="I262" s="15"/>
      <c r="J262" s="75" t="s">
        <v>496</v>
      </c>
      <c r="K262" s="15"/>
      <c r="L262" s="15"/>
      <c r="M262" s="75" t="s">
        <v>496</v>
      </c>
      <c r="N262" s="75"/>
      <c r="O262" s="15"/>
      <c r="P262" s="17"/>
    </row>
    <row r="263" spans="1:16" s="39" customFormat="1" ht="42" customHeight="1" x14ac:dyDescent="0.2">
      <c r="A263" s="76" t="s">
        <v>805</v>
      </c>
      <c r="B263" s="74" t="s">
        <v>1121</v>
      </c>
      <c r="C263" s="74" t="s">
        <v>2294</v>
      </c>
      <c r="D263" s="48">
        <v>1660</v>
      </c>
      <c r="E263" s="97">
        <v>6534</v>
      </c>
      <c r="F263" s="77">
        <v>41205</v>
      </c>
      <c r="G263" s="74" t="s">
        <v>1356</v>
      </c>
      <c r="H263" s="75" t="s">
        <v>496</v>
      </c>
      <c r="I263" s="15"/>
      <c r="J263" s="75" t="s">
        <v>496</v>
      </c>
      <c r="K263" s="15"/>
      <c r="L263" s="15"/>
      <c r="M263" s="75" t="s">
        <v>496</v>
      </c>
      <c r="N263" s="75"/>
      <c r="O263" s="15"/>
      <c r="P263" s="17"/>
    </row>
    <row r="264" spans="1:16" s="39" customFormat="1" ht="42" customHeight="1" x14ac:dyDescent="0.2">
      <c r="A264" s="76" t="s">
        <v>806</v>
      </c>
      <c r="B264" s="74" t="s">
        <v>473</v>
      </c>
      <c r="C264" s="74" t="s">
        <v>1409</v>
      </c>
      <c r="D264" s="48">
        <v>169.5</v>
      </c>
      <c r="E264" s="97">
        <v>6530</v>
      </c>
      <c r="F264" s="77">
        <v>41194</v>
      </c>
      <c r="G264" s="74" t="s">
        <v>1357</v>
      </c>
      <c r="H264" s="75" t="s">
        <v>496</v>
      </c>
      <c r="I264" s="15"/>
      <c r="J264" s="75" t="s">
        <v>496</v>
      </c>
      <c r="K264" s="15"/>
      <c r="L264" s="15"/>
      <c r="M264" s="75" t="s">
        <v>496</v>
      </c>
      <c r="N264" s="75"/>
      <c r="O264" s="15"/>
      <c r="P264" s="17"/>
    </row>
    <row r="265" spans="1:16" s="39" customFormat="1" ht="42" customHeight="1" x14ac:dyDescent="0.2">
      <c r="A265" s="76" t="s">
        <v>807</v>
      </c>
      <c r="B265" s="74" t="s">
        <v>1099</v>
      </c>
      <c r="C265" s="74" t="s">
        <v>2295</v>
      </c>
      <c r="D265" s="48">
        <v>5610</v>
      </c>
      <c r="E265" s="97">
        <v>6536</v>
      </c>
      <c r="F265" s="77">
        <v>41208</v>
      </c>
      <c r="G265" s="74" t="s">
        <v>1358</v>
      </c>
      <c r="H265" s="75" t="s">
        <v>496</v>
      </c>
      <c r="I265" s="15"/>
      <c r="J265" s="75" t="s">
        <v>496</v>
      </c>
      <c r="K265" s="15"/>
      <c r="L265" s="15"/>
      <c r="M265" s="75" t="s">
        <v>496</v>
      </c>
      <c r="N265" s="75"/>
      <c r="O265" s="15"/>
      <c r="P265" s="17"/>
    </row>
    <row r="266" spans="1:16" s="39" customFormat="1" ht="110.25" customHeight="1" x14ac:dyDescent="0.2">
      <c r="A266" s="76" t="s">
        <v>808</v>
      </c>
      <c r="B266" s="74" t="s">
        <v>1213</v>
      </c>
      <c r="C266" s="74" t="s">
        <v>2296</v>
      </c>
      <c r="D266" s="48">
        <v>10917.86</v>
      </c>
      <c r="E266" s="97" t="s">
        <v>50</v>
      </c>
      <c r="F266" s="77">
        <v>41257</v>
      </c>
      <c r="G266" s="74" t="s">
        <v>1359</v>
      </c>
      <c r="H266" s="75" t="s">
        <v>496</v>
      </c>
      <c r="I266" s="15"/>
      <c r="J266" s="75" t="s">
        <v>496</v>
      </c>
      <c r="K266" s="15"/>
      <c r="L266" s="15"/>
      <c r="M266" s="75" t="s">
        <v>496</v>
      </c>
      <c r="N266" s="75"/>
      <c r="O266" s="15"/>
      <c r="P266" s="17" t="s">
        <v>1992</v>
      </c>
    </row>
    <row r="267" spans="1:16" s="39" customFormat="1" ht="87" customHeight="1" x14ac:dyDescent="0.2">
      <c r="A267" s="76" t="s">
        <v>809</v>
      </c>
      <c r="B267" s="74" t="s">
        <v>1214</v>
      </c>
      <c r="C267" s="74" t="s">
        <v>2297</v>
      </c>
      <c r="D267" s="48">
        <v>36803.65</v>
      </c>
      <c r="E267" s="97" t="s">
        <v>51</v>
      </c>
      <c r="F267" s="77">
        <v>41264</v>
      </c>
      <c r="G267" s="74" t="s">
        <v>1360</v>
      </c>
      <c r="H267" s="75" t="s">
        <v>496</v>
      </c>
      <c r="I267" s="15"/>
      <c r="J267" s="75" t="s">
        <v>496</v>
      </c>
      <c r="K267" s="15"/>
      <c r="L267" s="15"/>
      <c r="M267" s="75" t="s">
        <v>496</v>
      </c>
      <c r="N267" s="75"/>
      <c r="O267" s="15"/>
      <c r="P267" s="17"/>
    </row>
    <row r="268" spans="1:16" s="39" customFormat="1" ht="36" customHeight="1" x14ac:dyDescent="0.2">
      <c r="A268" s="930" t="s">
        <v>810</v>
      </c>
      <c r="B268" s="74" t="s">
        <v>3</v>
      </c>
      <c r="C268" s="931" t="s">
        <v>2298</v>
      </c>
      <c r="D268" s="48">
        <f>880.2+1479.12+583.5</f>
        <v>2942.8199999999997</v>
      </c>
      <c r="E268" s="97">
        <v>6539</v>
      </c>
      <c r="F268" s="77">
        <v>41214</v>
      </c>
      <c r="G268" s="74" t="s">
        <v>1361</v>
      </c>
      <c r="H268" s="75" t="s">
        <v>496</v>
      </c>
      <c r="I268" s="15"/>
      <c r="J268" s="75" t="s">
        <v>496</v>
      </c>
      <c r="K268" s="15"/>
      <c r="L268" s="15"/>
      <c r="M268" s="75" t="s">
        <v>496</v>
      </c>
      <c r="N268" s="75"/>
      <c r="O268" s="15"/>
      <c r="P268" s="17"/>
    </row>
    <row r="269" spans="1:16" s="39" customFormat="1" ht="36" customHeight="1" x14ac:dyDescent="0.2">
      <c r="A269" s="930"/>
      <c r="B269" s="74" t="s">
        <v>75</v>
      </c>
      <c r="C269" s="931"/>
      <c r="D269" s="48">
        <f>255.16+569.52+283.6</f>
        <v>1108.28</v>
      </c>
      <c r="E269" s="97">
        <v>6540</v>
      </c>
      <c r="F269" s="77">
        <v>41214</v>
      </c>
      <c r="G269" s="74" t="s">
        <v>1362</v>
      </c>
      <c r="H269" s="75" t="s">
        <v>496</v>
      </c>
      <c r="I269" s="15"/>
      <c r="J269" s="75" t="s">
        <v>496</v>
      </c>
      <c r="K269" s="15"/>
      <c r="L269" s="15"/>
      <c r="M269" s="75" t="s">
        <v>496</v>
      </c>
      <c r="N269" s="75"/>
      <c r="O269" s="15"/>
      <c r="P269" s="17"/>
    </row>
    <row r="270" spans="1:16" s="39" customFormat="1" ht="42" customHeight="1" x14ac:dyDescent="0.2">
      <c r="A270" s="76" t="s">
        <v>811</v>
      </c>
      <c r="B270" s="74" t="s">
        <v>19</v>
      </c>
      <c r="C270" s="74" t="s">
        <v>2299</v>
      </c>
      <c r="D270" s="48">
        <v>5735.97</v>
      </c>
      <c r="E270" s="97">
        <v>6553</v>
      </c>
      <c r="F270" s="77">
        <v>41239</v>
      </c>
      <c r="G270" s="74" t="s">
        <v>1363</v>
      </c>
      <c r="H270" s="75" t="s">
        <v>496</v>
      </c>
      <c r="I270" s="15"/>
      <c r="J270" s="75" t="s">
        <v>496</v>
      </c>
      <c r="K270" s="15"/>
      <c r="L270" s="15"/>
      <c r="M270" s="75" t="s">
        <v>496</v>
      </c>
      <c r="N270" s="75"/>
      <c r="O270" s="15"/>
      <c r="P270" s="17"/>
    </row>
    <row r="271" spans="1:16" s="39" customFormat="1" ht="42" customHeight="1" x14ac:dyDescent="0.2">
      <c r="A271" s="76" t="s">
        <v>812</v>
      </c>
      <c r="B271" s="74" t="s">
        <v>1215</v>
      </c>
      <c r="C271" s="74" t="s">
        <v>1410</v>
      </c>
      <c r="D271" s="48">
        <v>400</v>
      </c>
      <c r="E271" s="97">
        <v>6541</v>
      </c>
      <c r="F271" s="77">
        <v>41219</v>
      </c>
      <c r="G271" s="74" t="s">
        <v>1364</v>
      </c>
      <c r="H271" s="75" t="s">
        <v>496</v>
      </c>
      <c r="I271" s="15"/>
      <c r="J271" s="75" t="s">
        <v>496</v>
      </c>
      <c r="K271" s="15"/>
      <c r="L271" s="15"/>
      <c r="M271" s="75" t="s">
        <v>496</v>
      </c>
      <c r="N271" s="75"/>
      <c r="O271" s="15"/>
      <c r="P271" s="17"/>
    </row>
    <row r="272" spans="1:16" s="39" customFormat="1" ht="42" customHeight="1" x14ac:dyDescent="0.2">
      <c r="A272" s="76" t="s">
        <v>813</v>
      </c>
      <c r="B272" s="74" t="s">
        <v>1216</v>
      </c>
      <c r="C272" s="74" t="s">
        <v>2300</v>
      </c>
      <c r="D272" s="48">
        <v>4485</v>
      </c>
      <c r="E272" s="97">
        <v>6554</v>
      </c>
      <c r="F272" s="77">
        <v>41242</v>
      </c>
      <c r="G272" s="74" t="s">
        <v>1365</v>
      </c>
      <c r="H272" s="75" t="s">
        <v>496</v>
      </c>
      <c r="I272" s="15"/>
      <c r="J272" s="75" t="s">
        <v>496</v>
      </c>
      <c r="K272" s="15"/>
      <c r="L272" s="15"/>
      <c r="M272" s="75" t="s">
        <v>496</v>
      </c>
      <c r="N272" s="75"/>
      <c r="O272" s="15"/>
      <c r="P272" s="17"/>
    </row>
    <row r="273" spans="1:16" s="39" customFormat="1" ht="42" customHeight="1" x14ac:dyDescent="0.2">
      <c r="A273" s="76" t="s">
        <v>814</v>
      </c>
      <c r="B273" s="74" t="s">
        <v>1168</v>
      </c>
      <c r="C273" s="74" t="s">
        <v>1411</v>
      </c>
      <c r="D273" s="48">
        <v>74</v>
      </c>
      <c r="E273" s="97">
        <v>6542</v>
      </c>
      <c r="F273" s="77">
        <v>41225</v>
      </c>
      <c r="G273" s="74" t="s">
        <v>1366</v>
      </c>
      <c r="H273" s="75" t="s">
        <v>496</v>
      </c>
      <c r="I273" s="15"/>
      <c r="J273" s="75" t="s">
        <v>496</v>
      </c>
      <c r="K273" s="15"/>
      <c r="L273" s="15"/>
      <c r="M273" s="75" t="s">
        <v>496</v>
      </c>
      <c r="N273" s="75"/>
      <c r="O273" s="15"/>
      <c r="P273" s="17"/>
    </row>
    <row r="274" spans="1:16" s="39" customFormat="1" ht="50.25" customHeight="1" x14ac:dyDescent="0.2">
      <c r="A274" s="930" t="s">
        <v>815</v>
      </c>
      <c r="B274" s="74" t="s">
        <v>192</v>
      </c>
      <c r="C274" s="931" t="s">
        <v>2301</v>
      </c>
      <c r="D274" s="48">
        <v>4995</v>
      </c>
      <c r="E274" s="97">
        <v>6548</v>
      </c>
      <c r="F274" s="77">
        <v>41236</v>
      </c>
      <c r="G274" s="74" t="s">
        <v>1367</v>
      </c>
      <c r="H274" s="75" t="s">
        <v>496</v>
      </c>
      <c r="I274" s="15"/>
      <c r="J274" s="75" t="s">
        <v>496</v>
      </c>
      <c r="K274" s="15"/>
      <c r="L274" s="15"/>
      <c r="M274" s="75" t="s">
        <v>496</v>
      </c>
      <c r="N274" s="75"/>
      <c r="O274" s="15"/>
      <c r="P274" s="17"/>
    </row>
    <row r="275" spans="1:16" s="39" customFormat="1" ht="50.25" customHeight="1" x14ac:dyDescent="0.2">
      <c r="A275" s="930"/>
      <c r="B275" s="74" t="s">
        <v>1177</v>
      </c>
      <c r="C275" s="931"/>
      <c r="D275" s="48">
        <v>2845</v>
      </c>
      <c r="E275" s="97">
        <v>6547</v>
      </c>
      <c r="F275" s="77">
        <v>41236</v>
      </c>
      <c r="G275" s="74" t="s">
        <v>1367</v>
      </c>
      <c r="H275" s="75" t="s">
        <v>496</v>
      </c>
      <c r="I275" s="15"/>
      <c r="J275" s="75" t="s">
        <v>496</v>
      </c>
      <c r="K275" s="15"/>
      <c r="L275" s="15"/>
      <c r="M275" s="75" t="s">
        <v>496</v>
      </c>
      <c r="N275" s="75"/>
      <c r="O275" s="15"/>
      <c r="P275" s="17"/>
    </row>
    <row r="276" spans="1:16" s="39" customFormat="1" ht="50.25" customHeight="1" x14ac:dyDescent="0.2">
      <c r="A276" s="930" t="s">
        <v>816</v>
      </c>
      <c r="B276" s="74" t="s">
        <v>101</v>
      </c>
      <c r="C276" s="931" t="s">
        <v>2302</v>
      </c>
      <c r="D276" s="48">
        <v>33.9</v>
      </c>
      <c r="E276" s="97">
        <v>6549</v>
      </c>
      <c r="F276" s="928">
        <v>41239</v>
      </c>
      <c r="G276" s="74" t="s">
        <v>1368</v>
      </c>
      <c r="H276" s="75" t="s">
        <v>496</v>
      </c>
      <c r="I276" s="15"/>
      <c r="J276" s="75" t="s">
        <v>496</v>
      </c>
      <c r="K276" s="15"/>
      <c r="L276" s="15"/>
      <c r="M276" s="75" t="s">
        <v>496</v>
      </c>
      <c r="N276" s="75"/>
      <c r="O276" s="15"/>
      <c r="P276" s="17"/>
    </row>
    <row r="277" spans="1:16" s="39" customFormat="1" ht="50.25" customHeight="1" x14ac:dyDescent="0.2">
      <c r="A277" s="930"/>
      <c r="B277" s="74" t="s">
        <v>192</v>
      </c>
      <c r="C277" s="931"/>
      <c r="D277" s="48">
        <v>43</v>
      </c>
      <c r="E277" s="97">
        <v>6550</v>
      </c>
      <c r="F277" s="928"/>
      <c r="G277" s="74" t="s">
        <v>1369</v>
      </c>
      <c r="H277" s="75" t="s">
        <v>496</v>
      </c>
      <c r="I277" s="15"/>
      <c r="J277" s="75" t="s">
        <v>496</v>
      </c>
      <c r="K277" s="15"/>
      <c r="L277" s="15"/>
      <c r="M277" s="75" t="s">
        <v>496</v>
      </c>
      <c r="N277" s="75"/>
      <c r="O277" s="15"/>
      <c r="P277" s="17"/>
    </row>
    <row r="278" spans="1:16" s="39" customFormat="1" ht="50.25" customHeight="1" x14ac:dyDescent="0.2">
      <c r="A278" s="930"/>
      <c r="B278" s="74" t="s">
        <v>1175</v>
      </c>
      <c r="C278" s="931"/>
      <c r="D278" s="48">
        <v>450</v>
      </c>
      <c r="E278" s="97">
        <v>6551</v>
      </c>
      <c r="F278" s="928"/>
      <c r="G278" s="74" t="s">
        <v>1370</v>
      </c>
      <c r="H278" s="75" t="s">
        <v>496</v>
      </c>
      <c r="I278" s="15"/>
      <c r="J278" s="75" t="s">
        <v>496</v>
      </c>
      <c r="K278" s="15"/>
      <c r="L278" s="15"/>
      <c r="M278" s="75" t="s">
        <v>496</v>
      </c>
      <c r="N278" s="75"/>
      <c r="O278" s="15"/>
      <c r="P278" s="17"/>
    </row>
    <row r="279" spans="1:16" s="39" customFormat="1" ht="50.25" customHeight="1" x14ac:dyDescent="0.2">
      <c r="A279" s="930"/>
      <c r="B279" s="74" t="s">
        <v>226</v>
      </c>
      <c r="C279" s="931"/>
      <c r="D279" s="48">
        <v>790</v>
      </c>
      <c r="E279" s="97">
        <v>6552</v>
      </c>
      <c r="F279" s="928"/>
      <c r="G279" s="74" t="s">
        <v>1371</v>
      </c>
      <c r="H279" s="75" t="s">
        <v>496</v>
      </c>
      <c r="I279" s="15"/>
      <c r="J279" s="75" t="s">
        <v>496</v>
      </c>
      <c r="K279" s="15"/>
      <c r="L279" s="15"/>
      <c r="M279" s="75" t="s">
        <v>496</v>
      </c>
      <c r="N279" s="75"/>
      <c r="O279" s="15"/>
      <c r="P279" s="17"/>
    </row>
    <row r="280" spans="1:16" s="39" customFormat="1" ht="50.25" customHeight="1" x14ac:dyDescent="0.2">
      <c r="A280" s="76" t="s">
        <v>817</v>
      </c>
      <c r="B280" s="74" t="s">
        <v>1176</v>
      </c>
      <c r="C280" s="74" t="s">
        <v>2250</v>
      </c>
      <c r="D280" s="48">
        <v>535.12</v>
      </c>
      <c r="E280" s="97">
        <v>6545</v>
      </c>
      <c r="F280" s="77">
        <v>41235</v>
      </c>
      <c r="G280" s="74" t="s">
        <v>1372</v>
      </c>
      <c r="H280" s="75" t="s">
        <v>496</v>
      </c>
      <c r="I280" s="15"/>
      <c r="J280" s="75" t="s">
        <v>496</v>
      </c>
      <c r="K280" s="15"/>
      <c r="L280" s="15"/>
      <c r="M280" s="75" t="s">
        <v>496</v>
      </c>
      <c r="N280" s="75"/>
      <c r="O280" s="15"/>
      <c r="P280" s="17"/>
    </row>
    <row r="281" spans="1:16" s="39" customFormat="1" ht="64.5" customHeight="1" x14ac:dyDescent="0.2">
      <c r="A281" s="930" t="s">
        <v>818</v>
      </c>
      <c r="B281" s="74" t="s">
        <v>54</v>
      </c>
      <c r="C281" s="931" t="s">
        <v>2303</v>
      </c>
      <c r="D281" s="48">
        <v>3809.23</v>
      </c>
      <c r="E281" s="97">
        <v>6566</v>
      </c>
      <c r="F281" s="928">
        <v>41248</v>
      </c>
      <c r="G281" s="74" t="s">
        <v>1373</v>
      </c>
      <c r="H281" s="75" t="s">
        <v>496</v>
      </c>
      <c r="I281" s="15"/>
      <c r="J281" s="75" t="s">
        <v>496</v>
      </c>
      <c r="K281" s="15"/>
      <c r="L281" s="15"/>
      <c r="M281" s="75" t="s">
        <v>496</v>
      </c>
      <c r="N281" s="75"/>
      <c r="O281" s="15"/>
      <c r="P281" s="17"/>
    </row>
    <row r="282" spans="1:16" s="39" customFormat="1" ht="64.5" customHeight="1" x14ac:dyDescent="0.2">
      <c r="A282" s="930"/>
      <c r="B282" s="74" t="s">
        <v>474</v>
      </c>
      <c r="C282" s="931"/>
      <c r="D282" s="48">
        <v>792.32</v>
      </c>
      <c r="E282" s="97">
        <v>6565</v>
      </c>
      <c r="F282" s="928"/>
      <c r="G282" s="74" t="s">
        <v>1374</v>
      </c>
      <c r="H282" s="75" t="s">
        <v>496</v>
      </c>
      <c r="I282" s="15"/>
      <c r="J282" s="75" t="s">
        <v>496</v>
      </c>
      <c r="K282" s="15"/>
      <c r="L282" s="15"/>
      <c r="M282" s="75" t="s">
        <v>496</v>
      </c>
      <c r="N282" s="75"/>
      <c r="O282" s="15"/>
      <c r="P282" s="17"/>
    </row>
    <row r="283" spans="1:16" s="39" customFormat="1" ht="64.5" customHeight="1" x14ac:dyDescent="0.2">
      <c r="A283" s="76" t="s">
        <v>819</v>
      </c>
      <c r="B283" s="74" t="s">
        <v>1217</v>
      </c>
      <c r="C283" s="74" t="s">
        <v>1412</v>
      </c>
      <c r="D283" s="48">
        <v>1579</v>
      </c>
      <c r="E283" s="97">
        <v>6597</v>
      </c>
      <c r="F283" s="77">
        <v>41262</v>
      </c>
      <c r="G283" s="74" t="s">
        <v>1375</v>
      </c>
      <c r="H283" s="75" t="s">
        <v>496</v>
      </c>
      <c r="I283" s="15"/>
      <c r="J283" s="75" t="s">
        <v>496</v>
      </c>
      <c r="K283" s="15"/>
      <c r="L283" s="15"/>
      <c r="M283" s="75" t="s">
        <v>496</v>
      </c>
      <c r="N283" s="75"/>
      <c r="O283" s="15"/>
      <c r="P283" s="17"/>
    </row>
    <row r="284" spans="1:16" s="39" customFormat="1" ht="64.5" customHeight="1" x14ac:dyDescent="0.2">
      <c r="A284" s="76" t="s">
        <v>820</v>
      </c>
      <c r="B284" s="74" t="s">
        <v>475</v>
      </c>
      <c r="C284" s="74" t="s">
        <v>2304</v>
      </c>
      <c r="D284" s="48">
        <v>1100</v>
      </c>
      <c r="E284" s="97">
        <v>6558</v>
      </c>
      <c r="F284" s="77">
        <v>41246</v>
      </c>
      <c r="G284" s="74" t="s">
        <v>1376</v>
      </c>
      <c r="H284" s="75" t="s">
        <v>496</v>
      </c>
      <c r="I284" s="15"/>
      <c r="J284" s="75" t="s">
        <v>496</v>
      </c>
      <c r="K284" s="15"/>
      <c r="L284" s="15"/>
      <c r="M284" s="75" t="s">
        <v>496</v>
      </c>
      <c r="N284" s="75"/>
      <c r="O284" s="15"/>
      <c r="P284" s="17"/>
    </row>
    <row r="285" spans="1:16" s="39" customFormat="1" ht="64.5" customHeight="1" x14ac:dyDescent="0.2">
      <c r="A285" s="930" t="s">
        <v>821</v>
      </c>
      <c r="B285" s="74" t="s">
        <v>452</v>
      </c>
      <c r="C285" s="931" t="s">
        <v>2305</v>
      </c>
      <c r="D285" s="48">
        <f>135+275.8</f>
        <v>410.8</v>
      </c>
      <c r="E285" s="97">
        <v>6561</v>
      </c>
      <c r="F285" s="928">
        <v>41248</v>
      </c>
      <c r="G285" s="74" t="s">
        <v>1377</v>
      </c>
      <c r="H285" s="75" t="s">
        <v>496</v>
      </c>
      <c r="I285" s="15"/>
      <c r="J285" s="75" t="s">
        <v>496</v>
      </c>
      <c r="K285" s="15"/>
      <c r="L285" s="15"/>
      <c r="M285" s="75" t="s">
        <v>496</v>
      </c>
      <c r="N285" s="75"/>
      <c r="O285" s="15"/>
      <c r="P285" s="17"/>
    </row>
    <row r="286" spans="1:16" s="39" customFormat="1" ht="64.5" customHeight="1" x14ac:dyDescent="0.2">
      <c r="A286" s="930"/>
      <c r="B286" s="74" t="s">
        <v>168</v>
      </c>
      <c r="C286" s="931"/>
      <c r="D286" s="48">
        <v>675</v>
      </c>
      <c r="E286" s="97">
        <v>6562</v>
      </c>
      <c r="F286" s="928"/>
      <c r="G286" s="74" t="s">
        <v>1378</v>
      </c>
      <c r="H286" s="75" t="s">
        <v>496</v>
      </c>
      <c r="I286" s="15"/>
      <c r="J286" s="75" t="s">
        <v>496</v>
      </c>
      <c r="K286" s="15"/>
      <c r="L286" s="15"/>
      <c r="M286" s="75" t="s">
        <v>496</v>
      </c>
      <c r="N286" s="75"/>
      <c r="O286" s="15"/>
      <c r="P286" s="17"/>
    </row>
    <row r="287" spans="1:16" s="39" customFormat="1" ht="64.5" customHeight="1" x14ac:dyDescent="0.2">
      <c r="A287" s="930"/>
      <c r="B287" s="74" t="s">
        <v>1218</v>
      </c>
      <c r="C287" s="931"/>
      <c r="D287" s="48">
        <v>95</v>
      </c>
      <c r="E287" s="97">
        <v>6563</v>
      </c>
      <c r="F287" s="928"/>
      <c r="G287" s="74" t="s">
        <v>1378</v>
      </c>
      <c r="H287" s="75" t="s">
        <v>496</v>
      </c>
      <c r="I287" s="15"/>
      <c r="J287" s="75" t="s">
        <v>496</v>
      </c>
      <c r="K287" s="15"/>
      <c r="L287" s="15"/>
      <c r="M287" s="75" t="s">
        <v>496</v>
      </c>
      <c r="N287" s="75"/>
      <c r="O287" s="15"/>
      <c r="P287" s="17"/>
    </row>
    <row r="288" spans="1:16" s="39" customFormat="1" ht="64.5" customHeight="1" x14ac:dyDescent="0.2">
      <c r="A288" s="76" t="s">
        <v>822</v>
      </c>
      <c r="B288" s="74" t="s">
        <v>1219</v>
      </c>
      <c r="C288" s="74" t="s">
        <v>2306</v>
      </c>
      <c r="D288" s="48">
        <v>300</v>
      </c>
      <c r="E288" s="97">
        <v>6560</v>
      </c>
      <c r="F288" s="77">
        <v>41246</v>
      </c>
      <c r="G288" s="74" t="s">
        <v>1379</v>
      </c>
      <c r="H288" s="75" t="s">
        <v>496</v>
      </c>
      <c r="I288" s="15"/>
      <c r="J288" s="75" t="s">
        <v>496</v>
      </c>
      <c r="K288" s="15"/>
      <c r="L288" s="15"/>
      <c r="M288" s="75" t="s">
        <v>496</v>
      </c>
      <c r="N288" s="75"/>
      <c r="O288" s="15"/>
      <c r="P288" s="17"/>
    </row>
    <row r="289" spans="1:16" s="39" customFormat="1" ht="64.5" customHeight="1" x14ac:dyDescent="0.2">
      <c r="A289" s="76" t="s">
        <v>823</v>
      </c>
      <c r="B289" s="74" t="s">
        <v>1220</v>
      </c>
      <c r="C289" s="74" t="s">
        <v>2307</v>
      </c>
      <c r="D289" s="48">
        <v>1130.08</v>
      </c>
      <c r="E289" s="97">
        <v>6556</v>
      </c>
      <c r="F289" s="77">
        <v>41243</v>
      </c>
      <c r="G289" s="74" t="s">
        <v>1380</v>
      </c>
      <c r="H289" s="75" t="s">
        <v>496</v>
      </c>
      <c r="I289" s="15"/>
      <c r="J289" s="75" t="s">
        <v>496</v>
      </c>
      <c r="K289" s="15"/>
      <c r="L289" s="15"/>
      <c r="M289" s="75" t="s">
        <v>496</v>
      </c>
      <c r="N289" s="75"/>
      <c r="O289" s="15"/>
      <c r="P289" s="17"/>
    </row>
    <row r="290" spans="1:16" s="39" customFormat="1" ht="49.5" customHeight="1" x14ac:dyDescent="0.2">
      <c r="A290" s="76" t="s">
        <v>824</v>
      </c>
      <c r="B290" s="74" t="s">
        <v>1221</v>
      </c>
      <c r="C290" s="74" t="s">
        <v>2308</v>
      </c>
      <c r="D290" s="48">
        <v>518.66999999999996</v>
      </c>
      <c r="E290" s="97">
        <v>6559</v>
      </c>
      <c r="F290" s="77">
        <v>41246</v>
      </c>
      <c r="G290" s="74" t="s">
        <v>1376</v>
      </c>
      <c r="H290" s="75" t="s">
        <v>496</v>
      </c>
      <c r="I290" s="15"/>
      <c r="J290" s="75" t="s">
        <v>496</v>
      </c>
      <c r="K290" s="15"/>
      <c r="L290" s="15"/>
      <c r="M290" s="75" t="s">
        <v>496</v>
      </c>
      <c r="N290" s="75"/>
      <c r="O290" s="15"/>
      <c r="P290" s="17"/>
    </row>
    <row r="291" spans="1:16" s="39" customFormat="1" ht="49.5" customHeight="1" x14ac:dyDescent="0.2">
      <c r="A291" s="930" t="s">
        <v>825</v>
      </c>
      <c r="B291" s="74" t="s">
        <v>476</v>
      </c>
      <c r="C291" s="927" t="s">
        <v>2309</v>
      </c>
      <c r="D291" s="48">
        <f>1502.19+731.26</f>
        <v>2233.4499999999998</v>
      </c>
      <c r="E291" s="97" t="s">
        <v>4855</v>
      </c>
      <c r="F291" s="77">
        <v>41262</v>
      </c>
      <c r="G291" s="74" t="s">
        <v>1381</v>
      </c>
      <c r="H291" s="75" t="s">
        <v>496</v>
      </c>
      <c r="I291" s="15"/>
      <c r="J291" s="75" t="s">
        <v>496</v>
      </c>
      <c r="K291" s="15"/>
      <c r="L291" s="15"/>
      <c r="M291" s="75" t="s">
        <v>496</v>
      </c>
      <c r="N291" s="75"/>
      <c r="O291" s="15"/>
      <c r="P291" s="17"/>
    </row>
    <row r="292" spans="1:16" s="39" customFormat="1" ht="49.5" customHeight="1" x14ac:dyDescent="0.2">
      <c r="A292" s="930"/>
      <c r="B292" s="74" t="s">
        <v>99</v>
      </c>
      <c r="C292" s="927"/>
      <c r="D292" s="48">
        <v>263.72000000000003</v>
      </c>
      <c r="E292" s="97">
        <v>6592</v>
      </c>
      <c r="F292" s="77">
        <v>41262</v>
      </c>
      <c r="G292" s="74" t="s">
        <v>1381</v>
      </c>
      <c r="H292" s="75" t="s">
        <v>496</v>
      </c>
      <c r="I292" s="15"/>
      <c r="J292" s="75" t="s">
        <v>496</v>
      </c>
      <c r="K292" s="15"/>
      <c r="L292" s="15"/>
      <c r="M292" s="75" t="s">
        <v>496</v>
      </c>
      <c r="N292" s="75"/>
      <c r="O292" s="15"/>
      <c r="P292" s="17"/>
    </row>
    <row r="293" spans="1:16" s="39" customFormat="1" ht="49.5" customHeight="1" x14ac:dyDescent="0.2">
      <c r="A293" s="930"/>
      <c r="B293" s="74" t="s">
        <v>157</v>
      </c>
      <c r="C293" s="927"/>
      <c r="D293" s="48">
        <v>383.08</v>
      </c>
      <c r="E293" s="97">
        <v>6593</v>
      </c>
      <c r="F293" s="77">
        <v>41262</v>
      </c>
      <c r="G293" s="74" t="s">
        <v>1382</v>
      </c>
      <c r="H293" s="75" t="s">
        <v>496</v>
      </c>
      <c r="I293" s="15"/>
      <c r="J293" s="75" t="s">
        <v>496</v>
      </c>
      <c r="K293" s="15"/>
      <c r="L293" s="15"/>
      <c r="M293" s="75" t="s">
        <v>496</v>
      </c>
      <c r="N293" s="75"/>
      <c r="O293" s="15"/>
      <c r="P293" s="17"/>
    </row>
    <row r="294" spans="1:16" s="39" customFormat="1" ht="49.5" customHeight="1" x14ac:dyDescent="0.2">
      <c r="A294" s="930"/>
      <c r="B294" s="74" t="s">
        <v>1222</v>
      </c>
      <c r="C294" s="927"/>
      <c r="D294" s="48">
        <v>299</v>
      </c>
      <c r="E294" s="97">
        <v>6594</v>
      </c>
      <c r="F294" s="77">
        <v>41262</v>
      </c>
      <c r="G294" s="74" t="s">
        <v>1381</v>
      </c>
      <c r="H294" s="75" t="s">
        <v>496</v>
      </c>
      <c r="I294" s="15"/>
      <c r="J294" s="75" t="s">
        <v>496</v>
      </c>
      <c r="K294" s="15"/>
      <c r="L294" s="15"/>
      <c r="M294" s="75" t="s">
        <v>496</v>
      </c>
      <c r="N294" s="75"/>
      <c r="O294" s="15"/>
      <c r="P294" s="17"/>
    </row>
    <row r="295" spans="1:16" s="39" customFormat="1" ht="49.5" customHeight="1" x14ac:dyDescent="0.2">
      <c r="A295" s="930"/>
      <c r="B295" s="74" t="s">
        <v>467</v>
      </c>
      <c r="C295" s="927"/>
      <c r="D295" s="48">
        <v>226</v>
      </c>
      <c r="E295" s="97">
        <v>6595</v>
      </c>
      <c r="F295" s="77">
        <v>41262</v>
      </c>
      <c r="G295" s="74" t="s">
        <v>1381</v>
      </c>
      <c r="H295" s="75" t="s">
        <v>496</v>
      </c>
      <c r="I295" s="15"/>
      <c r="J295" s="75" t="s">
        <v>496</v>
      </c>
      <c r="K295" s="15"/>
      <c r="L295" s="15"/>
      <c r="M295" s="75" t="s">
        <v>496</v>
      </c>
      <c r="N295" s="75"/>
      <c r="O295" s="15"/>
      <c r="P295" s="17"/>
    </row>
    <row r="296" spans="1:16" s="39" customFormat="1" ht="49.5" customHeight="1" x14ac:dyDescent="0.2">
      <c r="A296" s="76" t="s">
        <v>826</v>
      </c>
      <c r="B296" s="74" t="s">
        <v>1223</v>
      </c>
      <c r="C296" s="74" t="s">
        <v>2310</v>
      </c>
      <c r="D296" s="48">
        <v>800</v>
      </c>
      <c r="E296" s="97">
        <v>6564</v>
      </c>
      <c r="F296" s="77">
        <v>41248</v>
      </c>
      <c r="G296" s="74" t="s">
        <v>1383</v>
      </c>
      <c r="H296" s="75" t="s">
        <v>496</v>
      </c>
      <c r="I296" s="15"/>
      <c r="J296" s="75" t="s">
        <v>496</v>
      </c>
      <c r="K296" s="15"/>
      <c r="L296" s="15"/>
      <c r="M296" s="75" t="s">
        <v>496</v>
      </c>
      <c r="N296" s="75"/>
      <c r="O296" s="15"/>
      <c r="P296" s="17"/>
    </row>
    <row r="297" spans="1:16" s="39" customFormat="1" ht="49.5" customHeight="1" x14ac:dyDescent="0.2">
      <c r="A297" s="930" t="s">
        <v>827</v>
      </c>
      <c r="B297" s="74" t="s">
        <v>1102</v>
      </c>
      <c r="C297" s="927" t="s">
        <v>2311</v>
      </c>
      <c r="D297" s="48">
        <v>1691.6</v>
      </c>
      <c r="E297" s="97">
        <v>6568</v>
      </c>
      <c r="F297" s="77">
        <v>41254</v>
      </c>
      <c r="G297" s="74" t="s">
        <v>1384</v>
      </c>
      <c r="H297" s="75" t="s">
        <v>496</v>
      </c>
      <c r="I297" s="15"/>
      <c r="J297" s="75" t="s">
        <v>496</v>
      </c>
      <c r="K297" s="15"/>
      <c r="L297" s="15"/>
      <c r="M297" s="75" t="s">
        <v>496</v>
      </c>
      <c r="N297" s="75"/>
      <c r="O297" s="15"/>
      <c r="P297" s="17"/>
    </row>
    <row r="298" spans="1:16" s="39" customFormat="1" ht="49.5" customHeight="1" x14ac:dyDescent="0.2">
      <c r="A298" s="930"/>
      <c r="B298" s="74" t="s">
        <v>1100</v>
      </c>
      <c r="C298" s="927"/>
      <c r="D298" s="48">
        <v>344</v>
      </c>
      <c r="E298" s="97">
        <v>6567</v>
      </c>
      <c r="F298" s="77">
        <v>41254</v>
      </c>
      <c r="G298" s="74" t="s">
        <v>1385</v>
      </c>
      <c r="H298" s="75" t="s">
        <v>496</v>
      </c>
      <c r="I298" s="15"/>
      <c r="J298" s="75" t="s">
        <v>496</v>
      </c>
      <c r="K298" s="15"/>
      <c r="L298" s="15"/>
      <c r="M298" s="75" t="s">
        <v>496</v>
      </c>
      <c r="N298" s="75"/>
      <c r="O298" s="15"/>
      <c r="P298" s="17"/>
    </row>
    <row r="299" spans="1:16" s="39" customFormat="1" ht="49.5" customHeight="1" x14ac:dyDescent="0.2">
      <c r="A299" s="930" t="s">
        <v>828</v>
      </c>
      <c r="B299" s="74" t="s">
        <v>1100</v>
      </c>
      <c r="C299" s="927" t="s">
        <v>2312</v>
      </c>
      <c r="D299" s="48">
        <v>1509.7</v>
      </c>
      <c r="E299" s="97">
        <v>6570</v>
      </c>
      <c r="F299" s="77">
        <v>41256</v>
      </c>
      <c r="G299" s="74" t="s">
        <v>1386</v>
      </c>
      <c r="H299" s="75" t="s">
        <v>496</v>
      </c>
      <c r="I299" s="15"/>
      <c r="J299" s="75" t="s">
        <v>496</v>
      </c>
      <c r="K299" s="15"/>
      <c r="L299" s="15"/>
      <c r="M299" s="75" t="s">
        <v>496</v>
      </c>
      <c r="N299" s="75"/>
      <c r="O299" s="15"/>
      <c r="P299" s="17"/>
    </row>
    <row r="300" spans="1:16" s="39" customFormat="1" ht="49.5" customHeight="1" x14ac:dyDescent="0.2">
      <c r="A300" s="930"/>
      <c r="B300" s="74" t="s">
        <v>1102</v>
      </c>
      <c r="C300" s="927"/>
      <c r="D300" s="48">
        <v>1291.55</v>
      </c>
      <c r="E300" s="97">
        <v>6573</v>
      </c>
      <c r="F300" s="77">
        <v>41256</v>
      </c>
      <c r="G300" s="74" t="s">
        <v>1387</v>
      </c>
      <c r="H300" s="75" t="s">
        <v>496</v>
      </c>
      <c r="I300" s="15"/>
      <c r="J300" s="75" t="s">
        <v>496</v>
      </c>
      <c r="K300" s="15"/>
      <c r="L300" s="15"/>
      <c r="M300" s="75" t="s">
        <v>496</v>
      </c>
      <c r="N300" s="75"/>
      <c r="O300" s="15"/>
      <c r="P300" s="17"/>
    </row>
    <row r="301" spans="1:16" s="39" customFormat="1" ht="42" customHeight="1" x14ac:dyDescent="0.2">
      <c r="A301" s="930" t="s">
        <v>829</v>
      </c>
      <c r="B301" s="74" t="s">
        <v>478</v>
      </c>
      <c r="C301" s="927" t="s">
        <v>2243</v>
      </c>
      <c r="D301" s="48">
        <v>337.76</v>
      </c>
      <c r="E301" s="97">
        <v>6575</v>
      </c>
      <c r="F301" s="77">
        <v>41257</v>
      </c>
      <c r="G301" s="74" t="s">
        <v>1388</v>
      </c>
      <c r="H301" s="75" t="s">
        <v>496</v>
      </c>
      <c r="I301" s="15"/>
      <c r="J301" s="75" t="s">
        <v>496</v>
      </c>
      <c r="K301" s="15"/>
      <c r="L301" s="15"/>
      <c r="M301" s="75" t="s">
        <v>496</v>
      </c>
      <c r="N301" s="75"/>
      <c r="O301" s="15"/>
      <c r="P301" s="17"/>
    </row>
    <row r="302" spans="1:16" s="39" customFormat="1" ht="42" customHeight="1" x14ac:dyDescent="0.2">
      <c r="A302" s="930"/>
      <c r="B302" s="74" t="s">
        <v>451</v>
      </c>
      <c r="C302" s="927"/>
      <c r="D302" s="48">
        <v>240</v>
      </c>
      <c r="E302" s="97">
        <v>6576</v>
      </c>
      <c r="F302" s="77">
        <v>41257</v>
      </c>
      <c r="G302" s="74" t="s">
        <v>1389</v>
      </c>
      <c r="H302" s="75" t="s">
        <v>496</v>
      </c>
      <c r="I302" s="15"/>
      <c r="J302" s="75" t="s">
        <v>496</v>
      </c>
      <c r="K302" s="15"/>
      <c r="L302" s="15"/>
      <c r="M302" s="75" t="s">
        <v>496</v>
      </c>
      <c r="N302" s="75"/>
      <c r="O302" s="15"/>
      <c r="P302" s="17"/>
    </row>
    <row r="303" spans="1:16" s="39" customFormat="1" ht="42" customHeight="1" x14ac:dyDescent="0.2">
      <c r="A303" s="930"/>
      <c r="B303" s="74" t="s">
        <v>1182</v>
      </c>
      <c r="C303" s="927"/>
      <c r="D303" s="48">
        <v>98.4</v>
      </c>
      <c r="E303" s="97">
        <v>6577</v>
      </c>
      <c r="F303" s="77">
        <v>41257</v>
      </c>
      <c r="G303" s="74" t="s">
        <v>1389</v>
      </c>
      <c r="H303" s="75" t="s">
        <v>496</v>
      </c>
      <c r="I303" s="15"/>
      <c r="J303" s="75" t="s">
        <v>496</v>
      </c>
      <c r="K303" s="15"/>
      <c r="L303" s="15"/>
      <c r="M303" s="75" t="s">
        <v>496</v>
      </c>
      <c r="N303" s="75"/>
      <c r="O303" s="15"/>
      <c r="P303" s="17"/>
    </row>
    <row r="304" spans="1:16" s="39" customFormat="1" ht="42" customHeight="1" x14ac:dyDescent="0.2">
      <c r="A304" s="930"/>
      <c r="B304" s="74" t="s">
        <v>223</v>
      </c>
      <c r="C304" s="927"/>
      <c r="D304" s="48">
        <v>1408.39</v>
      </c>
      <c r="E304" s="97">
        <v>6578</v>
      </c>
      <c r="F304" s="77">
        <v>41257</v>
      </c>
      <c r="G304" s="74" t="s">
        <v>1390</v>
      </c>
      <c r="H304" s="75" t="s">
        <v>496</v>
      </c>
      <c r="I304" s="15"/>
      <c r="J304" s="75" t="s">
        <v>496</v>
      </c>
      <c r="K304" s="15"/>
      <c r="L304" s="15"/>
      <c r="M304" s="75" t="s">
        <v>496</v>
      </c>
      <c r="N304" s="75"/>
      <c r="O304" s="15"/>
      <c r="P304" s="17"/>
    </row>
    <row r="305" spans="1:25" s="39" customFormat="1" ht="42" customHeight="1" x14ac:dyDescent="0.2">
      <c r="A305" s="930"/>
      <c r="B305" s="74" t="s">
        <v>470</v>
      </c>
      <c r="C305" s="927"/>
      <c r="D305" s="48">
        <v>269.62</v>
      </c>
      <c r="E305" s="97">
        <v>6579</v>
      </c>
      <c r="F305" s="77">
        <v>41257</v>
      </c>
      <c r="G305" s="74" t="s">
        <v>1391</v>
      </c>
      <c r="H305" s="75" t="s">
        <v>496</v>
      </c>
      <c r="I305" s="15"/>
      <c r="J305" s="75" t="s">
        <v>496</v>
      </c>
      <c r="K305" s="15"/>
      <c r="L305" s="15"/>
      <c r="M305" s="75" t="s">
        <v>496</v>
      </c>
      <c r="N305" s="75"/>
      <c r="O305" s="15"/>
      <c r="P305" s="17"/>
    </row>
    <row r="306" spans="1:25" s="39" customFormat="1" ht="42" customHeight="1" x14ac:dyDescent="0.2">
      <c r="A306" s="76" t="s">
        <v>830</v>
      </c>
      <c r="B306" s="74" t="s">
        <v>19</v>
      </c>
      <c r="C306" s="74" t="s">
        <v>2313</v>
      </c>
      <c r="D306" s="48">
        <v>2159.91</v>
      </c>
      <c r="E306" s="97">
        <v>6574</v>
      </c>
      <c r="F306" s="77">
        <v>41257</v>
      </c>
      <c r="G306" s="74" t="s">
        <v>1392</v>
      </c>
      <c r="H306" s="75" t="s">
        <v>496</v>
      </c>
      <c r="I306" s="15"/>
      <c r="J306" s="75" t="s">
        <v>496</v>
      </c>
      <c r="K306" s="15"/>
      <c r="L306" s="15"/>
      <c r="M306" s="75" t="s">
        <v>496</v>
      </c>
      <c r="N306" s="75"/>
      <c r="O306" s="15"/>
      <c r="P306" s="17"/>
    </row>
    <row r="307" spans="1:25" s="39" customFormat="1" ht="42" customHeight="1" x14ac:dyDescent="0.2">
      <c r="A307" s="76" t="s">
        <v>831</v>
      </c>
      <c r="B307" s="74" t="s">
        <v>1224</v>
      </c>
      <c r="C307" s="74" t="s">
        <v>2314</v>
      </c>
      <c r="D307" s="48">
        <v>304.08</v>
      </c>
      <c r="E307" s="97">
        <v>6580</v>
      </c>
      <c r="F307" s="77">
        <v>41257</v>
      </c>
      <c r="G307" s="74" t="s">
        <v>1390</v>
      </c>
      <c r="H307" s="75" t="s">
        <v>496</v>
      </c>
      <c r="I307" s="15"/>
      <c r="J307" s="75" t="s">
        <v>496</v>
      </c>
      <c r="K307" s="15"/>
      <c r="L307" s="15"/>
      <c r="M307" s="75" t="s">
        <v>496</v>
      </c>
      <c r="N307" s="75"/>
      <c r="O307" s="15"/>
      <c r="P307" s="17"/>
    </row>
    <row r="308" spans="1:25" s="39" customFormat="1" ht="42" customHeight="1" x14ac:dyDescent="0.2">
      <c r="A308" s="76" t="s">
        <v>832</v>
      </c>
      <c r="B308" s="74" t="s">
        <v>1225</v>
      </c>
      <c r="C308" s="74" t="s">
        <v>2315</v>
      </c>
      <c r="D308" s="48">
        <v>2346</v>
      </c>
      <c r="E308" s="97">
        <v>6581</v>
      </c>
      <c r="F308" s="77">
        <v>41260</v>
      </c>
      <c r="G308" s="74" t="s">
        <v>1393</v>
      </c>
      <c r="H308" s="75" t="s">
        <v>496</v>
      </c>
      <c r="I308" s="15"/>
      <c r="J308" s="75" t="s">
        <v>496</v>
      </c>
      <c r="K308" s="15"/>
      <c r="L308" s="15"/>
      <c r="M308" s="75" t="s">
        <v>496</v>
      </c>
      <c r="N308" s="75"/>
      <c r="O308" s="15"/>
      <c r="P308" s="17"/>
    </row>
    <row r="309" spans="1:25" s="39" customFormat="1" ht="42" customHeight="1" x14ac:dyDescent="0.2">
      <c r="A309" s="76" t="s">
        <v>833</v>
      </c>
      <c r="B309" s="74" t="s">
        <v>113</v>
      </c>
      <c r="C309" s="74" t="s">
        <v>1413</v>
      </c>
      <c r="D309" s="48">
        <v>99.46</v>
      </c>
      <c r="E309" s="97">
        <v>6569</v>
      </c>
      <c r="F309" s="77">
        <v>41254</v>
      </c>
      <c r="G309" s="74" t="s">
        <v>1394</v>
      </c>
      <c r="H309" s="75" t="s">
        <v>496</v>
      </c>
      <c r="I309" s="15"/>
      <c r="J309" s="75" t="s">
        <v>496</v>
      </c>
      <c r="K309" s="15"/>
      <c r="L309" s="15"/>
      <c r="M309" s="75" t="s">
        <v>496</v>
      </c>
      <c r="N309" s="75"/>
      <c r="O309" s="15"/>
      <c r="P309" s="17"/>
    </row>
    <row r="310" spans="1:25" s="39" customFormat="1" ht="42.75" customHeight="1" x14ac:dyDescent="0.2">
      <c r="A310" s="930" t="s">
        <v>834</v>
      </c>
      <c r="B310" s="74" t="s">
        <v>20</v>
      </c>
      <c r="C310" s="927" t="s">
        <v>2316</v>
      </c>
      <c r="D310" s="48">
        <v>24</v>
      </c>
      <c r="E310" s="97">
        <v>6589</v>
      </c>
      <c r="F310" s="77">
        <v>41262</v>
      </c>
      <c r="G310" s="74" t="s">
        <v>1395</v>
      </c>
      <c r="H310" s="75" t="s">
        <v>496</v>
      </c>
      <c r="I310" s="15"/>
      <c r="J310" s="75" t="s">
        <v>496</v>
      </c>
      <c r="K310" s="15"/>
      <c r="L310" s="15"/>
      <c r="M310" s="75" t="s">
        <v>496</v>
      </c>
      <c r="N310" s="75"/>
      <c r="O310" s="15"/>
      <c r="P310" s="17"/>
    </row>
    <row r="311" spans="1:25" s="39" customFormat="1" ht="42.75" customHeight="1" x14ac:dyDescent="0.2">
      <c r="A311" s="930"/>
      <c r="B311" s="74" t="s">
        <v>1226</v>
      </c>
      <c r="C311" s="927"/>
      <c r="D311" s="48">
        <v>157.11000000000001</v>
      </c>
      <c r="E311" s="97">
        <v>6588</v>
      </c>
      <c r="F311" s="77">
        <v>41262</v>
      </c>
      <c r="G311" s="74" t="s">
        <v>1396</v>
      </c>
      <c r="H311" s="75" t="s">
        <v>496</v>
      </c>
      <c r="I311" s="15"/>
      <c r="J311" s="75" t="s">
        <v>496</v>
      </c>
      <c r="K311" s="15"/>
      <c r="L311" s="15"/>
      <c r="M311" s="75" t="s">
        <v>496</v>
      </c>
      <c r="N311" s="75"/>
      <c r="O311" s="15"/>
      <c r="P311" s="17"/>
    </row>
    <row r="312" spans="1:25" s="39" customFormat="1" ht="42.75" customHeight="1" x14ac:dyDescent="0.2">
      <c r="A312" s="930"/>
      <c r="B312" s="74" t="s">
        <v>1175</v>
      </c>
      <c r="C312" s="927"/>
      <c r="D312" s="48">
        <v>69.099999999999994</v>
      </c>
      <c r="E312" s="97">
        <v>6587</v>
      </c>
      <c r="F312" s="77">
        <v>41262</v>
      </c>
      <c r="G312" s="74" t="s">
        <v>1396</v>
      </c>
      <c r="H312" s="75" t="s">
        <v>496</v>
      </c>
      <c r="I312" s="15"/>
      <c r="J312" s="75" t="s">
        <v>496</v>
      </c>
      <c r="K312" s="15"/>
      <c r="L312" s="15"/>
      <c r="M312" s="75" t="s">
        <v>496</v>
      </c>
      <c r="N312" s="75"/>
      <c r="O312" s="15"/>
      <c r="P312" s="17"/>
    </row>
    <row r="313" spans="1:25" s="39" customFormat="1" ht="42.75" customHeight="1" x14ac:dyDescent="0.2">
      <c r="A313" s="930"/>
      <c r="B313" s="74" t="s">
        <v>219</v>
      </c>
      <c r="C313" s="927"/>
      <c r="D313" s="48">
        <v>332.98</v>
      </c>
      <c r="E313" s="97">
        <v>6586</v>
      </c>
      <c r="F313" s="77">
        <v>41262</v>
      </c>
      <c r="G313" s="74" t="s">
        <v>1381</v>
      </c>
      <c r="H313" s="75" t="s">
        <v>496</v>
      </c>
      <c r="I313" s="15"/>
      <c r="J313" s="75" t="s">
        <v>496</v>
      </c>
      <c r="K313" s="15"/>
      <c r="L313" s="15"/>
      <c r="M313" s="75" t="s">
        <v>496</v>
      </c>
      <c r="N313" s="75"/>
      <c r="O313" s="15"/>
      <c r="P313" s="17"/>
    </row>
    <row r="314" spans="1:25" s="39" customFormat="1" ht="42.75" customHeight="1" thickBot="1" x14ac:dyDescent="0.25">
      <c r="A314" s="81" t="s">
        <v>835</v>
      </c>
      <c r="B314" s="82" t="s">
        <v>1175</v>
      </c>
      <c r="C314" s="82" t="s">
        <v>2317</v>
      </c>
      <c r="D314" s="34">
        <v>1022</v>
      </c>
      <c r="E314" s="98">
        <v>6585</v>
      </c>
      <c r="F314" s="83">
        <v>41262</v>
      </c>
      <c r="G314" s="82" t="s">
        <v>1381</v>
      </c>
      <c r="H314" s="84" t="s">
        <v>496</v>
      </c>
      <c r="I314" s="18"/>
      <c r="J314" s="84" t="s">
        <v>496</v>
      </c>
      <c r="K314" s="18"/>
      <c r="L314" s="18"/>
      <c r="M314" s="84" t="s">
        <v>496</v>
      </c>
      <c r="N314" s="84"/>
      <c r="O314" s="18"/>
      <c r="P314" s="20"/>
    </row>
    <row r="315" spans="1:25" s="39" customFormat="1" ht="42.75" customHeight="1" thickTop="1" x14ac:dyDescent="0.2">
      <c r="A315" s="87"/>
      <c r="B315" s="88"/>
      <c r="C315" s="88"/>
      <c r="D315" s="89"/>
      <c r="E315" s="99"/>
      <c r="F315" s="90"/>
      <c r="G315" s="88"/>
      <c r="H315" s="91"/>
      <c r="J315" s="91"/>
      <c r="M315" s="91"/>
      <c r="N315" s="91"/>
    </row>
    <row r="316" spans="1:25" s="42" customFormat="1" x14ac:dyDescent="0.2">
      <c r="A316" s="1"/>
      <c r="D316" s="6"/>
      <c r="E316" s="7"/>
      <c r="F316" s="1"/>
      <c r="H316" s="1"/>
    </row>
    <row r="317" spans="1:25" s="1" customFormat="1" ht="33.75" customHeight="1" thickBot="1" x14ac:dyDescent="0.25">
      <c r="A317" s="897" t="s">
        <v>16</v>
      </c>
      <c r="B317" s="897"/>
      <c r="C317" s="897"/>
      <c r="D317" s="897"/>
      <c r="E317" s="897"/>
      <c r="F317" s="897"/>
      <c r="G317" s="897"/>
      <c r="H317" s="897"/>
      <c r="I317" s="897"/>
      <c r="J317" s="897"/>
      <c r="K317" s="897"/>
      <c r="L317" s="897"/>
      <c r="M317" s="897"/>
      <c r="N317" s="897"/>
      <c r="O317" s="897"/>
      <c r="P317" s="897"/>
    </row>
    <row r="318" spans="1:25" s="32" customFormat="1" ht="48" customHeight="1" thickTop="1" x14ac:dyDescent="0.2">
      <c r="A318" s="932" t="s">
        <v>1075</v>
      </c>
      <c r="B318" s="934" t="s">
        <v>1076</v>
      </c>
      <c r="C318" s="934" t="s">
        <v>1077</v>
      </c>
      <c r="D318" s="905" t="s">
        <v>490</v>
      </c>
      <c r="E318" s="907" t="s">
        <v>491</v>
      </c>
      <c r="F318" s="939" t="s">
        <v>1090</v>
      </c>
      <c r="G318" s="892" t="s">
        <v>1078</v>
      </c>
      <c r="H318" s="892" t="s">
        <v>1079</v>
      </c>
      <c r="I318" s="892"/>
      <c r="J318" s="892" t="s">
        <v>1080</v>
      </c>
      <c r="K318" s="892"/>
      <c r="L318" s="892" t="s">
        <v>1081</v>
      </c>
      <c r="M318" s="892"/>
      <c r="N318" s="892"/>
      <c r="O318" s="892"/>
      <c r="P318" s="937" t="s">
        <v>1082</v>
      </c>
      <c r="Q318" s="31"/>
      <c r="R318" s="31"/>
      <c r="S318" s="31"/>
      <c r="T318" s="31"/>
      <c r="U318" s="31"/>
      <c r="V318" s="31"/>
      <c r="W318" s="31"/>
      <c r="X318" s="31"/>
      <c r="Y318" s="31"/>
    </row>
    <row r="319" spans="1:25" s="32" customFormat="1" ht="33" customHeight="1" thickBot="1" x14ac:dyDescent="0.25">
      <c r="A319" s="933"/>
      <c r="B319" s="935"/>
      <c r="C319" s="935"/>
      <c r="D319" s="942"/>
      <c r="E319" s="908"/>
      <c r="F319" s="940"/>
      <c r="G319" s="936"/>
      <c r="H319" s="116" t="s">
        <v>1083</v>
      </c>
      <c r="I319" s="116" t="s">
        <v>1084</v>
      </c>
      <c r="J319" s="116" t="s">
        <v>1085</v>
      </c>
      <c r="K319" s="116" t="s">
        <v>1084</v>
      </c>
      <c r="L319" s="116" t="s">
        <v>492</v>
      </c>
      <c r="M319" s="116" t="s">
        <v>493</v>
      </c>
      <c r="N319" s="116" t="s">
        <v>494</v>
      </c>
      <c r="O319" s="116" t="s">
        <v>495</v>
      </c>
      <c r="P319" s="938"/>
      <c r="Q319" s="31"/>
      <c r="R319" s="31"/>
      <c r="S319" s="31"/>
      <c r="T319" s="31"/>
      <c r="U319" s="31"/>
      <c r="V319" s="31"/>
      <c r="W319" s="31"/>
      <c r="X319" s="31"/>
      <c r="Y319" s="31"/>
    </row>
    <row r="320" spans="1:25" s="39" customFormat="1" ht="73.5" customHeight="1" x14ac:dyDescent="0.2">
      <c r="A320" s="941" t="s">
        <v>836</v>
      </c>
      <c r="B320" s="44" t="s">
        <v>484</v>
      </c>
      <c r="C320" s="913" t="s">
        <v>2318</v>
      </c>
      <c r="D320" s="85">
        <v>43428.02</v>
      </c>
      <c r="E320" s="100" t="s">
        <v>1416</v>
      </c>
      <c r="F320" s="895">
        <v>40927</v>
      </c>
      <c r="G320" s="41" t="s">
        <v>1425</v>
      </c>
      <c r="H320" s="16" t="s">
        <v>496</v>
      </c>
      <c r="I320" s="15"/>
      <c r="J320" s="16" t="s">
        <v>496</v>
      </c>
      <c r="K320" s="15"/>
      <c r="L320" s="15"/>
      <c r="M320" s="16" t="s">
        <v>496</v>
      </c>
      <c r="N320" s="15"/>
      <c r="O320" s="15"/>
      <c r="P320" s="17"/>
    </row>
    <row r="321" spans="1:25" s="39" customFormat="1" ht="78.75" x14ac:dyDescent="0.2">
      <c r="A321" s="941"/>
      <c r="B321" s="44" t="s">
        <v>488</v>
      </c>
      <c r="C321" s="913"/>
      <c r="D321" s="85">
        <v>3279.8</v>
      </c>
      <c r="E321" s="100" t="s">
        <v>1417</v>
      </c>
      <c r="F321" s="895"/>
      <c r="G321" s="41" t="s">
        <v>1425</v>
      </c>
      <c r="H321" s="16" t="s">
        <v>496</v>
      </c>
      <c r="I321" s="15"/>
      <c r="J321" s="16" t="s">
        <v>496</v>
      </c>
      <c r="K321" s="15"/>
      <c r="L321" s="15"/>
      <c r="M321" s="16" t="s">
        <v>496</v>
      </c>
      <c r="N321" s="15"/>
      <c r="O321" s="15"/>
      <c r="P321" s="17"/>
    </row>
    <row r="322" spans="1:25" s="39" customFormat="1" ht="94.5" x14ac:dyDescent="0.2">
      <c r="A322" s="52" t="s">
        <v>837</v>
      </c>
      <c r="B322" s="44" t="s">
        <v>52</v>
      </c>
      <c r="C322" s="44" t="s">
        <v>2319</v>
      </c>
      <c r="D322" s="85">
        <v>84800</v>
      </c>
      <c r="E322" s="100" t="s">
        <v>1418</v>
      </c>
      <c r="F322" s="59">
        <v>40969</v>
      </c>
      <c r="G322" s="41" t="s">
        <v>1426</v>
      </c>
      <c r="H322" s="16" t="s">
        <v>496</v>
      </c>
      <c r="I322" s="15"/>
      <c r="J322" s="16" t="s">
        <v>496</v>
      </c>
      <c r="K322" s="15"/>
      <c r="L322" s="15"/>
      <c r="M322" s="16" t="s">
        <v>496</v>
      </c>
      <c r="N322" s="15"/>
      <c r="O322" s="15"/>
      <c r="P322" s="17"/>
    </row>
    <row r="323" spans="1:25" s="39" customFormat="1" ht="53.25" customHeight="1" x14ac:dyDescent="0.2">
      <c r="A323" s="52" t="s">
        <v>838</v>
      </c>
      <c r="B323" s="44" t="s">
        <v>1414</v>
      </c>
      <c r="C323" s="44" t="s">
        <v>2320</v>
      </c>
      <c r="D323" s="85">
        <f>81833.28+29120.36</f>
        <v>110953.64</v>
      </c>
      <c r="E323" s="100" t="s">
        <v>1419</v>
      </c>
      <c r="F323" s="59">
        <v>41046</v>
      </c>
      <c r="G323" s="28" t="s">
        <v>1427</v>
      </c>
      <c r="H323" s="16" t="s">
        <v>496</v>
      </c>
      <c r="I323" s="15"/>
      <c r="J323" s="16" t="s">
        <v>496</v>
      </c>
      <c r="K323" s="15"/>
      <c r="L323" s="15"/>
      <c r="M323" s="16" t="s">
        <v>496</v>
      </c>
      <c r="N323" s="15"/>
      <c r="O323" s="15"/>
      <c r="P323" s="17"/>
    </row>
    <row r="324" spans="1:25" s="39" customFormat="1" ht="63" x14ac:dyDescent="0.2">
      <c r="A324" s="941" t="s">
        <v>839</v>
      </c>
      <c r="B324" s="44" t="s">
        <v>456</v>
      </c>
      <c r="C324" s="913" t="s">
        <v>2321</v>
      </c>
      <c r="D324" s="85">
        <v>36631.800000000003</v>
      </c>
      <c r="E324" s="100" t="s">
        <v>1420</v>
      </c>
      <c r="F324" s="895" t="s">
        <v>55</v>
      </c>
      <c r="G324" s="41" t="s">
        <v>1428</v>
      </c>
      <c r="H324" s="16" t="s">
        <v>496</v>
      </c>
      <c r="I324" s="15"/>
      <c r="J324" s="16" t="s">
        <v>496</v>
      </c>
      <c r="K324" s="15"/>
      <c r="L324" s="15"/>
      <c r="M324" s="16" t="s">
        <v>496</v>
      </c>
      <c r="N324" s="15"/>
      <c r="O324" s="15"/>
      <c r="P324" s="17"/>
    </row>
    <row r="325" spans="1:25" s="39" customFormat="1" ht="47.25" x14ac:dyDescent="0.2">
      <c r="A325" s="941"/>
      <c r="B325" s="44" t="s">
        <v>53</v>
      </c>
      <c r="C325" s="913"/>
      <c r="D325" s="85">
        <v>14196.52</v>
      </c>
      <c r="E325" s="100" t="s">
        <v>1421</v>
      </c>
      <c r="F325" s="895"/>
      <c r="G325" s="41" t="s">
        <v>1429</v>
      </c>
      <c r="H325" s="16" t="s">
        <v>496</v>
      </c>
      <c r="I325" s="15"/>
      <c r="J325" s="16" t="s">
        <v>496</v>
      </c>
      <c r="K325" s="15"/>
      <c r="L325" s="15"/>
      <c r="M325" s="16" t="s">
        <v>496</v>
      </c>
      <c r="N325" s="15"/>
      <c r="O325" s="15"/>
      <c r="P325" s="17"/>
    </row>
    <row r="326" spans="1:25" s="39" customFormat="1" ht="63" x14ac:dyDescent="0.2">
      <c r="A326" s="941"/>
      <c r="B326" s="44" t="s">
        <v>2</v>
      </c>
      <c r="C326" s="913"/>
      <c r="D326" s="85">
        <v>1609.49</v>
      </c>
      <c r="E326" s="100" t="s">
        <v>1422</v>
      </c>
      <c r="F326" s="895"/>
      <c r="G326" s="41" t="s">
        <v>1430</v>
      </c>
      <c r="H326" s="16" t="s">
        <v>496</v>
      </c>
      <c r="I326" s="15"/>
      <c r="J326" s="16" t="s">
        <v>496</v>
      </c>
      <c r="K326" s="15"/>
      <c r="L326" s="15"/>
      <c r="M326" s="16" t="s">
        <v>496</v>
      </c>
      <c r="N326" s="15"/>
      <c r="O326" s="15"/>
      <c r="P326" s="17"/>
    </row>
    <row r="327" spans="1:25" s="39" customFormat="1" ht="47.25" x14ac:dyDescent="0.2">
      <c r="A327" s="941"/>
      <c r="B327" s="44" t="s">
        <v>54</v>
      </c>
      <c r="C327" s="913"/>
      <c r="D327" s="85">
        <v>14139.69</v>
      </c>
      <c r="E327" s="100" t="s">
        <v>1423</v>
      </c>
      <c r="F327" s="895"/>
      <c r="G327" s="41" t="s">
        <v>1431</v>
      </c>
      <c r="H327" s="16" t="s">
        <v>496</v>
      </c>
      <c r="I327" s="15"/>
      <c r="J327" s="16" t="s">
        <v>496</v>
      </c>
      <c r="K327" s="15"/>
      <c r="L327" s="15"/>
      <c r="M327" s="16" t="s">
        <v>496</v>
      </c>
      <c r="N327" s="15"/>
      <c r="O327" s="15"/>
      <c r="P327" s="17"/>
    </row>
    <row r="328" spans="1:25" s="39" customFormat="1" ht="83.25" customHeight="1" thickBot="1" x14ac:dyDescent="0.25">
      <c r="A328" s="53" t="s">
        <v>840</v>
      </c>
      <c r="B328" s="51" t="s">
        <v>1415</v>
      </c>
      <c r="C328" s="51" t="s">
        <v>2519</v>
      </c>
      <c r="D328" s="86">
        <v>125318.3</v>
      </c>
      <c r="E328" s="101" t="s">
        <v>1424</v>
      </c>
      <c r="F328" s="64">
        <v>41242</v>
      </c>
      <c r="G328" s="30" t="s">
        <v>1432</v>
      </c>
      <c r="H328" s="19" t="s">
        <v>496</v>
      </c>
      <c r="I328" s="18"/>
      <c r="J328" s="19" t="s">
        <v>496</v>
      </c>
      <c r="K328" s="18"/>
      <c r="L328" s="18"/>
      <c r="M328" s="19" t="s">
        <v>496</v>
      </c>
      <c r="N328" s="18"/>
      <c r="O328" s="18"/>
      <c r="P328" s="20"/>
    </row>
    <row r="329" spans="1:25" s="42" customFormat="1" ht="12" thickTop="1" x14ac:dyDescent="0.2">
      <c r="A329" s="1"/>
      <c r="D329" s="6"/>
      <c r="E329" s="7"/>
      <c r="F329" s="1"/>
      <c r="H329" s="1"/>
    </row>
    <row r="330" spans="1:25" s="42" customFormat="1" x14ac:dyDescent="0.2">
      <c r="A330" s="1"/>
      <c r="D330" s="6"/>
      <c r="E330" s="7"/>
      <c r="F330" s="1"/>
      <c r="H330" s="1"/>
    </row>
    <row r="331" spans="1:25" s="14" customFormat="1" ht="31.5" customHeight="1" thickBot="1" x14ac:dyDescent="0.25">
      <c r="A331" s="897" t="s">
        <v>56</v>
      </c>
      <c r="B331" s="897"/>
      <c r="C331" s="897"/>
      <c r="D331" s="897"/>
      <c r="E331" s="897"/>
      <c r="F331" s="897"/>
      <c r="G331" s="897"/>
      <c r="H331" s="897"/>
      <c r="I331" s="897"/>
      <c r="J331" s="897"/>
      <c r="K331" s="897"/>
      <c r="L331" s="897"/>
      <c r="M331" s="897"/>
      <c r="N331" s="897"/>
      <c r="O331" s="897"/>
      <c r="P331" s="897"/>
    </row>
    <row r="332" spans="1:25" s="32" customFormat="1" ht="48" customHeight="1" thickTop="1" x14ac:dyDescent="0.2">
      <c r="A332" s="932" t="s">
        <v>1075</v>
      </c>
      <c r="B332" s="934" t="s">
        <v>1076</v>
      </c>
      <c r="C332" s="934" t="s">
        <v>1077</v>
      </c>
      <c r="D332" s="905" t="s">
        <v>490</v>
      </c>
      <c r="E332" s="907" t="s">
        <v>491</v>
      </c>
      <c r="F332" s="939" t="s">
        <v>1090</v>
      </c>
      <c r="G332" s="892" t="s">
        <v>1078</v>
      </c>
      <c r="H332" s="892" t="s">
        <v>1079</v>
      </c>
      <c r="I332" s="892"/>
      <c r="J332" s="892" t="s">
        <v>1080</v>
      </c>
      <c r="K332" s="892"/>
      <c r="L332" s="892" t="s">
        <v>1081</v>
      </c>
      <c r="M332" s="892"/>
      <c r="N332" s="892"/>
      <c r="O332" s="892"/>
      <c r="P332" s="937" t="s">
        <v>1082</v>
      </c>
      <c r="Q332" s="31"/>
      <c r="R332" s="31"/>
      <c r="S332" s="31"/>
      <c r="T332" s="31"/>
      <c r="U332" s="31"/>
      <c r="V332" s="31"/>
      <c r="W332" s="31"/>
      <c r="X332" s="31"/>
      <c r="Y332" s="31"/>
    </row>
    <row r="333" spans="1:25" s="32" customFormat="1" ht="33" customHeight="1" x14ac:dyDescent="0.2">
      <c r="A333" s="933"/>
      <c r="B333" s="935"/>
      <c r="C333" s="935"/>
      <c r="D333" s="942"/>
      <c r="E333" s="943"/>
      <c r="F333" s="940"/>
      <c r="G333" s="936"/>
      <c r="H333" s="116" t="s">
        <v>1083</v>
      </c>
      <c r="I333" s="116" t="s">
        <v>1084</v>
      </c>
      <c r="J333" s="116" t="s">
        <v>1085</v>
      </c>
      <c r="K333" s="116" t="s">
        <v>1084</v>
      </c>
      <c r="L333" s="116" t="s">
        <v>492</v>
      </c>
      <c r="M333" s="116" t="s">
        <v>493</v>
      </c>
      <c r="N333" s="116" t="s">
        <v>494</v>
      </c>
      <c r="O333" s="116" t="s">
        <v>495</v>
      </c>
      <c r="P333" s="938"/>
      <c r="Q333" s="31"/>
      <c r="R333" s="31"/>
      <c r="S333" s="31"/>
      <c r="T333" s="31"/>
      <c r="U333" s="31"/>
      <c r="V333" s="31"/>
      <c r="W333" s="31"/>
      <c r="X333" s="31"/>
      <c r="Y333" s="31"/>
    </row>
    <row r="334" spans="1:25" s="39" customFormat="1" ht="96.75" customHeight="1" x14ac:dyDescent="0.2">
      <c r="A334" s="941" t="s">
        <v>841</v>
      </c>
      <c r="B334" s="44" t="s">
        <v>1433</v>
      </c>
      <c r="C334" s="913" t="s">
        <v>2322</v>
      </c>
      <c r="D334" s="92">
        <v>32000</v>
      </c>
      <c r="E334" s="100" t="s">
        <v>1449</v>
      </c>
      <c r="F334" s="40" t="s">
        <v>1438</v>
      </c>
      <c r="G334" s="44" t="s">
        <v>1439</v>
      </c>
      <c r="H334" s="16" t="s">
        <v>496</v>
      </c>
      <c r="I334" s="15"/>
      <c r="J334" s="16" t="s">
        <v>496</v>
      </c>
      <c r="K334" s="15"/>
      <c r="L334" s="15"/>
      <c r="M334" s="16" t="s">
        <v>496</v>
      </c>
      <c r="N334" s="15"/>
      <c r="O334" s="15"/>
      <c r="P334" s="17"/>
    </row>
    <row r="335" spans="1:25" s="39" customFormat="1" ht="92.25" customHeight="1" x14ac:dyDescent="0.2">
      <c r="A335" s="941"/>
      <c r="B335" s="41" t="s">
        <v>4</v>
      </c>
      <c r="C335" s="913"/>
      <c r="D335" s="93">
        <v>100000</v>
      </c>
      <c r="E335" s="100" t="s">
        <v>1450</v>
      </c>
      <c r="F335" s="27" t="s">
        <v>1440</v>
      </c>
      <c r="G335" s="41" t="s">
        <v>1441</v>
      </c>
      <c r="H335" s="16" t="s">
        <v>496</v>
      </c>
      <c r="I335" s="15"/>
      <c r="J335" s="16" t="s">
        <v>496</v>
      </c>
      <c r="K335" s="15"/>
      <c r="L335" s="15"/>
      <c r="M335" s="16" t="s">
        <v>496</v>
      </c>
      <c r="N335" s="15"/>
      <c r="O335" s="15"/>
      <c r="P335" s="17"/>
    </row>
    <row r="336" spans="1:25" s="39" customFormat="1" ht="75" customHeight="1" x14ac:dyDescent="0.2">
      <c r="A336" s="950" t="s">
        <v>842</v>
      </c>
      <c r="B336" s="41" t="s">
        <v>1434</v>
      </c>
      <c r="C336" s="948" t="s">
        <v>2323</v>
      </c>
      <c r="D336" s="93">
        <v>144386.63</v>
      </c>
      <c r="E336" s="100" t="s">
        <v>57</v>
      </c>
      <c r="F336" s="946" t="s">
        <v>1442</v>
      </c>
      <c r="G336" s="41" t="s">
        <v>1443</v>
      </c>
      <c r="H336" s="16" t="s">
        <v>496</v>
      </c>
      <c r="I336" s="15"/>
      <c r="J336" s="16" t="s">
        <v>496</v>
      </c>
      <c r="K336" s="15"/>
      <c r="L336" s="15"/>
      <c r="M336" s="16" t="s">
        <v>496</v>
      </c>
      <c r="N336" s="15"/>
      <c r="O336" s="15"/>
      <c r="P336" s="17"/>
    </row>
    <row r="337" spans="1:16" s="39" customFormat="1" ht="103.5" customHeight="1" x14ac:dyDescent="0.2">
      <c r="A337" s="950"/>
      <c r="B337" s="41" t="s">
        <v>226</v>
      </c>
      <c r="C337" s="948"/>
      <c r="D337" s="93">
        <v>7008.49</v>
      </c>
      <c r="E337" s="100" t="s">
        <v>1451</v>
      </c>
      <c r="F337" s="946"/>
      <c r="G337" s="41" t="s">
        <v>1444</v>
      </c>
      <c r="H337" s="16" t="s">
        <v>496</v>
      </c>
      <c r="I337" s="15"/>
      <c r="J337" s="16" t="s">
        <v>496</v>
      </c>
      <c r="K337" s="15"/>
      <c r="L337" s="15"/>
      <c r="M337" s="16" t="s">
        <v>496</v>
      </c>
      <c r="N337" s="15"/>
      <c r="O337" s="15"/>
      <c r="P337" s="17"/>
    </row>
    <row r="338" spans="1:16" s="39" customFormat="1" ht="90.75" customHeight="1" x14ac:dyDescent="0.2">
      <c r="A338" s="950"/>
      <c r="B338" s="41" t="s">
        <v>153</v>
      </c>
      <c r="C338" s="948"/>
      <c r="D338" s="93">
        <v>2632.15</v>
      </c>
      <c r="E338" s="100" t="s">
        <v>1452</v>
      </c>
      <c r="F338" s="946"/>
      <c r="G338" s="41" t="s">
        <v>1445</v>
      </c>
      <c r="H338" s="16" t="s">
        <v>496</v>
      </c>
      <c r="I338" s="15"/>
      <c r="J338" s="16" t="s">
        <v>496</v>
      </c>
      <c r="K338" s="15"/>
      <c r="L338" s="15"/>
      <c r="M338" s="16" t="s">
        <v>496</v>
      </c>
      <c r="N338" s="15"/>
      <c r="O338" s="15"/>
      <c r="P338" s="17"/>
    </row>
    <row r="339" spans="1:16" s="39" customFormat="1" ht="77.25" customHeight="1" x14ac:dyDescent="0.2">
      <c r="A339" s="950"/>
      <c r="B339" s="41" t="s">
        <v>1435</v>
      </c>
      <c r="C339" s="948"/>
      <c r="D339" s="93">
        <v>21484.799999999999</v>
      </c>
      <c r="E339" s="100" t="s">
        <v>1436</v>
      </c>
      <c r="F339" s="946"/>
      <c r="G339" s="41" t="s">
        <v>1446</v>
      </c>
      <c r="H339" s="16" t="s">
        <v>496</v>
      </c>
      <c r="I339" s="15"/>
      <c r="J339" s="16" t="s">
        <v>496</v>
      </c>
      <c r="K339" s="15"/>
      <c r="L339" s="15"/>
      <c r="M339" s="16" t="s">
        <v>496</v>
      </c>
      <c r="N339" s="15"/>
      <c r="O339" s="15"/>
      <c r="P339" s="17"/>
    </row>
    <row r="340" spans="1:16" s="39" customFormat="1" ht="75" customHeight="1" thickBot="1" x14ac:dyDescent="0.25">
      <c r="A340" s="951"/>
      <c r="B340" s="30" t="s">
        <v>1099</v>
      </c>
      <c r="C340" s="949"/>
      <c r="D340" s="94">
        <v>37834.019999999997</v>
      </c>
      <c r="E340" s="101" t="s">
        <v>1437</v>
      </c>
      <c r="F340" s="947"/>
      <c r="G340" s="30" t="s">
        <v>1447</v>
      </c>
      <c r="H340" s="19" t="s">
        <v>496</v>
      </c>
      <c r="I340" s="18"/>
      <c r="J340" s="19" t="s">
        <v>496</v>
      </c>
      <c r="K340" s="18"/>
      <c r="L340" s="18"/>
      <c r="M340" s="19" t="s">
        <v>496</v>
      </c>
      <c r="N340" s="18"/>
      <c r="O340" s="18"/>
      <c r="P340" s="20"/>
    </row>
    <row r="341" spans="1:16" s="39" customFormat="1" ht="16.5" thickTop="1" x14ac:dyDescent="0.2">
      <c r="A341" s="11"/>
      <c r="D341" s="50"/>
      <c r="E341" s="12"/>
      <c r="F341" s="11"/>
      <c r="H341" s="11"/>
    </row>
    <row r="342" spans="1:16" s="39" customFormat="1" ht="15.75" x14ac:dyDescent="0.2">
      <c r="A342" s="11"/>
      <c r="D342" s="50"/>
      <c r="E342" s="12"/>
      <c r="F342" s="11"/>
      <c r="H342" s="11"/>
    </row>
    <row r="343" spans="1:16" s="39" customFormat="1" ht="15.75" x14ac:dyDescent="0.2">
      <c r="A343" s="11"/>
      <c r="D343" s="50"/>
      <c r="E343" s="12"/>
      <c r="F343" s="11"/>
      <c r="H343" s="11"/>
    </row>
    <row r="344" spans="1:16" s="39" customFormat="1" ht="15.75" x14ac:dyDescent="0.2">
      <c r="A344" s="11"/>
      <c r="D344" s="50"/>
      <c r="E344" s="12"/>
      <c r="F344" s="11"/>
      <c r="H344" s="11"/>
    </row>
    <row r="345" spans="1:16" s="39" customFormat="1" ht="15.75" x14ac:dyDescent="0.2">
      <c r="A345" s="11"/>
      <c r="D345" s="50"/>
      <c r="E345" s="12"/>
      <c r="F345" s="11"/>
      <c r="H345" s="11"/>
    </row>
    <row r="346" spans="1:16" s="39" customFormat="1" ht="15.75" x14ac:dyDescent="0.2">
      <c r="A346" s="11"/>
      <c r="D346" s="50"/>
      <c r="E346" s="12"/>
      <c r="F346" s="11"/>
      <c r="H346" s="11"/>
    </row>
    <row r="347" spans="1:16" s="39" customFormat="1" ht="15.75" x14ac:dyDescent="0.2">
      <c r="A347" s="11"/>
      <c r="D347" s="50"/>
      <c r="E347" s="12"/>
      <c r="F347" s="11"/>
      <c r="H347" s="11"/>
    </row>
    <row r="348" spans="1:16" s="39" customFormat="1" ht="15.75" x14ac:dyDescent="0.2">
      <c r="A348" s="11"/>
      <c r="D348" s="50"/>
      <c r="E348" s="12"/>
      <c r="F348" s="11"/>
      <c r="H348" s="11"/>
    </row>
    <row r="349" spans="1:16" s="39" customFormat="1" ht="15.75" x14ac:dyDescent="0.2">
      <c r="A349" s="11"/>
      <c r="D349" s="50"/>
      <c r="E349" s="12"/>
      <c r="F349" s="11"/>
      <c r="H349" s="11"/>
    </row>
    <row r="350" spans="1:16" s="39" customFormat="1" ht="15.75" x14ac:dyDescent="0.2">
      <c r="A350" s="11"/>
      <c r="D350" s="50"/>
      <c r="E350" s="12"/>
      <c r="F350" s="11"/>
      <c r="H350" s="11"/>
    </row>
    <row r="351" spans="1:16" s="39" customFormat="1" ht="15.75" x14ac:dyDescent="0.2">
      <c r="A351" s="11"/>
      <c r="D351" s="50"/>
      <c r="E351" s="12"/>
      <c r="F351" s="11"/>
      <c r="H351" s="11"/>
    </row>
    <row r="352" spans="1:16" s="39" customFormat="1" ht="15.75" x14ac:dyDescent="0.2">
      <c r="A352" s="11"/>
      <c r="D352" s="50"/>
      <c r="E352" s="12"/>
      <c r="F352" s="11"/>
      <c r="H352" s="11"/>
    </row>
    <row r="353" spans="1:8" s="39" customFormat="1" ht="15.75" x14ac:dyDescent="0.2">
      <c r="A353" s="11"/>
      <c r="D353" s="50"/>
      <c r="E353" s="12"/>
      <c r="F353" s="11"/>
      <c r="H353" s="11"/>
    </row>
    <row r="354" spans="1:8" s="39" customFormat="1" ht="15.75" x14ac:dyDescent="0.2">
      <c r="A354" s="11"/>
      <c r="D354" s="50"/>
      <c r="E354" s="12"/>
      <c r="F354" s="11"/>
      <c r="H354" s="11"/>
    </row>
    <row r="355" spans="1:8" s="39" customFormat="1" ht="15.75" x14ac:dyDescent="0.2">
      <c r="A355" s="11"/>
      <c r="D355" s="50"/>
      <c r="E355" s="12"/>
      <c r="F355" s="11"/>
      <c r="H355" s="11"/>
    </row>
    <row r="356" spans="1:8" s="39" customFormat="1" ht="15.75" x14ac:dyDescent="0.2">
      <c r="A356" s="11"/>
      <c r="D356" s="50"/>
      <c r="E356" s="12"/>
      <c r="F356" s="11"/>
      <c r="H356" s="11"/>
    </row>
    <row r="357" spans="1:8" s="39" customFormat="1" ht="15.75" x14ac:dyDescent="0.2">
      <c r="A357" s="11"/>
      <c r="D357" s="50"/>
      <c r="E357" s="12"/>
      <c r="F357" s="11"/>
      <c r="H357" s="11"/>
    </row>
    <row r="358" spans="1:8" s="39" customFormat="1" ht="15.75" x14ac:dyDescent="0.2">
      <c r="A358" s="11"/>
      <c r="D358" s="50"/>
      <c r="E358" s="12"/>
      <c r="F358" s="11"/>
      <c r="H358" s="11"/>
    </row>
    <row r="359" spans="1:8" s="39" customFormat="1" ht="15.75" x14ac:dyDescent="0.2">
      <c r="A359" s="11"/>
      <c r="D359" s="50"/>
      <c r="E359" s="12"/>
      <c r="F359" s="11"/>
      <c r="H359" s="11"/>
    </row>
    <row r="360" spans="1:8" s="39" customFormat="1" ht="15.75" x14ac:dyDescent="0.2">
      <c r="A360" s="11"/>
      <c r="D360" s="50"/>
      <c r="E360" s="12"/>
      <c r="F360" s="11"/>
      <c r="H360" s="11"/>
    </row>
    <row r="361" spans="1:8" s="39" customFormat="1" ht="15.75" x14ac:dyDescent="0.2">
      <c r="A361" s="11"/>
      <c r="D361" s="50"/>
      <c r="E361" s="12"/>
      <c r="F361" s="11"/>
      <c r="H361" s="11"/>
    </row>
    <row r="362" spans="1:8" s="39" customFormat="1" ht="15.75" x14ac:dyDescent="0.2">
      <c r="A362" s="11"/>
      <c r="D362" s="50"/>
      <c r="E362" s="12"/>
      <c r="F362" s="11"/>
      <c r="H362" s="11"/>
    </row>
    <row r="363" spans="1:8" s="42" customFormat="1" x14ac:dyDescent="0.2">
      <c r="A363" s="1"/>
      <c r="D363" s="6"/>
      <c r="E363" s="7"/>
      <c r="F363" s="1"/>
      <c r="H363" s="1"/>
    </row>
    <row r="364" spans="1:8" s="42" customFormat="1" x14ac:dyDescent="0.2">
      <c r="A364" s="1"/>
      <c r="D364" s="6"/>
      <c r="E364" s="7"/>
      <c r="F364" s="1"/>
      <c r="H364" s="1"/>
    </row>
    <row r="365" spans="1:8" s="42" customFormat="1" x14ac:dyDescent="0.2">
      <c r="A365" s="1"/>
      <c r="D365" s="6"/>
      <c r="E365" s="7"/>
      <c r="F365" s="1"/>
      <c r="H365" s="1"/>
    </row>
    <row r="366" spans="1:8" s="42" customFormat="1" x14ac:dyDescent="0.2">
      <c r="A366" s="1"/>
      <c r="D366" s="6"/>
      <c r="E366" s="7"/>
      <c r="F366" s="1"/>
      <c r="H366" s="1"/>
    </row>
    <row r="367" spans="1:8" s="42" customFormat="1" x14ac:dyDescent="0.2">
      <c r="A367" s="1"/>
      <c r="D367" s="6"/>
      <c r="E367" s="7"/>
      <c r="F367" s="1"/>
      <c r="H367" s="1"/>
    </row>
    <row r="368" spans="1:8" s="42" customFormat="1" x14ac:dyDescent="0.2">
      <c r="A368" s="1"/>
      <c r="D368" s="6"/>
      <c r="E368" s="7"/>
      <c r="F368" s="1"/>
      <c r="H368" s="1"/>
    </row>
    <row r="369" spans="1:8" s="42" customFormat="1" x14ac:dyDescent="0.2">
      <c r="A369" s="1"/>
      <c r="D369" s="6"/>
      <c r="E369" s="7"/>
      <c r="F369" s="1"/>
      <c r="H369" s="1"/>
    </row>
    <row r="370" spans="1:8" s="42" customFormat="1" x14ac:dyDescent="0.2">
      <c r="A370" s="1"/>
      <c r="D370" s="6"/>
      <c r="E370" s="7"/>
      <c r="F370" s="1"/>
      <c r="H370" s="1"/>
    </row>
    <row r="371" spans="1:8" s="42" customFormat="1" x14ac:dyDescent="0.2">
      <c r="A371" s="1"/>
      <c r="D371" s="6"/>
      <c r="E371" s="7"/>
      <c r="F371" s="1"/>
      <c r="H371" s="1"/>
    </row>
    <row r="372" spans="1:8" s="42" customFormat="1" x14ac:dyDescent="0.2">
      <c r="A372" s="1"/>
      <c r="D372" s="6"/>
      <c r="E372" s="7"/>
      <c r="F372" s="1"/>
      <c r="H372" s="1"/>
    </row>
    <row r="373" spans="1:8" s="42" customFormat="1" x14ac:dyDescent="0.2">
      <c r="A373" s="1"/>
      <c r="D373" s="6"/>
      <c r="E373" s="7"/>
      <c r="F373" s="1"/>
      <c r="H373" s="1"/>
    </row>
    <row r="374" spans="1:8" s="42" customFormat="1" x14ac:dyDescent="0.2">
      <c r="A374" s="1"/>
      <c r="D374" s="6"/>
      <c r="E374" s="7"/>
      <c r="F374" s="1"/>
      <c r="H374" s="1"/>
    </row>
    <row r="375" spans="1:8" s="42" customFormat="1" x14ac:dyDescent="0.2">
      <c r="A375" s="1"/>
      <c r="D375" s="6"/>
      <c r="E375" s="7"/>
      <c r="F375" s="1"/>
      <c r="H375" s="1"/>
    </row>
    <row r="376" spans="1:8" s="42" customFormat="1" x14ac:dyDescent="0.2">
      <c r="A376" s="1"/>
      <c r="D376" s="6"/>
      <c r="E376" s="7"/>
      <c r="F376" s="1"/>
      <c r="H376" s="1"/>
    </row>
    <row r="377" spans="1:8" s="42" customFormat="1" x14ac:dyDescent="0.2">
      <c r="A377" s="1"/>
      <c r="D377" s="6"/>
      <c r="E377" s="7"/>
      <c r="F377" s="1"/>
      <c r="H377" s="1"/>
    </row>
    <row r="378" spans="1:8" s="42" customFormat="1" x14ac:dyDescent="0.2">
      <c r="A378" s="1"/>
      <c r="D378" s="6"/>
      <c r="E378" s="7"/>
      <c r="F378" s="1"/>
      <c r="H378" s="1"/>
    </row>
    <row r="379" spans="1:8" s="42" customFormat="1" x14ac:dyDescent="0.2">
      <c r="A379" s="1"/>
      <c r="D379" s="6"/>
      <c r="E379" s="7"/>
      <c r="F379" s="1"/>
      <c r="H379" s="1"/>
    </row>
    <row r="380" spans="1:8" s="42" customFormat="1" x14ac:dyDescent="0.2">
      <c r="A380" s="1"/>
      <c r="D380" s="6"/>
      <c r="E380" s="7"/>
      <c r="F380" s="1"/>
      <c r="H380" s="1"/>
    </row>
    <row r="381" spans="1:8" s="42" customFormat="1" x14ac:dyDescent="0.2">
      <c r="A381" s="1"/>
      <c r="D381" s="6"/>
      <c r="E381" s="7"/>
      <c r="F381" s="1"/>
      <c r="H381" s="1"/>
    </row>
    <row r="382" spans="1:8" s="42" customFormat="1" x14ac:dyDescent="0.2">
      <c r="A382" s="1"/>
      <c r="D382" s="6"/>
      <c r="E382" s="7"/>
      <c r="F382" s="1"/>
      <c r="H382" s="1"/>
    </row>
    <row r="383" spans="1:8" s="42" customFormat="1" x14ac:dyDescent="0.2">
      <c r="A383" s="1"/>
      <c r="D383" s="6"/>
      <c r="E383" s="7"/>
      <c r="F383" s="1"/>
      <c r="H383" s="1"/>
    </row>
    <row r="384" spans="1:8" s="42" customFormat="1" x14ac:dyDescent="0.2">
      <c r="A384" s="1"/>
      <c r="D384" s="6"/>
      <c r="E384" s="7"/>
      <c r="F384" s="1"/>
      <c r="H384" s="1"/>
    </row>
    <row r="385" spans="1:8" s="42" customFormat="1" x14ac:dyDescent="0.2">
      <c r="A385" s="1"/>
      <c r="D385" s="6"/>
      <c r="E385" s="7"/>
      <c r="F385" s="1"/>
      <c r="H385" s="1"/>
    </row>
    <row r="386" spans="1:8" s="42" customFormat="1" x14ac:dyDescent="0.2">
      <c r="A386" s="1"/>
      <c r="D386" s="6"/>
      <c r="E386" s="7"/>
      <c r="F386" s="1"/>
      <c r="H386" s="1"/>
    </row>
    <row r="387" spans="1:8" s="42" customFormat="1" x14ac:dyDescent="0.2">
      <c r="A387" s="1"/>
      <c r="D387" s="6"/>
      <c r="E387" s="7"/>
      <c r="F387" s="1"/>
      <c r="H387" s="1"/>
    </row>
    <row r="388" spans="1:8" s="42" customFormat="1" x14ac:dyDescent="0.2">
      <c r="A388" s="1"/>
      <c r="D388" s="6"/>
      <c r="E388" s="7"/>
      <c r="F388" s="1"/>
      <c r="H388" s="1"/>
    </row>
    <row r="389" spans="1:8" s="42" customFormat="1" x14ac:dyDescent="0.2">
      <c r="A389" s="1"/>
      <c r="D389" s="6"/>
      <c r="E389" s="7"/>
      <c r="F389" s="1"/>
      <c r="H389" s="1"/>
    </row>
    <row r="390" spans="1:8" s="42" customFormat="1" x14ac:dyDescent="0.2">
      <c r="A390" s="1"/>
      <c r="D390" s="6"/>
      <c r="E390" s="7"/>
      <c r="F390" s="1"/>
      <c r="H390" s="1"/>
    </row>
    <row r="391" spans="1:8" s="42" customFormat="1" x14ac:dyDescent="0.2">
      <c r="A391" s="1"/>
      <c r="D391" s="6"/>
      <c r="E391" s="7"/>
      <c r="F391" s="1"/>
      <c r="H391" s="1"/>
    </row>
    <row r="392" spans="1:8" s="42" customFormat="1" x14ac:dyDescent="0.2">
      <c r="A392" s="1"/>
      <c r="D392" s="6"/>
      <c r="E392" s="7"/>
      <c r="F392" s="1"/>
      <c r="H392" s="1"/>
    </row>
    <row r="393" spans="1:8" s="42" customFormat="1" x14ac:dyDescent="0.2">
      <c r="A393" s="1"/>
      <c r="D393" s="6"/>
      <c r="E393" s="7"/>
      <c r="F393" s="1"/>
      <c r="H393" s="1"/>
    </row>
    <row r="394" spans="1:8" s="42" customFormat="1" x14ac:dyDescent="0.2">
      <c r="A394" s="1"/>
      <c r="D394" s="6"/>
      <c r="E394" s="7"/>
      <c r="F394" s="1"/>
      <c r="H394" s="1"/>
    </row>
    <row r="395" spans="1:8" s="42" customFormat="1" x14ac:dyDescent="0.2">
      <c r="A395" s="1"/>
      <c r="D395" s="6"/>
      <c r="E395" s="7"/>
      <c r="F395" s="1"/>
      <c r="H395" s="1"/>
    </row>
    <row r="396" spans="1:8" s="42" customFormat="1" x14ac:dyDescent="0.2">
      <c r="A396" s="1"/>
      <c r="D396" s="6"/>
      <c r="E396" s="7"/>
      <c r="F396" s="1"/>
      <c r="H396" s="1"/>
    </row>
    <row r="397" spans="1:8" s="42" customFormat="1" x14ac:dyDescent="0.2">
      <c r="A397" s="1"/>
      <c r="D397" s="6"/>
      <c r="E397" s="7"/>
      <c r="F397" s="1"/>
      <c r="H397" s="1"/>
    </row>
    <row r="398" spans="1:8" s="42" customFormat="1" x14ac:dyDescent="0.2">
      <c r="A398" s="1"/>
      <c r="D398" s="6"/>
      <c r="E398" s="7"/>
      <c r="F398" s="1"/>
      <c r="H398" s="1"/>
    </row>
    <row r="399" spans="1:8" s="42" customFormat="1" x14ac:dyDescent="0.2">
      <c r="A399" s="1"/>
      <c r="D399" s="6"/>
      <c r="E399" s="7"/>
      <c r="F399" s="1"/>
      <c r="H399" s="1"/>
    </row>
    <row r="400" spans="1:8" s="42" customFormat="1" x14ac:dyDescent="0.2">
      <c r="A400" s="1"/>
      <c r="D400" s="6"/>
      <c r="E400" s="7"/>
      <c r="F400" s="1"/>
      <c r="H400" s="1"/>
    </row>
    <row r="401" spans="1:8" s="42" customFormat="1" x14ac:dyDescent="0.2">
      <c r="A401" s="1"/>
      <c r="D401" s="6"/>
      <c r="E401" s="7"/>
      <c r="F401" s="1"/>
      <c r="H401" s="1"/>
    </row>
    <row r="402" spans="1:8" s="42" customFormat="1" x14ac:dyDescent="0.2">
      <c r="A402" s="1"/>
      <c r="D402" s="6"/>
      <c r="E402" s="7"/>
      <c r="F402" s="1"/>
      <c r="H402" s="1"/>
    </row>
    <row r="403" spans="1:8" s="42" customFormat="1" x14ac:dyDescent="0.2">
      <c r="A403" s="1"/>
      <c r="D403" s="6"/>
      <c r="E403" s="7"/>
      <c r="F403" s="1"/>
      <c r="H403" s="1"/>
    </row>
    <row r="404" spans="1:8" s="42" customFormat="1" x14ac:dyDescent="0.2">
      <c r="A404" s="1"/>
      <c r="D404" s="6"/>
      <c r="E404" s="7"/>
      <c r="F404" s="1"/>
      <c r="H404" s="1"/>
    </row>
    <row r="405" spans="1:8" s="42" customFormat="1" x14ac:dyDescent="0.2">
      <c r="A405" s="1"/>
      <c r="D405" s="6"/>
      <c r="E405" s="7"/>
      <c r="F405" s="1"/>
      <c r="H405" s="1"/>
    </row>
    <row r="406" spans="1:8" s="42" customFormat="1" x14ac:dyDescent="0.2">
      <c r="A406" s="1"/>
      <c r="D406" s="6"/>
      <c r="E406" s="7"/>
      <c r="F406" s="1"/>
      <c r="H406" s="1"/>
    </row>
    <row r="407" spans="1:8" s="42" customFormat="1" x14ac:dyDescent="0.2">
      <c r="A407" s="1"/>
      <c r="D407" s="6"/>
      <c r="E407" s="7"/>
      <c r="F407" s="1"/>
      <c r="H407" s="1"/>
    </row>
    <row r="408" spans="1:8" s="42" customFormat="1" x14ac:dyDescent="0.2">
      <c r="A408" s="1"/>
      <c r="D408" s="6"/>
      <c r="E408" s="7"/>
      <c r="F408" s="1"/>
      <c r="H408" s="1"/>
    </row>
    <row r="409" spans="1:8" s="42" customFormat="1" x14ac:dyDescent="0.2">
      <c r="A409" s="1"/>
      <c r="D409" s="6"/>
      <c r="E409" s="7"/>
      <c r="F409" s="1"/>
      <c r="H409" s="1"/>
    </row>
    <row r="410" spans="1:8" s="42" customFormat="1" x14ac:dyDescent="0.2">
      <c r="A410" s="1"/>
      <c r="D410" s="6"/>
      <c r="E410" s="7"/>
      <c r="F410" s="1"/>
      <c r="H410" s="1"/>
    </row>
    <row r="411" spans="1:8" s="42" customFormat="1" x14ac:dyDescent="0.2">
      <c r="A411" s="1"/>
      <c r="D411" s="6"/>
      <c r="E411" s="7"/>
      <c r="F411" s="1"/>
      <c r="H411" s="1"/>
    </row>
    <row r="412" spans="1:8" s="42" customFormat="1" x14ac:dyDescent="0.2">
      <c r="A412" s="1"/>
      <c r="D412" s="6"/>
      <c r="E412" s="7"/>
      <c r="F412" s="1"/>
      <c r="H412" s="1"/>
    </row>
    <row r="413" spans="1:8" s="42" customFormat="1" x14ac:dyDescent="0.2">
      <c r="A413" s="1"/>
      <c r="D413" s="6"/>
      <c r="E413" s="7"/>
      <c r="F413" s="1"/>
      <c r="H413" s="1"/>
    </row>
    <row r="414" spans="1:8" s="42" customFormat="1" x14ac:dyDescent="0.2">
      <c r="A414" s="1"/>
      <c r="D414" s="6"/>
      <c r="E414" s="7"/>
      <c r="F414" s="1"/>
      <c r="H414" s="1"/>
    </row>
    <row r="415" spans="1:8" s="42" customFormat="1" x14ac:dyDescent="0.2">
      <c r="A415" s="1"/>
      <c r="D415" s="6"/>
      <c r="E415" s="7"/>
      <c r="F415" s="1"/>
      <c r="H415" s="1"/>
    </row>
    <row r="416" spans="1:8" s="42" customFormat="1" x14ac:dyDescent="0.2">
      <c r="A416" s="1"/>
      <c r="D416" s="6"/>
      <c r="E416" s="7"/>
      <c r="F416" s="1"/>
      <c r="H416" s="1"/>
    </row>
    <row r="417" spans="1:8" s="42" customFormat="1" x14ac:dyDescent="0.2">
      <c r="A417" s="1"/>
      <c r="D417" s="6"/>
      <c r="E417" s="7"/>
      <c r="F417" s="1"/>
      <c r="H417" s="1"/>
    </row>
    <row r="418" spans="1:8" s="42" customFormat="1" x14ac:dyDescent="0.2">
      <c r="A418" s="1"/>
      <c r="D418" s="6"/>
      <c r="E418" s="7"/>
      <c r="F418" s="1"/>
      <c r="H418" s="1"/>
    </row>
    <row r="419" spans="1:8" s="42" customFormat="1" x14ac:dyDescent="0.2">
      <c r="A419" s="1"/>
      <c r="D419" s="6"/>
      <c r="E419" s="7"/>
      <c r="F419" s="1"/>
      <c r="H419" s="1"/>
    </row>
    <row r="420" spans="1:8" s="42" customFormat="1" x14ac:dyDescent="0.2">
      <c r="A420" s="1"/>
      <c r="D420" s="6"/>
      <c r="E420" s="7"/>
      <c r="F420" s="1"/>
      <c r="H420" s="1"/>
    </row>
    <row r="421" spans="1:8" s="42" customFormat="1" x14ac:dyDescent="0.2">
      <c r="A421" s="1"/>
      <c r="D421" s="6"/>
      <c r="E421" s="7"/>
      <c r="F421" s="1"/>
      <c r="H421" s="1"/>
    </row>
    <row r="422" spans="1:8" s="42" customFormat="1" x14ac:dyDescent="0.2">
      <c r="A422" s="1"/>
      <c r="D422" s="6"/>
      <c r="E422" s="7"/>
      <c r="F422" s="1"/>
      <c r="H422" s="1"/>
    </row>
    <row r="423" spans="1:8" s="42" customFormat="1" x14ac:dyDescent="0.2">
      <c r="A423" s="1"/>
      <c r="D423" s="6"/>
      <c r="E423" s="7"/>
      <c r="F423" s="1"/>
      <c r="H423" s="1"/>
    </row>
    <row r="424" spans="1:8" s="42" customFormat="1" x14ac:dyDescent="0.2">
      <c r="A424" s="1"/>
      <c r="D424" s="6"/>
      <c r="E424" s="7"/>
      <c r="F424" s="1"/>
      <c r="H424" s="1"/>
    </row>
    <row r="425" spans="1:8" s="42" customFormat="1" x14ac:dyDescent="0.2">
      <c r="A425" s="1"/>
      <c r="D425" s="6"/>
      <c r="E425" s="7"/>
      <c r="F425" s="1"/>
      <c r="H425" s="1"/>
    </row>
    <row r="426" spans="1:8" s="42" customFormat="1" x14ac:dyDescent="0.2">
      <c r="A426" s="1"/>
      <c r="D426" s="6"/>
      <c r="E426" s="7"/>
      <c r="F426" s="1"/>
      <c r="H426" s="1"/>
    </row>
    <row r="427" spans="1:8" s="42" customFormat="1" x14ac:dyDescent="0.2">
      <c r="A427" s="1"/>
      <c r="D427" s="6"/>
      <c r="E427" s="7"/>
      <c r="F427" s="1"/>
      <c r="H427" s="1"/>
    </row>
    <row r="428" spans="1:8" s="42" customFormat="1" x14ac:dyDescent="0.2">
      <c r="A428" s="1"/>
      <c r="D428" s="6"/>
      <c r="E428" s="7"/>
      <c r="F428" s="1"/>
      <c r="H428" s="1"/>
    </row>
    <row r="429" spans="1:8" s="42" customFormat="1" x14ac:dyDescent="0.2">
      <c r="A429" s="1"/>
      <c r="D429" s="6"/>
      <c r="E429" s="7"/>
      <c r="F429" s="1"/>
      <c r="H429" s="1"/>
    </row>
    <row r="430" spans="1:8" s="42" customFormat="1" x14ac:dyDescent="0.2">
      <c r="A430" s="1"/>
      <c r="D430" s="6"/>
      <c r="E430" s="7"/>
      <c r="F430" s="1"/>
      <c r="H430" s="1"/>
    </row>
    <row r="431" spans="1:8" s="42" customFormat="1" x14ac:dyDescent="0.2">
      <c r="A431" s="1"/>
      <c r="D431" s="6"/>
      <c r="E431" s="7"/>
      <c r="F431" s="1"/>
      <c r="H431" s="1"/>
    </row>
    <row r="432" spans="1:8" s="42" customFormat="1" x14ac:dyDescent="0.2">
      <c r="A432" s="1"/>
      <c r="D432" s="6"/>
      <c r="E432" s="7"/>
      <c r="F432" s="1"/>
      <c r="H432" s="1"/>
    </row>
    <row r="433" spans="1:8" s="42" customFormat="1" x14ac:dyDescent="0.2">
      <c r="A433" s="1"/>
      <c r="D433" s="6"/>
      <c r="E433" s="7"/>
      <c r="F433" s="1"/>
      <c r="H433" s="1"/>
    </row>
    <row r="434" spans="1:8" s="42" customFormat="1" x14ac:dyDescent="0.2">
      <c r="A434" s="1"/>
      <c r="D434" s="6"/>
      <c r="E434" s="7"/>
      <c r="F434" s="1"/>
      <c r="H434" s="1"/>
    </row>
    <row r="435" spans="1:8" s="42" customFormat="1" x14ac:dyDescent="0.2">
      <c r="A435" s="1"/>
      <c r="D435" s="6"/>
      <c r="E435" s="7"/>
      <c r="F435" s="1"/>
      <c r="H435" s="1"/>
    </row>
    <row r="436" spans="1:8" s="42" customFormat="1" x14ac:dyDescent="0.2">
      <c r="A436" s="1"/>
      <c r="D436" s="6"/>
      <c r="E436" s="7"/>
      <c r="F436" s="1"/>
      <c r="H436" s="1"/>
    </row>
    <row r="437" spans="1:8" s="42" customFormat="1" x14ac:dyDescent="0.2">
      <c r="A437" s="1"/>
      <c r="D437" s="6"/>
      <c r="E437" s="7"/>
      <c r="F437" s="1"/>
      <c r="H437" s="1"/>
    </row>
    <row r="438" spans="1:8" s="42" customFormat="1" x14ac:dyDescent="0.2">
      <c r="A438" s="1"/>
      <c r="D438" s="6"/>
      <c r="E438" s="7"/>
      <c r="F438" s="1"/>
      <c r="H438" s="1"/>
    </row>
    <row r="439" spans="1:8" s="42" customFormat="1" x14ac:dyDescent="0.2">
      <c r="A439" s="1"/>
      <c r="D439" s="6"/>
      <c r="E439" s="7"/>
      <c r="F439" s="1"/>
      <c r="H439" s="1"/>
    </row>
    <row r="440" spans="1:8" s="42" customFormat="1" x14ac:dyDescent="0.2">
      <c r="A440" s="1"/>
      <c r="D440" s="6"/>
      <c r="E440" s="7"/>
      <c r="F440" s="1"/>
      <c r="H440" s="1"/>
    </row>
    <row r="441" spans="1:8" s="42" customFormat="1" x14ac:dyDescent="0.2">
      <c r="A441" s="1"/>
      <c r="D441" s="6"/>
      <c r="E441" s="7"/>
      <c r="F441" s="1"/>
      <c r="H441" s="1"/>
    </row>
    <row r="442" spans="1:8" s="42" customFormat="1" x14ac:dyDescent="0.2">
      <c r="A442" s="1"/>
      <c r="D442" s="6"/>
      <c r="E442" s="7"/>
      <c r="F442" s="1"/>
      <c r="H442" s="1"/>
    </row>
    <row r="443" spans="1:8" s="42" customFormat="1" x14ac:dyDescent="0.2">
      <c r="A443" s="1"/>
      <c r="D443" s="6"/>
      <c r="E443" s="7"/>
      <c r="F443" s="1"/>
      <c r="H443" s="1"/>
    </row>
  </sheetData>
  <protectedRanges>
    <protectedRange sqref="I17:I41 I317:IV317 I331:IV331 K17:L41 O17:IV41 A323:A328 I320:I328 N320:IV328 C320:G322 A334:A340 I334:I340 K334:L340 N334:IV340 P13:IV13 A341:IV65535 A14:IV14 A1:IV12 A329:IV330 A316:IV316 C334:G340 C323:G328 O43:IV88 Q42:IV42 Q89:IV89 Q158:IV158 O159:IV186 I43:I88 I159:I186 K43:L88 L42 L89 K159:L186 L158 L187:L188 P187:IV188 K320:L328 A320:A322 I189:I315 K189:L315 O189:IV315 K90:L157 I90:I157 O90:IV157" name="Rango1"/>
    <protectedRange sqref="A250:B315 D250:D315 D195:D249 A195:B249 A157:B194 D157:D194 D156 A156:B156 A150:B155 D150:D155 D17:D149 A17:B149" name="Rango1_2_1"/>
    <protectedRange sqref="G250:G315 G195:G249 G157:G194 G156 G150:G155 G17:G149" name="Rango1_2_2"/>
    <protectedRange sqref="M250:N315 H250:H315 J250:J315 E250:E315 I42 I89 I158 I187:I188 K42 K89 K158 K187:K188 O42 O89 O158 O187:O188 E195:E249 J195:J249 H195:H249 M195:N249 M157:N194 H157:H194 J157:J194 E157:E194 E156 J156 H156 M156:N156 M150:N155 H150:H155 J150:J155 E150:E155 E17:E149 J17:J149 H17:H149 M17:N149" name="Rango1_2_9"/>
    <protectedRange sqref="A317:H317 A331:H331" name="Rango1_1"/>
    <protectedRange sqref="C250:C315 C195:C249 C157:C194 C156 C150:C155 C17:C149" name="Rango1_2_1_1"/>
    <protectedRange sqref="F250:F315 F195:F249 F157:F194 F156 F150:F155 F17:F149" name="Rango1_2_2_2"/>
    <protectedRange sqref="B320:B328" name="Rango1_4"/>
    <protectedRange sqref="B334:B340" name="Rango1_5"/>
    <protectedRange sqref="A13:O13" name="Rango1_5_1_1"/>
    <protectedRange sqref="Q15:IV16 Q318:IV319 Q332:IV333" name="Rango1_1_2_2_1"/>
    <protectedRange sqref="D15:D16 D318:D319 D332:D333" name="Rango1_1_2_1_2_2"/>
    <protectedRange sqref="A15:B16 A318:B319 A332:B333" name="Rango1_7_1_1_2"/>
    <protectedRange sqref="C15:C16 C318:C319 C332:C333" name="Rango1_8_1_1_2"/>
    <protectedRange sqref="E15:E16 E318:E319 E332:E333" name="Rango1_7"/>
    <protectedRange sqref="P42 P89 P158" name="Rango1_2"/>
  </protectedRanges>
  <autoFilter ref="A16:Y314"/>
  <mergeCells count="238">
    <mergeCell ref="A1:H1"/>
    <mergeCell ref="A37:A38"/>
    <mergeCell ref="A39:A40"/>
    <mergeCell ref="A27:A28"/>
    <mergeCell ref="A17:A18"/>
    <mergeCell ref="A46:A49"/>
    <mergeCell ref="A50:A53"/>
    <mergeCell ref="G184:G186"/>
    <mergeCell ref="A182:A183"/>
    <mergeCell ref="G182:G183"/>
    <mergeCell ref="A173:A179"/>
    <mergeCell ref="A180:A181"/>
    <mergeCell ref="G173:G179"/>
    <mergeCell ref="A15:A16"/>
    <mergeCell ref="B15:B16"/>
    <mergeCell ref="C15:C16"/>
    <mergeCell ref="D15:D16"/>
    <mergeCell ref="E15:E16"/>
    <mergeCell ref="G15:G16"/>
    <mergeCell ref="A75:A77"/>
    <mergeCell ref="A96:A97"/>
    <mergeCell ref="A98:A123"/>
    <mergeCell ref="A91:A94"/>
    <mergeCell ref="A80:A81"/>
    <mergeCell ref="F336:F340"/>
    <mergeCell ref="F324:F327"/>
    <mergeCell ref="F320:F321"/>
    <mergeCell ref="F285:F287"/>
    <mergeCell ref="F173:F179"/>
    <mergeCell ref="C334:C335"/>
    <mergeCell ref="A320:A321"/>
    <mergeCell ref="C336:C340"/>
    <mergeCell ref="F137:F138"/>
    <mergeCell ref="A163:A164"/>
    <mergeCell ref="A165:A167"/>
    <mergeCell ref="A139:A140"/>
    <mergeCell ref="A145:A149"/>
    <mergeCell ref="C187:C188"/>
    <mergeCell ref="A197:A200"/>
    <mergeCell ref="A202:A203"/>
    <mergeCell ref="A193:A194"/>
    <mergeCell ref="A225:A227"/>
    <mergeCell ref="A234:A237"/>
    <mergeCell ref="A184:A186"/>
    <mergeCell ref="A187:A188"/>
    <mergeCell ref="A334:A335"/>
    <mergeCell ref="A336:A340"/>
    <mergeCell ref="A218:A221"/>
    <mergeCell ref="A13:P13"/>
    <mergeCell ref="G72:G73"/>
    <mergeCell ref="G75:G77"/>
    <mergeCell ref="G80:G81"/>
    <mergeCell ref="G46:G49"/>
    <mergeCell ref="G56:G58"/>
    <mergeCell ref="G59:G70"/>
    <mergeCell ref="F46:F49"/>
    <mergeCell ref="F50:F53"/>
    <mergeCell ref="G31:G33"/>
    <mergeCell ref="G37:G38"/>
    <mergeCell ref="G39:G40"/>
    <mergeCell ref="G43:G44"/>
    <mergeCell ref="F43:F44"/>
    <mergeCell ref="G27:G28"/>
    <mergeCell ref="A72:A73"/>
    <mergeCell ref="A22:A25"/>
    <mergeCell ref="A31:A33"/>
    <mergeCell ref="A43:A44"/>
    <mergeCell ref="A56:A58"/>
    <mergeCell ref="A59:A70"/>
    <mergeCell ref="H15:I15"/>
    <mergeCell ref="J15:K15"/>
    <mergeCell ref="L15:O15"/>
    <mergeCell ref="G187:G188"/>
    <mergeCell ref="C182:C183"/>
    <mergeCell ref="C184:C186"/>
    <mergeCell ref="C218:C221"/>
    <mergeCell ref="C225:C227"/>
    <mergeCell ref="C234:C237"/>
    <mergeCell ref="C202:C203"/>
    <mergeCell ref="C207:C208"/>
    <mergeCell ref="C210:C211"/>
    <mergeCell ref="C212:C216"/>
    <mergeCell ref="F182:F183"/>
    <mergeCell ref="F184:F186"/>
    <mergeCell ref="F187:F188"/>
    <mergeCell ref="F202:F203"/>
    <mergeCell ref="F207:F208"/>
    <mergeCell ref="F210:F211"/>
    <mergeCell ref="A14:P14"/>
    <mergeCell ref="G91:G94"/>
    <mergeCell ref="G96:G97"/>
    <mergeCell ref="G98:G123"/>
    <mergeCell ref="G125:G126"/>
    <mergeCell ref="A125:A126"/>
    <mergeCell ref="A130:A136"/>
    <mergeCell ref="A127:A129"/>
    <mergeCell ref="A161:A162"/>
    <mergeCell ref="P15:P16"/>
    <mergeCell ref="C17:C18"/>
    <mergeCell ref="C22:C25"/>
    <mergeCell ref="E17:E18"/>
    <mergeCell ref="G17:G18"/>
    <mergeCell ref="G22:G25"/>
    <mergeCell ref="F17:F18"/>
    <mergeCell ref="C50:C53"/>
    <mergeCell ref="C56:C58"/>
    <mergeCell ref="G137:G138"/>
    <mergeCell ref="G145:G149"/>
    <mergeCell ref="G151:G152"/>
    <mergeCell ref="A84:A85"/>
    <mergeCell ref="F15:F16"/>
    <mergeCell ref="F22:F25"/>
    <mergeCell ref="A258:A259"/>
    <mergeCell ref="A239:A240"/>
    <mergeCell ref="A245:A246"/>
    <mergeCell ref="A151:A152"/>
    <mergeCell ref="A153:A155"/>
    <mergeCell ref="A137:A138"/>
    <mergeCell ref="C165:C167"/>
    <mergeCell ref="C173:C179"/>
    <mergeCell ref="C180:C181"/>
    <mergeCell ref="C239:C240"/>
    <mergeCell ref="C245:C246"/>
    <mergeCell ref="C248:C249"/>
    <mergeCell ref="C193:C194"/>
    <mergeCell ref="C197:C200"/>
    <mergeCell ref="F27:F28"/>
    <mergeCell ref="F31:F33"/>
    <mergeCell ref="F37:F38"/>
    <mergeCell ref="F56:F58"/>
    <mergeCell ref="C59:C70"/>
    <mergeCell ref="C72:C73"/>
    <mergeCell ref="C75:C77"/>
    <mergeCell ref="F59:F70"/>
    <mergeCell ref="F72:F73"/>
    <mergeCell ref="F75:F76"/>
    <mergeCell ref="C80:C81"/>
    <mergeCell ref="C27:C28"/>
    <mergeCell ref="C31:C33"/>
    <mergeCell ref="C37:C38"/>
    <mergeCell ref="C39:C40"/>
    <mergeCell ref="C163:C164"/>
    <mergeCell ref="C43:C44"/>
    <mergeCell ref="C46:C49"/>
    <mergeCell ref="C137:C138"/>
    <mergeCell ref="C139:C140"/>
    <mergeCell ref="C145:C149"/>
    <mergeCell ref="C151:C152"/>
    <mergeCell ref="C153:C155"/>
    <mergeCell ref="C161:C162"/>
    <mergeCell ref="C84:C85"/>
    <mergeCell ref="C91:C94"/>
    <mergeCell ref="C96:C97"/>
    <mergeCell ref="C98:C123"/>
    <mergeCell ref="C125:C126"/>
    <mergeCell ref="C127:C129"/>
    <mergeCell ref="C130:C136"/>
    <mergeCell ref="G332:G333"/>
    <mergeCell ref="H332:I332"/>
    <mergeCell ref="P318:P319"/>
    <mergeCell ref="A299:A300"/>
    <mergeCell ref="A301:A305"/>
    <mergeCell ref="F332:F333"/>
    <mergeCell ref="F318:F319"/>
    <mergeCell ref="J318:K318"/>
    <mergeCell ref="L318:O318"/>
    <mergeCell ref="G318:G319"/>
    <mergeCell ref="J332:K332"/>
    <mergeCell ref="L332:O332"/>
    <mergeCell ref="A331:P331"/>
    <mergeCell ref="P332:P333"/>
    <mergeCell ref="C301:C305"/>
    <mergeCell ref="A324:A327"/>
    <mergeCell ref="D318:D319"/>
    <mergeCell ref="A332:A333"/>
    <mergeCell ref="B332:B333"/>
    <mergeCell ref="C332:C333"/>
    <mergeCell ref="D332:D333"/>
    <mergeCell ref="E332:E333"/>
    <mergeCell ref="E318:E319"/>
    <mergeCell ref="A297:A298"/>
    <mergeCell ref="C320:C321"/>
    <mergeCell ref="C324:C327"/>
    <mergeCell ref="C310:C313"/>
    <mergeCell ref="C297:C298"/>
    <mergeCell ref="C299:C300"/>
    <mergeCell ref="A318:A319"/>
    <mergeCell ref="B318:B319"/>
    <mergeCell ref="C318:C319"/>
    <mergeCell ref="A317:P317"/>
    <mergeCell ref="G153:G155"/>
    <mergeCell ref="G161:G162"/>
    <mergeCell ref="F161:F162"/>
    <mergeCell ref="G139:G140"/>
    <mergeCell ref="G210:G211"/>
    <mergeCell ref="A207:A208"/>
    <mergeCell ref="A310:A313"/>
    <mergeCell ref="A291:A295"/>
    <mergeCell ref="A268:A269"/>
    <mergeCell ref="A274:A275"/>
    <mergeCell ref="A285:A287"/>
    <mergeCell ref="C258:C259"/>
    <mergeCell ref="C268:C269"/>
    <mergeCell ref="C274:C275"/>
    <mergeCell ref="C276:C279"/>
    <mergeCell ref="C281:C282"/>
    <mergeCell ref="C285:C287"/>
    <mergeCell ref="C291:C295"/>
    <mergeCell ref="F281:F282"/>
    <mergeCell ref="A248:A249"/>
    <mergeCell ref="A276:A279"/>
    <mergeCell ref="A281:A282"/>
    <mergeCell ref="A210:A211"/>
    <mergeCell ref="A212:A216"/>
    <mergeCell ref="G127:G129"/>
    <mergeCell ref="G130:G136"/>
    <mergeCell ref="G165:G167"/>
    <mergeCell ref="H318:I318"/>
    <mergeCell ref="F80:F81"/>
    <mergeCell ref="F225:F227"/>
    <mergeCell ref="F234:F237"/>
    <mergeCell ref="F248:F249"/>
    <mergeCell ref="F276:F279"/>
    <mergeCell ref="F139:F140"/>
    <mergeCell ref="F145:F149"/>
    <mergeCell ref="F151:F152"/>
    <mergeCell ref="F153:F155"/>
    <mergeCell ref="F91:F94"/>
    <mergeCell ref="F193:F194"/>
    <mergeCell ref="F165:F167"/>
    <mergeCell ref="F98:F123"/>
    <mergeCell ref="F125:F126"/>
    <mergeCell ref="F127:F129"/>
    <mergeCell ref="F130:F136"/>
    <mergeCell ref="F218:F221"/>
    <mergeCell ref="G193:G194"/>
    <mergeCell ref="G202:G203"/>
    <mergeCell ref="G207:G208"/>
  </mergeCells>
  <hyperlinks>
    <hyperlink ref="E27:E28" r:id="rId1" display="../AppData/Local/AppData/Local/GENERALIDADES2012W/CONTRATOS 2012/ORDEN 06307 - 06308.PDF"/>
    <hyperlink ref="E195" r:id="rId2" display="\\Elizabethpc\generalidades2012w\ORDENES DE BIENES Y SERVCIOS\06463 OXIGENO Y GASES.PDF"/>
    <hyperlink ref="E204" r:id="rId3" display="\\Elizabethpc\generalidades2012w\ORDENES DE BIENES Y SERVCIOS\06459 DELIBANQUETES.PDF"/>
    <hyperlink ref="E192" r:id="rId4" display="\\Elizabethpc\generalidades2012w\ORDENES DE BIENES Y SERVCIOS\06457 CARLOS ERNESTO ELIAS AVALOS.PDF"/>
    <hyperlink ref="E189" r:id="rId5" display="\\Elizabethpc\generalidades2012w\ORDENES DE BIENES Y SERVCIOS\06464 NOELIA TEJADA DE REYES.PDF"/>
    <hyperlink ref="E180" r:id="rId6" display="\\Elizabethpc\generalidades2012w\ORDENES DE BIENES Y SERVCIOS\06467 TORREFACTORA DE CAFE SAN JOSE DE LA MAJADA.PDF"/>
    <hyperlink ref="E181" r:id="rId7" display="\\Elizabethpc\generalidades2012w\ORDENES DE BIENES Y SERVCIOS\06466 DISTRIBUIDORA ZABLAH.PDF"/>
    <hyperlink ref="E191" r:id="rId8" display="\\Elizabethpc\generalidades2012w\ORDENES DE BIENES Y SERVCIOS\06452 HOTELES Y DESARROLLOS.PDF"/>
    <hyperlink ref="E196" r:id="rId9" display="\\Elizabethpc\generalidades2012w\ORDENES DE BIENES Y SERVCIOS\06455 COLATINO DE RL.PDF"/>
    <hyperlink ref="E186" r:id="rId10" display="\\Elizabethpc\generalidades2012w\ORDENES DE BIENES Y SERVCIOS\06439 ROXANA MINERVINI MELARA.PDF"/>
    <hyperlink ref="E185" r:id="rId11" display="\\Elizabethpc\generalidades2012w\ORDENES DE BIENES Y SERVCIOS\06440 LUIS EDUARDO VAQUERO ANDRADE.PDF"/>
    <hyperlink ref="E184" r:id="rId12" display="\\Elizabethpc\generalidades2012w\ORDENES DE BIENES Y SERVCIOS\06441 CONSUEL COTO DE CORDERO.PDF"/>
    <hyperlink ref="E173" r:id="rId13" display="\\Elizabethpc\generalidades2012w\ORDENES DE BIENES Y SERVCIOS\06450 BUSINESS CENTER.PDF"/>
    <hyperlink ref="E174" r:id="rId14" display="\\Elizabethpc\generalidades2012w\ORDENES DE BIENES Y SERVCIOS\06449 INDUSTRIAS FACELA.PDF"/>
    <hyperlink ref="E175" r:id="rId15" display="\\Elizabethpc\generalidades2012w\ORDENES DE BIENES Y SERVCIOS\06448 DISTRIBUIDORA AGELSA.PDF"/>
    <hyperlink ref="E176" r:id="rId16" display="\\Elizabethpc\generalidades2012w\ORDENES DE BIENES Y SERVCIOS\06447 NOE ALBERTO GUILLEN.PDF"/>
    <hyperlink ref="E177" r:id="rId17" display="\\Elizabethpc\generalidades2012w\ORDENES DE BIENES Y SERVCIOS\06446 LIBRERIA CERVANTES.PDF"/>
    <hyperlink ref="E178" r:id="rId18" display="\\Elizabethpc\generalidades2012w\ORDENES DE BIENES Y SERVCIOS\06445 MULTIPLES NEGOCIOS, S.A. DE C.V..PDF"/>
    <hyperlink ref="E179" r:id="rId19" display="\\Elizabethpc\generalidades2012w\ORDENES DE BIENES Y SERVCIOS\06444 LIBRERIA Y PAPELERIA EL NUEVO SIGLO, S.A. DE C.V..PDF"/>
    <hyperlink ref="E159" r:id="rId20" display="\\Elizabethpc\generalidades2012w\ORDENES DE BIENES Y SERVCIOS\06376 EDITORIAL EL MUNDO, S.A..PDF"/>
    <hyperlink ref="E161" r:id="rId21" display="\\Elizabethpc\generalidades2012w\ORDENES DE BIENES Y SERVCIOS\06383 DUTRIZ HERMANOS.PDF"/>
    <hyperlink ref="E162" r:id="rId22" display="\\Elizabethpc\generalidades2012w\ORDENES DE BIENES Y SERVCIOS\06384 EDITORIAL ALTAMIRANO MADRIZ.PDF"/>
    <hyperlink ref="E158" r:id="rId23" display="\\Elizabethpc\generalidades2012w\ORDENES DE BIENES Y SERVCIOS\06385 ORTESIS Y PROTESIS DE EL SALVADOR, S.A. DE C.V..PDF"/>
    <hyperlink ref="E157" r:id="rId24" display="\\Elizabethpc\generalidades2012w\ORDENES DE BIENES Y SERVCIOS\06393 INNOVACION DIGITAL, S.A. DE C.V..PDF"/>
    <hyperlink ref="E160" r:id="rId25" display="\\Elizabethpc\generalidades2012w\ORDENES DE BIENES Y SERVCIOS\06395 STB COMPUTER, S.A. DE C.V..PDF"/>
    <hyperlink ref="E182" r:id="rId26" display="\\Elizabethpc\generalidades2012w\ORDENES DE BIENES Y SERVCIOS\06397 DUTRIZ HERMANOS.PDF"/>
    <hyperlink ref="E183" r:id="rId27" display="\\Elizabethpc\generalidades2012w\ORDENES DE BIENES Y SERVCIOS\06398 EDITORIAL ALTAMIRANO MADRIZ.PDF"/>
    <hyperlink ref="E190" r:id="rId28" display="\\Elizabethpc\generalidades2012w\ORDENES DE BIENES Y SERVCIOS\06433 EDITORA EL MUNDO.PDF"/>
    <hyperlink ref="E163" r:id="rId29" display="\\Elizabethpc\generalidades2012w\ORDENES DE BIENES Y SERVCIOS\06456 HOSPIMEDIC, S.A. DE C.V..PDF"/>
    <hyperlink ref="E164" r:id="rId30" display="\\Elizabethpc\generalidades2012w\ORDENES DE BIENES Y SERVCIOS\06454 LIDIA MARTINEZ DE MARROQUIN.PDF"/>
    <hyperlink ref="E168" r:id="rId31" display="\\Elizabethpc\generalidades2012w\ORDENES DE BIENES Y SERVCIOS\06434 OXIGENO Y GASES DE EL SALVADOR.PDF"/>
    <hyperlink ref="E169" r:id="rId32" display="\\Elizabethpc\generalidades2012w\ORDENES DE BIENES Y SERVCIOS\06435 PODES.PDF"/>
    <hyperlink ref="E170" r:id="rId33" display="\\Elizabethpc\generalidades2012w\ORDENES DE BIENES Y SERVCIOS\06442 LIDIA MARTINEZ DE MARROQUIN.PDF"/>
    <hyperlink ref="E171" r:id="rId34" display="\\Elizabethpc\generalidades2012w\ORDENES DE BIENES Y SERVCIOS\06405 DISTRIBUIDORA DE INSUMOS PARA LA SALUD.PDF"/>
    <hyperlink ref="E156" r:id="rId35" display="\\Elizabethpc\generalidades2012w\ORDENES DE BIENES Y SERVCIOS\06451 VARIEDADES GENESIS.PDF"/>
    <hyperlink ref="E152" r:id="rId36" display="\\Elizabethpc\generalidades2012w\ORDENES DE BIENES Y SERVCIOS\06387 JOSE ALBERTO GUERRERO RENGOA.PDF"/>
    <hyperlink ref="E151" r:id="rId37" display="\\Elizabethpc\generalidades2012w\ORDENES DE BIENES Y SERVCIOS\06388 JOSE ERNESTO LOZANO RIVERA.PDF"/>
    <hyperlink ref="E150" r:id="rId38" display="\\Elizabethpc\generalidades2012w\ORDENES DE BIENES Y SERVCIOS\06389 SINERGIA HUMANA, S.A. DE C.V..PDF"/>
    <hyperlink ref="E149" r:id="rId39" display="\\Elizabethpc\generalidades2012w\ORDENES DE BIENES Y SERVCIOS\06404 INFRA DE EL SALVADOR, S.A. DE C.V..PDF"/>
    <hyperlink ref="E148" r:id="rId40" display="\\Elizabethpc\generalidades2012w\ORDENES DE BIENES Y SERVCIOS\06403 INFRA DE EL SALVADOR, S.A. DE C.V..PDF"/>
    <hyperlink ref="E147" r:id="rId41" display="\\Elizabethpc\generalidades2012w\ORDENES DE BIENES Y SERVCIOS\06402 MARIO FRANCISCO SOSA AMBRAGI.PDF"/>
    <hyperlink ref="E146" r:id="rId42" display="\\Elizabethpc\generalidades2012w\ORDENES DE BIENES Y SERVCIOS\06401 VIDUC, S.A. DE C.V..PDF"/>
    <hyperlink ref="E145" r:id="rId43" display="\\Elizabethpc\generalidades2012w\ORDENES DE BIENES Y SERVCIOS\06399 ANCORA, S.A. DE C.V..PDF"/>
    <hyperlink ref="E193" r:id="rId44" display="\\Elizabethpc\generalidades2012w\ORDENES DE BIENES Y SERVCIOS\06460 JESUS ENRIQUE SANCHEZ MORENO.PDF"/>
    <hyperlink ref="E194" r:id="rId45" display="\\Elizabethpc\generalidades2012w\ORDENES DE BIENES Y SERVCIOS\06458 INMUEBLES Y VALORES REYES, S.A. DE C.V..PDF"/>
    <hyperlink ref="E201" r:id="rId46" display="\\Elizabethpc\generalidades2012w\ORDENES DE BIENES Y SERVCIOS\06468 ALMACENES VIDRI, S.A. DE C.V..PDF"/>
    <hyperlink ref="E22" r:id="rId47" display="\\Elizabethpc\generalidades2012w\ORDENES DE BIENES Y SERVCIOS\06304 EDITORIAL ALTAMIRANO MADRIZ, S.A. DE C.V..PDF"/>
    <hyperlink ref="E23" r:id="rId48" display="\\Elizabethpc\generalidades2012w\ORDENES DE BIENES Y SERVCIOS\06306 EDITORA EL MUNDO, S.A. DE C.V..PDF"/>
    <hyperlink ref="E24" r:id="rId49" display="\\Elizabethpc\generalidades2012w\ORDENES DE BIENES Y SERVCIOS\06305 COLATINO DE R.L..PDF"/>
    <hyperlink ref="E28" r:id="rId50" display="\\Elizabethpc\generalidades2012w\ORDENES DE BIENES Y SERVCIOS\06307 EDITORIAL ALTAMIRANO MADRIZ, S.A. DE C.V..PDF"/>
    <hyperlink ref="E31" r:id="rId51" display="\\Elizabethpc\generalidades2012w\ORDENES DE BIENES Y SERVCIOS\06311 EDITORIAL ALTAMIRANO MADRIZ, S.A. DE C.V..PDF"/>
    <hyperlink ref="E32" r:id="rId52" display="\\Elizabethpc\generalidades2012w\ORDENES DE BIENES Y SERVCIOS\06310 COLATINO DE R.L..PDF"/>
    <hyperlink ref="E33" r:id="rId53" display="\\Elizabethpc\generalidades2012w\ORDENES DE BIENES Y SERVCIOS\06309 DUTRIZ HERMANOS, S.A. DE C.V..PDF"/>
    <hyperlink ref="E153" r:id="rId54" display="\\Elizabethpc\generalidades2012w\ORDENES DE BIENES Y SERVCIOS\06436 MARINA INDUSTRIAL, S.A. DE C.V..PDF"/>
    <hyperlink ref="E154" r:id="rId55" display="\\Elizabethpc\generalidades2012w\ORDENES DE BIENES Y SERVCIOS\06437 GLOBAL MOTORS, S.A. DE C.V..PDF"/>
    <hyperlink ref="E155" r:id="rId56" display="\\Elizabethpc\generalidades2012w\ORDENES DE BIENES Y SERVCIOS\06438 TECNICO MERCANTIL, S.A. DE C.V..PDF"/>
    <hyperlink ref="E25" r:id="rId57" display="\\Elizabethpc\generalidades2012w\ORDENES DE BIENES Y SERVCIOS\06303 DUTRIZ HERMANOS, S.A. DE C.V..PDF"/>
    <hyperlink ref="E34" r:id="rId58" display="\\Elizabethpc\generalidades2012w\ORDENES DE BIENES Y SERVCIOS\06313 DERIVADOS DE PAPEL Y CARTON DE CENTROAMERIC, S.A. DE C.V..PDF"/>
    <hyperlink ref="E35" r:id="rId59" display="\\Elizabethpc\generalidades2012w\ORDENES DE BIENES Y SERVCIOS\06314 NEUROLAB, S.A. DE C.V..PDF"/>
    <hyperlink ref="E36" r:id="rId60" display="\\Elizabethpc\generalidades2012w\ORDENES DE BIENES Y SERVCIOS\06334 FUNDACION PADRE ARRUPE DE EL SALVADOR.PDF"/>
    <hyperlink ref="E37" r:id="rId61" display="\\Elizabethpc\generalidades2012w\ORDENES DE BIENES Y SERVCIOS\06324 IVAN DIMITRY MENA.PDF"/>
    <hyperlink ref="E38" r:id="rId62" display="\\Elizabethpc\generalidades2012w\ORDENES DE BIENES Y SERVCIOS\06323 PASTRANA, S.A. DE C.V..PDF"/>
    <hyperlink ref="E39" r:id="rId63" display="\\Elizabethpc\generalidades2012w\ORDENES DE BIENES Y SERVCIOS\06317  WALTER LEONARDO SALINAS FIGUEROA.PDF"/>
    <hyperlink ref="E40" r:id="rId64" display="\\Elizabethpc\generalidades2012w\ORDENES DE BIENES Y SERVCIOS\06318 EDGAR ARTURO PERDOMO FLORES.PDF"/>
    <hyperlink ref="E43" r:id="rId65" display="\\Elizabethpc\generalidades2012w\ORDENES DE BIENES Y SERVCIOS\06352 UNIVERSIDAD DON BOSCO.PDF"/>
    <hyperlink ref="E44" r:id="rId66" display="\\Elizabethpc\generalidades2012w\ORDENES DE BIENES Y SERVCIOS\06353 CARLOS ERNESTO ELIAS AVALOS.PDF"/>
    <hyperlink ref="E45" r:id="rId67" display="\\Elizabethpc\generalidades2012w\ORDENES DE BIENES Y SERVCIOS\06325 MARIA GUILLERMINA AGUILAR JOVEL.PDF"/>
    <hyperlink ref="E46" r:id="rId68" display="\\Elizabethpc\generalidades2012w\ORDENES DE BIENES Y SERVCIOS\06328 MARIA GUILLERMINA AGUILAR JOVEL.PDF"/>
    <hyperlink ref="E48" r:id="rId69" display="\\Elizabethpc\generalidades2012w\ORDENES DE BIENES Y SERVCIOS\06330 DISTRIBUIDORA AXBEN, S.A. DE C.V..PDF"/>
    <hyperlink ref="E49" r:id="rId70" display="\\Elizabethpc\generalidades2012w\ORDENES DE BIENES Y SERVCIOS\06331 VICTOR MANUEL CAMPOS RAMIREZ.PDF"/>
    <hyperlink ref="E50" r:id="rId71" display="\\Elizabethpc\generalidades2012w\ORDENES DE BIENES Y SERVCIOS\06319 DPG, S.A. DE C.V..PDF"/>
    <hyperlink ref="E51" r:id="rId72" display="\\Elizabethpc\generalidades2012w\ORDENES DE BIENES Y SERVCIOS\06320 CLAUDIA ARELY MEJIA PEREZ.PDF"/>
    <hyperlink ref="E52" r:id="rId73" display="\\Elizabethpc\generalidades2012w\ORDENES DE BIENES Y SERVCIOS\06321 DATAPRINT DE EL SALVADOR, S.A. DE C.V..PDF"/>
    <hyperlink ref="E53" r:id="rId74" display="\\Elizabethpc\generalidades2012w\ORDENES DE BIENES Y SERVCIOS\06322 SCREENCHECK EL SALVADOR, S.A. DE C.V..PDF"/>
    <hyperlink ref="E55" r:id="rId75" display="\\Elizabethpc\generalidades2012w\ORDENES DE BIENES Y SERVCIOS\06312 EDITORA EL MUNDO, S.A. DE C.V..PDF"/>
    <hyperlink ref="E208" r:id="rId76" display="\\Elizabethpc\generalidades2012w\ORDENES DE BIENES Y SERVCIOS\06470 EDITORIAL ALTAMIRANO MADRIZ, S.A. DE C.V..PDF"/>
    <hyperlink ref="E207" r:id="rId77" display="\\Elizabethpc\generalidades2012w\ORDENES DE BIENES Y SERVCIOS\06469 DUTRIZ HERMANOS, S.A. DE C.V..PDF"/>
    <hyperlink ref="E47" r:id="rId78" display="\\Elizabethpc\generalidades2012w\ORDENES DE BIENES Y SERVCIOS\06329 DISTRIBUIDORA ZABLAH, S.A. DE C.V..PDF"/>
    <hyperlink ref="E59" r:id="rId79" display="\\Elizabethpc\generalidades2012w\ORDENES DE BIENES Y SERVCIOS\06343 JOSE DIMAS SANDOVAL.PDF"/>
    <hyperlink ref="E61" r:id="rId80" display="\\Elizabethpc\generalidades2012w\ORDENES DE BIENES Y SERVCIOS\06344 GERMAN EMILIO NIETO.PDF"/>
    <hyperlink ref="E62" r:id="rId81" display="\\Elizabethpc\generalidades2012w\ORDENES DE BIENES Y SERVCIOS\06350 VICENTE RAFAEL.PDF"/>
    <hyperlink ref="E63" r:id="rId82" display="\\Elizabethpc\generalidades2012w\ORDENES DE BIENES Y SERVCIOS\06349 FRANCISCO MAURICIO HENRIQUEZ MIRA.PDF"/>
    <hyperlink ref="E64" r:id="rId83" display="\\Elizabethpc\generalidades2012w\ORDENES DE BIENES Y SERVCIOS\06347 CARLOS JIMENEZ CARRANZA.PDF"/>
    <hyperlink ref="E65" r:id="rId84" display="\\Elizabethpc\generalidades2012w\ORDENES DE BIENES Y SERVCIOS\06346 CARLOS HUMBERTO GARCIA FRANCO.PDF"/>
    <hyperlink ref="E66" r:id="rId85" display="\\Elizabethpc\generalidades2012w\ORDENES DE BIENES Y SERVCIOS\06351 VICTOR MANUEL RIVAS CASTILLO.PDF"/>
    <hyperlink ref="E67" r:id="rId86" display="\\Elizabethpc\generalidades2012w\ORDENES DE BIENES Y SERVCIOS\06348 NOE HERNANDEZ RIVERA.PDF"/>
    <hyperlink ref="E68" r:id="rId87" display="\\Elizabethpc\generalidades2012w\ORDENES DE BIENES Y SERVCIOS\06342 MARTO ABELIO VASQUEZ ARGUETA.PDF"/>
    <hyperlink ref="E69" r:id="rId88" display="\\Elizabethpc\generalidades2012w\ORDENES DE BIENES Y SERVCIOS\06340 SANTOS BALERIO RAMIREZ SANTOS.PDF"/>
    <hyperlink ref="E70" r:id="rId89" display="\\Elizabethpc\generalidades2012w\ORDENES DE BIENES Y SERVCIOS\06341 ISAIAS ARANDA GOMEZ.PDF"/>
    <hyperlink ref="E71" r:id="rId90" display="\\Elizabethpc\generalidades2012w\ORDENES DE BIENES Y SERVCIOS\06354 MULTILINE, S.A. DE C.V..PDF"/>
    <hyperlink ref="E72" r:id="rId91" display="\\Elizabethpc\generalidades2012w\ORDENES DE BIENES Y SERVCIOS\06326 EDITORIAL ALTAMIRANO MADRIZ, S.A. DE C.V..PDF"/>
    <hyperlink ref="E73" r:id="rId92" display="\\Elizabethpc\generalidades2012w\ORDENES DE BIENES Y SERVCIOS\06327 EDITORIAL EL MUNDO, S.A. DE C.V..PDF"/>
    <hyperlink ref="E74" r:id="rId93" display="\\Elizabethpc\generalidades2012w\ORDENES DE BIENES Y SERVCIOS\06336 GRUPO RENDEROS, S.A. DE C.V..PDF"/>
    <hyperlink ref="E75" r:id="rId94" display="\\Elizabethpc\generalidades2012w\ORDENES DE BIENES Y SERVCIOS\06374 MARIA EUGENIA MURGA DE MORALES.PDF"/>
    <hyperlink ref="E76" r:id="rId95" display="\\Elizabethpc\generalidades2012w\ORDENES DE BIENES Y SERVCIOS\06373 ROXANA MINERVINI MELARA.PDF"/>
    <hyperlink ref="E77" r:id="rId96" display="\\Elizabethpc\generalidades2012w\ORDENES DE BIENES Y SERVCIOS\06443 MARIA EUGENIA MURGA DE MORALES.PDF"/>
    <hyperlink ref="E60" r:id="rId97" display="\\Elizabethpc\generalidades2012w\ORDENES DE BIENES Y SERVCIOS\06345 JULIAN PINEDA.PDF"/>
    <hyperlink ref="E78" r:id="rId98" display="\\Elizabethpc\generalidades2012w\ORDENES DE BIENES Y SERVCIOS\06355 NEUROLAB, S.A. DE C.V..PDF"/>
    <hyperlink ref="E79" r:id="rId99" display="\\Elizabethpc\generalidades2012w\ORDENES DE BIENES Y SERVCIOS\06335 INNOVACIONES MEDICAS, S.A. DE C.V..PDF"/>
    <hyperlink ref="E80" r:id="rId100" display="\\Elizabethpc\generalidades2012w\ORDENES DE BIENES Y SERVCIOS\06332 DUTRIZ HERMANOS, S.A. DE C.V..PDF"/>
    <hyperlink ref="E81" r:id="rId101" display="\\Elizabethpc\generalidades2012w\ORDENES DE BIENES Y SERVCIOS\06333 COLATINO DE R.L..PDF"/>
    <hyperlink ref="E83" r:id="rId102" display="\\Elizabethpc\generalidades2012w\ORDENES DE BIENES Y SERVCIOS\06386 COMERCIALIZADORA INTERAMERICANA, S.A. DE C.V..PDF"/>
    <hyperlink ref="E84" r:id="rId103" display="\\Elizabethpc\generalidades2012w\ORDENES DE BIENES Y SERVCIOS\06356 HECTOR RAFAEL RAMIREZ CORDOVA.PDF"/>
    <hyperlink ref="E85" r:id="rId104" display="\\Elizabethpc\generalidades2012w\ORDENES DE BIENES Y SERVCIOS\06382 HECTOR RAFAEL RAMIREZ CORDOVA.PDF"/>
    <hyperlink ref="E86" r:id="rId105" display="\\Elizabethpc\generalidades2012w\ORDENES DE BIENES Y SERVCIOS\06337 DUTRIZ HERMANOS, S.A. DE C.V..PDF"/>
    <hyperlink ref="E87" r:id="rId106" display="\\Elizabethpc\generalidades2012w\ORDENES DE BIENES Y SERVCIOS\06390 TARGET SPORTS, S.A. DE C.V..PDF"/>
    <hyperlink ref="E88" r:id="rId107" display="\\Elizabethpc\generalidades2012w\ORDENES DE BIENES Y SERVCIOS\06337 DUTRIZ HERMANOS, S.A. DE C.V..PDF"/>
    <hyperlink ref="E91" r:id="rId108" display="\\Elizabethpc\generalidades2012w\ORDENES DE BIENES Y SERVCIOS\06377 REPUESTOS DIDEA, S.A. DE C.V..PDF"/>
    <hyperlink ref="E92" r:id="rId109" display="\\Elizabethpc\generalidades2012w\ORDENES DE BIENES Y SERVCIOS\06378  R.NUÑEZ. S.A. DE C.V..PDF"/>
    <hyperlink ref="E93" r:id="rId110" display="\\Elizabethpc\generalidades2012w\ORDENES DE BIENES Y SERVCIOS\06379 CENTRO DE SERVICIO DOÑO, S.A. DE C.V..PDF"/>
    <hyperlink ref="E94" r:id="rId111" display="../AppData/Local/AppData/Local/GENERALIDADES2012W/ORDENES DE BIENES Y SERVCIOS/06380 GRUPO ENTU-SIASMO, S.A. DE C.V..PDF"/>
    <hyperlink ref="E96" r:id="rId112" display="\\Elizabethpc\generalidades2012w\ORDENES DE BIENES Y SERVCIOS\06392 PAN EDUVIGES, S.A. DE C.V..PDF"/>
    <hyperlink ref="E97" r:id="rId113" display="\\Elizabethpc\generalidades2012w\ORDENES DE BIENES Y SERVCIOS\06394 VILLALOBOS, S.A. DE C.V..PDF"/>
    <hyperlink ref="E98" r:id="rId114" display="\\Elizabethpc\generalidades2012w\ORDENES DE BIENES Y SERVCIOS\06407 MARIO JOSE FONSECA CASTILLO.PDF"/>
    <hyperlink ref="E99" r:id="rId115" display="\\Elizabethpc\generalidades2012w\ORDENES DE BIENES Y SERVCIOS\06408 LUIS ERNESTO QUIÑONEZ MAGAÑA.PDF"/>
    <hyperlink ref="E100" r:id="rId116" display="\\Elizabethpc\generalidades2012w\ORDENES DE BIENES Y SERVCIOS\06409 RAFAEL ANTONIO OLIVARES ACOSTA.PDF"/>
    <hyperlink ref="E101" r:id="rId117" display="\\Elizabethpc\generalidades2012w\ORDENES DE BIENES Y SERVCIOS\06410 VICTOR OMAR RIVERA GUERRERO.PDF"/>
    <hyperlink ref="E102" r:id="rId118" display="../AppData/Local/AppData/Local/GENERALIDADES2012W/O/Elizabethpc/generalidades2012w/ORDENES DE BIENES Y SERVCIOS/06411 LAURA ELIZABETH CANALES PEÑA.PDF"/>
    <hyperlink ref="E103" r:id="rId119" display="\\Elizabethpc\generalidades2012w\ORDENES DE BIENES Y SERVCIOS\06412 VICTOR JACINTO COLOCHO PALACIOS.PDF"/>
    <hyperlink ref="E104" r:id="rId120" display="\\Elizabethpc\generalidades2012w\ORDENES DE BIENES Y SERVCIOS\06413 MARITZA GUADALUPE MELGAR DE GUARDADO.PDF"/>
    <hyperlink ref="E105" r:id="rId121" display="\\Elizabethpc\generalidades2012w\ORDENES DE BIENES Y SERVCIOS\06414 CONSUELO DE JESUS OSORIO DE MORA.PDF"/>
    <hyperlink ref="E106" r:id="rId122" display="\\Elizabethpc\generalidades2012w\ORDENES DE BIENES Y SERVCIOS\06415 MAURICIO FRANCISCO ALONZO MELENDEZ.PDF"/>
    <hyperlink ref="E107" r:id="rId123" display="\\Elizabethpc\generalidades2012w\ORDENES DE BIENES Y SERVCIOS\06416 MARIO ALEXANDER BERMUDEZ RODRIGUEZ.PDF"/>
    <hyperlink ref="E108" r:id="rId124" display="\\Elizabethpc\generalidades2012w\ORDENES DE BIENES Y SERVCIOS\06417 JESUS OSWALDO GUTIERREZ HENRIQUEZ.PDF"/>
    <hyperlink ref="E109" r:id="rId125" display="\\Elizabethpc\generalidades2012w\ORDENES DE BIENES Y SERVCIOS\06418 OTTO JAIME MONTOYA TOBAR.PDF"/>
    <hyperlink ref="E110" r:id="rId126" display="\\Elizabethpc\generalidades2012w\ORDENES DE BIENES Y SERVCIOS\06419 MARTA EVELYN MENA MARQUEZ.PDF"/>
    <hyperlink ref="E111" r:id="rId127" display="\\Elizabethpc\generalidades2012w\ORDENES DE BIENES Y SERVCIOS\06420 ANA BELLY GUERRA DEL CID.PDF"/>
    <hyperlink ref="E112" r:id="rId128" display="\\Elizabethpc\generalidades2012w\ORDENES DE BIENES Y SERVCIOS\06421 ANDRES ALBERTO ZIMMERMANN MEJIA.PDF"/>
    <hyperlink ref="E113" r:id="rId129" display="\\Elizabethpc\generalidades2012w\ORDENES DE BIENES Y SERVCIOS\06422 MIGUEL BENJAMIN TENZE TRABANINO.PDF"/>
    <hyperlink ref="E114" r:id="rId130" display="\\Elizabethpc\generalidades2012w\ORDENES DE BIENES Y SERVCIOS\06423 JULIO CESAR HERNANDEZ MAGAÑA.PDF"/>
    <hyperlink ref="E115" r:id="rId131" display="\\Elizabethpc\generalidades2012w\ORDENES DE BIENES Y SERVCIOS\06424 OSCAR MANUEL PALACIOS MURILLO.PDF"/>
    <hyperlink ref="E116" r:id="rId132" display="\\Elizabethpc\generalidades2012w\ORDENES DE BIENES Y SERVCIOS\06425 DUNCAN BENJAMIN CUNZA ALFARO.PDF"/>
    <hyperlink ref="E117" r:id="rId133" display="\\Elizabethpc\generalidades2012w\ORDENES DE BIENES Y SERVCIOS\06426 OSCAR ANIBAL IBAÑEZ ANGULO.PDF"/>
    <hyperlink ref="E118" r:id="rId134" display="\\Elizabethpc\generalidades2012w\ORDENES DE BIENES Y SERVCIOS\06427 ROBERTO LOPEZ AGUILAR.PDF"/>
    <hyperlink ref="E119" r:id="rId135" display="\\Elizabethpc\generalidades2012w\ORDENES DE BIENES Y SERVCIOS\06428 REINA GUADALUPE ERICKA LOPEZ TORRES.PDF"/>
    <hyperlink ref="E120" r:id="rId136" display="\\Elizabethpc\generalidades2012w\ORDENES DE BIENES Y SERVCIOS\06429 HECTOR ARISTIDES  ORREGO CASTELLANOS.PDF"/>
    <hyperlink ref="E121" r:id="rId137" display="\\Elizabethpc\generalidades2012w\ORDENES DE BIENES Y SERVCIOS\06430 JOSE NEMESIA PORTILLO.PDF"/>
    <hyperlink ref="E122" r:id="rId138" display="\\Elizabethpc\generalidades2012w\ORDENES DE BIENES Y SERVCIOS\06431 PABLO DAVID MIRALDA MARTINEZ.PDF"/>
    <hyperlink ref="E123" r:id="rId139" display="\\Elizabethpc\generalidades2012w\ORDENES DE BIENES Y SERVCIOS\06432 AMILCAR ANTONIO BARILLAS TORRES.PDF"/>
    <hyperlink ref="E124" r:id="rId140" display="\\Elizabethpc\generalidades2012w\ORDENES DE BIENES Y SERVCIOS\06339 PATRICIA DEL CARMEN GARCIA DE CORNEJO.PDF"/>
    <hyperlink ref="E125" r:id="rId141" display="\\Elizabethpc\generalidades2012w\ORDENES DE BIENES Y SERVCIOS\06362 SERGIO ARNULFO VENTURA.PDF"/>
    <hyperlink ref="E126" r:id="rId142" display="\\Elizabethpc\generalidades2012w\ORDENES DE BIENES Y SERVCIOS\06361 JOSE OMAR ALVARENGA GUEVARA.PDF"/>
    <hyperlink ref="E127" r:id="rId143" display="\\Elizabethpc\generalidades2012w\ORDENES DE BIENES Y SERVCIOS\06372 FONDO DE ACTIVIDADES ESP. DE LA RADIO CADENA CUSCATLAN.PDF"/>
    <hyperlink ref="E128" r:id="rId144" display="\\Elizabethpc\generalidades2012w\ORDENES DE BIENES Y SERVCIOS\06371 CHAMAGUA MORATAYA, S.A. DE C.V..PDF"/>
    <hyperlink ref="E129" r:id="rId145" display="\\Elizabethpc\generalidades2012w\ORDENES DE BIENES Y SERVCIOS\06370 ASOC. DE RADIOS Y PROGRAMAS PARTICIPATIVOS DE EL SALVADOR.PDF"/>
    <hyperlink ref="E130" r:id="rId146" display="\\Elizabethpc\generalidades2012w\ORDENES DE BIENES Y SERVCIOS\06363 ASOCIACION AGAPE DE EL SALVADOR.PDF"/>
    <hyperlink ref="E131" r:id="rId147" display="\\Elizabethpc\generalidades2012w\ORDENES DE BIENES Y SERVCIOS\06364 PROMOTORA DE COMUNICACIONES, S.A. DE C.V..PDF"/>
    <hyperlink ref="E132" r:id="rId148" display="\\Elizabethpc\generalidades2012w\ORDENES DE BIENES Y SERVCIOS\06365 RADIO CADENA YSKL, S.A. DE C.V..PDF"/>
    <hyperlink ref="E133" r:id="rId149" display="\\Elizabethpc\generalidades2012w\ORDENES DE BIENES Y SERVCIOS\06368 Y.S.L.N. LA MONUMENTAL, S.A. DE C.V..PDF"/>
    <hyperlink ref="E134" r:id="rId150" display="\\Elizabethpc\generalidades2012w\ORDENES DE BIENES Y SERVCIOS\06366 EMISORA UNIDAS, S.A. DE C.V..PDF"/>
    <hyperlink ref="E135" r:id="rId151" display="\\Elizabethpc\generalidades2012w\ORDENES DE BIENES Y SERVCIOS\06367 RADIO INDUSTRIA M Y M, S.A. DE C.V..PDF"/>
    <hyperlink ref="E136" r:id="rId152" display="\\Elizabethpc\generalidades2012w\ORDENES DE BIENES Y SERVCIOS\06369 RADIO CHALATENANGO, S.A. DE C.V..PDF"/>
    <hyperlink ref="E137" r:id="rId153" display="\\Elizabethpc\generalidades2012w\ORDENES DE BIENES Y SERVCIOS\06359 DUTRIZ HERMANOS, S.A. DE C.V..PDF"/>
    <hyperlink ref="E138" r:id="rId154" display="\\Elizabethpc\generalidades2012w\ORDENES DE BIENES Y SERVCIOS\06360 EDITORIAL ALTAMIRANO MADRIZ, S.A. DE C.V..PDF"/>
    <hyperlink ref="E139" r:id="rId155" display="\\Elizabethpc\generalidades2012w\ORDENES DE BIENES Y SERVCIOS\06358 COLATINO DE R.L..PDF"/>
    <hyperlink ref="E140" r:id="rId156" display="\\Elizabethpc\generalidades2012w\ORDENES DE BIENES Y SERVCIOS\06357 DUTRIZ HERMANOS, S.A. DE C.V..PDF"/>
    <hyperlink ref="E141" r:id="rId157" display="\\Elizabethpc\generalidades2012w\ORDENES DE BIENES Y SERVCIOS\06391 LA CASA DEL ACCESORIO, S.A. DE C.V..PDF"/>
    <hyperlink ref="E142" r:id="rId158" display="\\Elizabethpc\generalidades2012w\ORDENES DE BIENES Y SERVCIOS\06375 ROSALES-CASTANEDA INGENIEROS, S.A. DE C.V..PDF"/>
    <hyperlink ref="E143" r:id="rId159" display="\\Elizabethpc\generalidades2012w\ORDENES DE BIENES Y SERVCIOS\06381 R.R. DONNELLEY DE EL SALVADOR, S.A. DE C.V..PDF"/>
    <hyperlink ref="E144" r:id="rId160" display="\\Elizabethpc\generalidades2012w\ORDENES DE BIENES Y SERVCIOS\06406 OMNISPORT, S.A. DE C.V..PDF"/>
    <hyperlink ref="E172" r:id="rId161" display="\\Elizabethpc\generalidades2012w\ORDENES DE BIENES Y SERVCIOS\06476 VALESOLO, S.A. DE C.V..PDF"/>
    <hyperlink ref="E165" r:id="rId162" display="\\Elizabethpc\generalidades2012w\ORDENES DE BIENES Y SERVCIOS\06471 LIDIA MARTINEZ DE MARROQUIN.PDF"/>
    <hyperlink ref="E166" r:id="rId163" display="\\Elizabethpc\generalidades2012w\ORDENES DE BIENES Y SERVCIOS\06472 OXIGENO Y GASES DE EL SALVADOR, S.A. DE C.V..PDF"/>
    <hyperlink ref="E167" r:id="rId164" display="\\Elizabethpc\generalidades2012w\ORDENES DE BIENES Y SERVCIOS\06473 SERVICIOS TECNICOS MEDICOS, S.A. DE C.V..PDF"/>
    <hyperlink ref="E210" r:id="rId165" display="\\Elizabethpc\generalidades2012w\ORDENES DE BIENES Y SERVCIOS\06475 EDITORIAL ALTAMIRANO MADRIZ, S.A. DE C.V..PDF"/>
    <hyperlink ref="E206" r:id="rId166" display="\\Elizabethpc\generalidades2012w\ORDENES DE BIENES Y SERVCIOS\06477 SISTEMAS BIOMEDICOS, S.A. DE C.V..PDF"/>
    <hyperlink ref="E211" r:id="rId167" display="\\Elizabethpc\generalidades2012w\ORDENES DE BIENES Y SERVCIOS\06474 COLATINO DE RL.PDF"/>
    <hyperlink ref="E27" r:id="rId168" display="\\Elizabethpc\generalidades2012w\ORDENES DE BIENES Y SERVCIOS\06308 DUTRIZ HERMANOS, S.A. DE C.V..PDF"/>
    <hyperlink ref="E202" r:id="rId169" display="../AppData/Local/AppData/Local/GENERALIDADES2012W/ORDENES DE BIENES Y SERVCIOS/06479 INFRA DE EL SALVADOR, S.A. DE C.V..PDF"/>
    <hyperlink ref="E203" r:id="rId170" display="\\Elizabethpc\generalidades2012w\ORDENES DE BIENES Y SERVCIOS\06478 INFRA DE EL SALVADOR, S.A. DE C.V..PDF"/>
    <hyperlink ref="E209" r:id="rId171" display="\\Elizabethpc\generalidades2012w\ORDENES DE BIENES Y SERVCIOS\06480 EXPO EL SALVADOR, S.A. DE C.V..PDF"/>
    <hyperlink ref="E205" r:id="rId172" display="\\Elizabethpc\generalidades2012w\ORDENES DE BIENES Y SERVCIOS\06483 ELECTROLAB MEDIC, S.A. DE C.V..PDF"/>
    <hyperlink ref="E222" r:id="rId173" display="\\Elizabethpc\generalidades2012w\ORDENES DE BIENES Y SERVCIOS\06482 INNOVACION DIGITAL, S.A. DE C.V..PDF"/>
    <hyperlink ref="E223" r:id="rId174" display="\\Elizabethpc\generalidades2012w\ORDENES DE BIENES Y SERVCIOS\06484 GRUPO RENDEROS, S.A. DE C.V..PDF"/>
    <hyperlink ref="E217" r:id="rId175" display="\\Elizabethpc\generalidades2012w\ORDENES DE BIENES Y SERVCIOS\06486 EL AVE FENIX, S.A. DE C.V..PDF"/>
    <hyperlink ref="E232" r:id="rId176" display="\\Elizabethpc\generalidades2012w\ORDENES DE BIENES Y SERVCIOS\06489 PRODUCTOS INDUSTRIALES, S.A. DE C.V..PDF"/>
    <hyperlink ref="E241" r:id="rId177" display="\\Elizabethpc\generalidades2012w\ORDENES DE BIENES Y SERVCIOS\06491 TOROGOZ, S.A. DE C.V..PDF"/>
    <hyperlink ref="E238" r:id="rId178" display="\\Elizabethpc\generalidades2012w\ORDENES DE BIENES Y SERVCIOS\06488 LIZ JENNY REYES VARGAS.PDF"/>
    <hyperlink ref="E231" r:id="rId179" display="\\Elizabethpc\generalidades2012w\ORDENES DE BIENES Y SERVCIOS\06490 CARLOS EDUARDO SANDOVAL CHAVEZ.PDF"/>
    <hyperlink ref="E187" r:id="rId180" display="\\Elizabethpc\generalidades2012w\ORDENES DE BIENES Y SERVCIOS\06492 RICARDO ARMANDO MORAN MARTINEZ.PDF"/>
    <hyperlink ref="E188" r:id="rId181" display="\\Elizabethpc\generalidades2012w\ORDENES DE BIENES Y SERVCIOS\06493 BUENA VISTA TECNOLOGIAS, S.A. DE C.V..PDF"/>
    <hyperlink ref="E224" r:id="rId182" display="\\Elizabethpc\generalidades2012w\ORDENES DE BIENES Y SERVCIOS\06496 ASAL, S.A. DE C.V..PDF"/>
    <hyperlink ref="E242" r:id="rId183" display="\\Elizabethpc\generalidades2012w\ORDENES DE BIENES Y SERVCIOS\06502 LA CASA DEL ACCESORIO, S.A. DE C.V..PDF"/>
    <hyperlink ref="E229" r:id="rId184" display="\\Elizabethpc\generalidades2012w\ORDENES DE BIENES Y SERVCIOS\06495 FUMIGADORA Y FORMULADORA CAMPOS, S.A. DE C.V..PDF"/>
    <hyperlink ref="E230" r:id="rId185" display="\\Elizabethpc\generalidades2012w\ORDENES DE BIENES Y SERVCIOS\06500 CARLOS ERNESTO ELIAS AVALOS.PDF"/>
    <hyperlink ref="E247" r:id="rId186" display="\\Elizabethpc\generalidades2012w\ORDENES DE BIENES Y SERVCIOS\06494 DUTRIZ HERMANOS, S.A. DE C.V..PDF"/>
    <hyperlink ref="E225" r:id="rId187" display="\\Elizabethpc\generalidades2012w\ORDENES DE BIENES Y SERVCIOS\06497 ROXANA MINERVINI MELARA.PDF"/>
    <hyperlink ref="E226" r:id="rId188" display="\\Elizabethpc\generalidades2012w\ORDENES DE BIENES Y SERVCIOS\06498 MARIA EUGENIA MURGA DE MORALES.PDF"/>
    <hyperlink ref="E227" r:id="rId189" display="\\Elizabethpc\generalidades2012w\ORDENES DE BIENES Y SERVCIOS06499 CONSUELO COTO DE CORDERO.PDF"/>
    <hyperlink ref="E228" r:id="rId190"/>
    <hyperlink ref="E233" r:id="rId191" display="\\Elizabethpc\generalidades2012w\ORDENES DE BIENES Y SERVCIOS\06501 VIDUC, S.A. DE C.V..PDF"/>
    <hyperlink ref="E245" r:id="rId192" display="\\Elizabethpc\generalidades2012w\ORDENES DE BIENES Y SERVCIOS\06507 ELECTROLAB MEDIC, S.A. DE C.V..PDF"/>
    <hyperlink ref="E246" r:id="rId193" display="\\Elizabethpc\generalidades2012w\ORDENES DE BIENES Y SERVCIOS\06508 HOSPIMEDIC, S.A. DE C.V..PDF"/>
    <hyperlink ref="E244" r:id="rId194" display="\\Elizabethpc\generalidades2012w\ORDENES DE BIENES Y SERVCIOS\06509 SERVICIOS DIVERSOS CANDRAY, S.A. DE C.V..PDF"/>
    <hyperlink ref="E250" r:id="rId195" display="\\Elizabethpc\generalidades2012w\ORDENES DE BIENES Y SERVCIOS\06511 ENMANUEL, S.A. DE C.V..PDF"/>
    <hyperlink ref="E218" r:id="rId196" display="\\Elizabethpc\generalidades2012w\ORDENES DE BIENES Y SERVCIOS\06512 JOSE AMADEO ALFARO.PDF"/>
    <hyperlink ref="E219" r:id="rId197" display="\\Elizabethpc\generalidades2012w\ORDENES DE BIENES Y SERVCIOS\06513 MAQUIBORDARBBA, S.A. DE C.V..PDF"/>
    <hyperlink ref="E220" r:id="rId198" display="\\Elizabethpc\generalidades2012w\ORDENES DE BIENES Y SERVCIOS\06514 UNIFORMES DE EL SALVADOR, S.A. DE C.V..PDF"/>
    <hyperlink ref="E221" r:id="rId199" display="\\Elizabethpc\generalidades2012w\ORDENES DE BIENES Y SERVCIOS\06515 HERMELINDA DEL CARMEN VALDIVIESO OCHOA.PDF"/>
    <hyperlink ref="E255" r:id="rId200" display="\\Elizabethpc\generalidades2012w\ORDENES DE BIENES Y SERVCIOS\06516 COLATINO DE R.L.PDF"/>
    <hyperlink ref="E254" r:id="rId201" display="\\Elizabethpc\generalidades2012w\ORDENES DE BIENES Y SERVCIOS\06521 TELESIS, S.A. DE C.V..PDF"/>
    <hyperlink ref="E215" r:id="rId202" display="\\Elizabethpc\generalidades2012w\ORDENES DE BIENES Y SERVCIOS\06522 COMERCIAL INDUSTRIAL OLINS, S.A. DE C.V..PDF"/>
    <hyperlink ref="E213" r:id="rId203" display="\\Elizabethpc\generalidades2012w\ORDENES DE BIENES Y SERVCIOS\06518 SUPER MUEBLES, S.A. DE C.V..PDF"/>
    <hyperlink ref="E248" r:id="rId204" display="\\Elizabethpc\generalidades2012w\ORDENES DE BIENES Y SERVCIOS\06520 MULTILINE, S.A. DE C.V..PDF"/>
    <hyperlink ref="E249" r:id="rId205" display="\\Elizabethpc\generalidades2012w\ORDENES DE BIENES Y SERVCIOS\06519 JOSE ERNESTO LOZANO RIVERA.PDF"/>
    <hyperlink ref="E214" r:id="rId206" display="\\Elizabethpc\generalidades2012w\ORDENES DE BIENES Y SERVCIOS\06524  LIZ JENNY REYES VARGAS.PDF"/>
    <hyperlink ref="E256" r:id="rId207" display="\\Elizabethpc\generalidades2012w\ORDENES DE BIENES Y SERVCIOS\06517 DUTRIZ HERMANOS, S.A. DE C.V..PDF"/>
    <hyperlink ref="E257" r:id="rId208" display="\\Elizabethpc\generalidades2012w\ORDENES DE BIENES Y SERVCIOS\06523 DUTRIZ HERMANOS, S.A. DE C.V..PDF"/>
    <hyperlink ref="E252" r:id="rId209" display="\\Elizabethpc\generalidades2012w\ORDENES DE BIENES Y SERVCIOS\06527 GLOBAL MOTORS, S.A. DE C.V..PDF"/>
    <hyperlink ref="E239" r:id="rId210" display="\\Elizabethpc\generalidades2012w\ORDENES DE BIENES Y SERVCIOS\06526 DIVERSIFICACION DE SERVICIOS, S.A. DE C.V..PDF"/>
    <hyperlink ref="E216" r:id="rId211" display="\\Elizabethpc\generalidades2012w\ORDENES DE BIENES Y SERVCIOS\06528 CONSTRUMARKET, S.A. DE C.V..PDF"/>
    <hyperlink ref="E262" r:id="rId212" display="\\Elizabethpc\generalidades2012w\ORDENES DE BIENES Y SERVCIOS\06529 JULIO NEFTALI CAÑAS ZELAYA.PDF"/>
    <hyperlink ref="E264" r:id="rId213" display="\\Elizabethpc\generalidades2012w\ORDENES DE BIENES Y SERVCIOS\06530 EDITORIAL ALTAMIRANO MADRIZ, S.A. DE C.V..PDF"/>
    <hyperlink ref="E251" r:id="rId214" display="\\Elizabethpc\generalidades2012w\ORDENES DE BIENES Y SERVCIOS\06531 AYALA QUINTANILLA, S.A. DE C.V..PDF"/>
    <hyperlink ref="E212" r:id="rId215" display="\\Elizabethpc\generalidades2012w\ORDENES DE BIENES Y SERVCIOS\06535 CLAUDIA MIRNA POSADA SOTO.PDF"/>
    <hyperlink ref="E263" r:id="rId216" display="\\Elizabethpc\generalidades2012w\ORDENES DE BIENES Y SERVCIOS\06534 GRUPO RENDEROS, S.A. DE C.V..PDF"/>
    <hyperlink ref="E265" r:id="rId217" display="\\Elizabethpc\generalidades2012w\ORDENES DE BIENES Y SERVCIOS\06536 CARLOS ERNESTO ELIAS AVALOS.PDF"/>
    <hyperlink ref="E258" r:id="rId218" display="\\Elizabethpc\generalidades2012w\ORDENES DE BIENES Y SERVCIOS\06537 SCRRENCHECK EL SALVADOR, S.A. DE C.V..PDF"/>
    <hyperlink ref="E259" r:id="rId219" display="\\Elizabethpc\generalidades2012w\ORDENES DE BIENES Y SERVCIOS\06538 OD EL SALVADOR LIMITADA DE CAPITAL VARIABLE,.PDF"/>
    <hyperlink ref="E199" r:id="rId220" display="\\Elizabethpc\generalidades2012w\ORDENES DE BIENES Y SERVCIOS\06532 RAF, S.A. DE C.V..pdf"/>
    <hyperlink ref="E198" r:id="rId221" display="\\Elizabethpc\generalidades2012w\ORDENES DE BIENES Y SERVCIOS\06533 SISTEMA C&amp;c, S.A. DE C.V..PDF"/>
    <hyperlink ref="E268" r:id="rId222" display="\\Elizabethpc\generalidades2012w\ORDENES DE BIENES Y SERVCIOS\06539 PBS, S.A. DE C.V..PDF"/>
    <hyperlink ref="E269" r:id="rId223" display="\\Elizabethpc\generalidades2012w\ORDENES DE BIENES Y SERVCIOS\06540 DPG, S.A. DE C.V..PDF"/>
    <hyperlink ref="E19" r:id="rId224"/>
    <hyperlink ref="E21" r:id="rId225"/>
    <hyperlink ref="E20" r:id="rId226"/>
    <hyperlink ref="E17:E18" r:id="rId227" display="PRORROGA DEL CONTRATO DE ARRENDAMIENTO N° 02/2011"/>
    <hyperlink ref="E26" r:id="rId228"/>
    <hyperlink ref="E29" r:id="rId229"/>
    <hyperlink ref="E30" r:id="rId230"/>
    <hyperlink ref="E41" r:id="rId231"/>
    <hyperlink ref="E42" r:id="rId232" display="CONTRATO DE SERVICIOS N° 06/2012"/>
    <hyperlink ref="E54" r:id="rId233"/>
    <hyperlink ref="E56:E58" r:id="rId234" display="CONTRATO DE SUMINISTRO N° 07/2012"/>
    <hyperlink ref="E82" r:id="rId235"/>
    <hyperlink ref="E89" r:id="rId236"/>
    <hyperlink ref="E90" r:id="rId237"/>
    <hyperlink ref="E95" r:id="rId238"/>
    <hyperlink ref="E236" r:id="rId239"/>
    <hyperlink ref="E237" r:id="rId240"/>
    <hyperlink ref="E235" r:id="rId241"/>
    <hyperlink ref="E234" r:id="rId242"/>
    <hyperlink ref="E240" r:id="rId243"/>
    <hyperlink ref="E243" r:id="rId244" display="CONTRATO DE SERVICIOS N° 20/2012"/>
    <hyperlink ref="E253" r:id="rId245"/>
    <hyperlink ref="E197" r:id="rId246"/>
    <hyperlink ref="E271" r:id="rId247" display="\\Elizabethpc\generalidades2012w\ORDENES DE BIENES Y SERVCIOS\06541 UNIVERSIDAD CENTROAMERICANA JOSE SIMEON CAÑAS.PDF"/>
    <hyperlink ref="E200" r:id="rId248"/>
    <hyperlink ref="E273" r:id="rId249" display="\\Elizabethpc\generalidades2012w\ORDENES DE BIENES Y SERVCIOS\06542 SINERGIA HUMANA, S.A. DE C.V..PDF"/>
    <hyperlink ref="E261" r:id="rId250" display="\\Elizabethpc\generalidades2012w\ORDENES DE BIENES Y SERVCIOS\06543 MERCEDES VARELA CHAVARIA.PDF"/>
    <hyperlink ref="E280" r:id="rId251" display="\\Elizabethpc\generalidades2012w\ORDENES DE BIENES Y SERVCIOS\06545 PODES..PDF"/>
    <hyperlink ref="E274" r:id="rId252" display="\\Elizabethpc\generalidades2012w\ORDENES DE BIENES Y SERVCIOS\06548 INNOVACIONES MEDICAS, S.A. DE C.V..PDF"/>
    <hyperlink ref="E275" r:id="rId253" display="\\Elizabethpc\generalidades2012w\ORDENES DE BIENES Y SERVCIOS\06547 DISTRIBUIDORA DE INSUMOS PARA LA SALUD, S.A. DE C.V..PDF"/>
    <hyperlink ref="E276" r:id="rId254" display="\\Elizabethpc\generalidades2012w\ORDENES DE BIENES Y SERVCIOS\06549 ELECTROLAB MEDIC, S.A. DE C.V..PDF"/>
    <hyperlink ref="E277" r:id="rId255" display="\\Elizabethpc\generalidades2012w\ORDENES DE BIENES Y SERVCIOS\06550 INNOVACIONES MEDICAS, S.A. DE C.V..PDF"/>
    <hyperlink ref="E278" r:id="rId256" display="\\Elizabethpc\generalidades2012w\ORDENES DE BIENES Y SERVCIOS\06551 LIDIA MARTINEZ DE MARROQUIN.PDF"/>
    <hyperlink ref="E279" r:id="rId257" display="\\Elizabethpc\generalidades2012w\ORDENES DE BIENES Y SERVCIOS\06552 OXGASA..PDF"/>
    <hyperlink ref="E270" r:id="rId258" display="\\Elizabethpc\generalidades2012w\ORDENES DE BIENES Y SERVCIOS\06553 SISECOR, S.A. DE C.V..PDF"/>
    <hyperlink ref="E289" r:id="rId259" display="\\Elizabethpc\generalidades2012w\ORDENES DE BIENES Y SERVCIOS\06556 CENTRO DE CAPACITACION Y ASISTENCIA PSICOLOGICA, S.A. DE C.V..PDF"/>
    <hyperlink ref="E272" r:id="rId260" display="\\Elizabethpc\generalidades2012w\ORDENES DE BIENES Y SERVCIOS\06554 INVERSIONES MENDEZ FLORES, S.A. DE C.V..PDF"/>
    <hyperlink ref="E290" r:id="rId261" display="\\Elizabethpc\generalidades2012w\ORDENES DE BIENES Y SERVCIOS\06559 PROVEEDORES DE INSUMOS DIVERSOS, S.A. DE C.V..PDF"/>
    <hyperlink ref="E284" r:id="rId262" display="\\Elizabethpc\generalidades2012w\ORDENES DE BIENES Y SERVCIOS\06558  SERVICIOS TECNOLOGICOS MULTIPLES, S.A. DE C.V..PDF"/>
    <hyperlink ref="E288" r:id="rId263" display="\\Elizabethpc\generalidades2012w\ORDENES DE BIENES Y SERVCIOS\06560 JO0SE GIL MAJANO.PDF"/>
    <hyperlink ref="E296" r:id="rId264" display="\\Elizabethpc\generalidades2012w\ORDENES DE BIENES Y SERVCIOS\06564 SOCIEDAD DE EMPRESARIOS DEL TRANSPORTE.PDF"/>
    <hyperlink ref="E285" r:id="rId265" display="\\Elizabethpc\generalidades2012w\ORDENES DE BIENES Y SERVCIOS\06561 CALCULADORAS Y TECLADOS, S.A .DE C.V..PDF"/>
    <hyperlink ref="E286" r:id="rId266" display="\\Elizabethpc\generalidades2012w\ORDENES DE BIENES Y SERVCIOS\06562 LIZ REYES VARGAS.PDF"/>
    <hyperlink ref="E287" r:id="rId267" display="\\Elizabethpc\generalidades2012w\ORDENES DE BIENES Y SERVCIOS\06563 KUA HUA, S.A. DE C.V..PDF"/>
    <hyperlink ref="E281" r:id="rId268" display="\\Elizabethpc\generalidades2012w\ORDENES DE BIENES Y SERVCIOS\06566 RICOH EL SALVADOR, S.A. DE C.V..PDF"/>
    <hyperlink ref="E282" r:id="rId269" display="\\Elizabethpc\generalidades2012w\ORDENES DE BIENES Y SERVCIOS\06565 DATA &amp; GRAPHICS, S.A. DE C.V..PDF"/>
    <hyperlink ref="E297" r:id="rId270" display="\\Elizabethpc\generalidades2012w\ORDENES DE BIENES Y SERVCIOS\06568 MARIA GUILERMINA AGUILAR JOVEL.PDF"/>
    <hyperlink ref="E298" r:id="rId271" display="\\Elizabethpc\generalidades2012w\ORDENES DE BIENES Y SERVCIOS\06567 DISTRIBUIDORA AXBEN, S.A. DE C.V..PDF"/>
    <hyperlink ref="E260" r:id="rId272"/>
    <hyperlink ref="E299" r:id="rId273" display="\\Elizabethpc\generalidades2012w\ORDENES DE BIENES Y SERVCIOS\06570 MARIA GUILERMINA AGUILAR JOVEL.PDF"/>
    <hyperlink ref="E309" r:id="rId274" display="\\Elizabethpc\generalidades2012w\ORDENES DE BIENES Y SERVCIOS\06569  EDITORA EL MUNDO, S.A..PDF"/>
    <hyperlink ref="E307" r:id="rId275" display="\\Elizabethpc\generalidades2012w\ORDENES DE BIENES Y SERVCIOS\06580 JOSE JULIO ESCOBAR MANCIA.PDF"/>
    <hyperlink ref="E305" r:id="rId276" display="\\Elizabethpc\generalidades2012w\ORDENES DE BIENES Y SERVCIOS\06579 NOE ALBERTO GUILLEN.PDF"/>
    <hyperlink ref="E304" r:id="rId277" display="\\Elizabethpc\generalidades2012w\ORDENES DE BIENES Y SERVCIOS\06578 LIBRERIA CERVANTES, S.A. DE C.V..PDF"/>
    <hyperlink ref="E303" r:id="rId278" display="\\Elizabethpc\generalidades2012w\ORDENES DE BIENES Y SERVCIOS\06577 MULTIPLES NEGOCIOS, S.A. DE C.V..PDF"/>
    <hyperlink ref="E302" r:id="rId279" display="\\Elizabethpc\generalidades2012w\ORDENES DE BIENES Y SERVCIOS\06576 PAPELCO, S.A. DE C.V..PDF"/>
    <hyperlink ref="E300" r:id="rId280" display="\\Elizabethpc\generalidades2012w\ORDENES DE BIENES Y SERVCIOS\06573 DISTRIBUIDORA AXBEN, S.A. DE C.V..PDF"/>
    <hyperlink ref="E308" r:id="rId281" display="\\Elizabethpc\generalidades2012w\ORDENES DE BIENES Y SERVCIOS\06581 MJ REMODELACIONES, S.A. DE C.V..PDF"/>
    <hyperlink ref="E266" r:id="rId282"/>
    <hyperlink ref="E306" r:id="rId283" display="../AppData/Local/AppData/Local/GENERALIDADES2012W/ORDENES DE BIENES Y SERVCIOS/06574 SISECOR, S.A. DE C.V..PDF"/>
    <hyperlink ref="E314" r:id="rId284" display="\\Elizabethpc\generalidades2012w\ORDENES DE BIENES Y SERVCIOS\06585 LIDIA MARTINEZ DE MARROQUIN.PDF"/>
    <hyperlink ref="E310" r:id="rId285" display="\\Elizabethpc\generalidades2012w\ORDENES DE BIENES Y SERVCIOS\06589 FALMAR, S.A. DE C.V..PDF"/>
    <hyperlink ref="E313" r:id="rId286" display="\\Elizabethpc\generalidades2012w\ORDENES DE BIENES Y SERVCIOS\06586 FARMACIA SAN NICOLAS, S.A. DE C.V..PDF"/>
    <hyperlink ref="E312" r:id="rId287" display="\\Elizabethpc\generalidades2012w\ORDENES DE BIENES Y SERVCIOS\06587 LIDIA MARTINEZ DE MARROQUIN.PDF"/>
    <hyperlink ref="E311" r:id="rId288" display="\\Elizabethpc\generalidades2012w\ORDENES DE BIENES Y SERVCIOS\06588 CENTRO FARMACEUTICO DE LA FUERZA ARMADA.PDF"/>
    <hyperlink ref="E283" r:id="rId289" display="\\Elizabethpc\generalidades2012w\ORDENES DE BIENES Y SERVCIOS\06597 HECTOR MAURICIO HERNANDEZ CHACON.PDF"/>
    <hyperlink ref="E267" r:id="rId290"/>
    <hyperlink ref="E291" r:id="rId291" display="../AppData/Local/AppData/Local/GENERALIDADES2012W/ORDENES DE BIENES Y SERVCIOS/06596 ALMACENES VIDRI, S.A. DE C.V..PDF"/>
    <hyperlink ref="E292" r:id="rId292" display="../AppData/Local/AppData/Local/GENERALIDADES2012W/ORDENES DE BIENES Y SERVCIOS/06592 CASTELLA SAGARRA, S.A. DE C.V..PDF"/>
    <hyperlink ref="E293" r:id="rId293" display="../AppData/Local/AppData/Local/GENERALIDADES2012W/ORDENES DE BIENES Y SERVCIOS/06593 ANCORA, S.A. DE C.V..PDF"/>
    <hyperlink ref="E294" r:id="rId294" display="../AppData/Local/AppData/Local/GENERALIDADES2012W/ORDENES DE BIENES Y SERVCIOS/06594 HOME CENTER, S.A. DE C.V..PDF"/>
    <hyperlink ref="E295" r:id="rId295" display="../AppData/Local/AppData/Local/GENERALIDADES2012W/ORDENES DE BIENES Y SERVCIOS/06595 MARIO FRANCISCO SOSA AMBROGI.PDF"/>
    <hyperlink ref="E320" r:id="rId296" display="\\Elizabethpc\generalidades2012w\CONTRATOS 2012\CONTRATO DE SERVICIO N° 01-2012.PDF"/>
    <hyperlink ref="E321" r:id="rId297" display="\\Elizabethpc\generalidades2012w\CONTRATOS 2012\CONTRATO DE SERVICIO N° 02-2012.PDF"/>
    <hyperlink ref="E322" r:id="rId298" display="\\Elizabethpc\generalidades2012w\CONTRATOS 2012\CONTRATO DE SERVICIO N° 03-2012.PDF"/>
    <hyperlink ref="E323" r:id="rId299" display="\\Elizabethpc\generalidades2012w\CONTRATOS 2012\CONTRATO DE SUMINISTRO N° 14-2012.PDF"/>
    <hyperlink ref="E324" r:id="rId300" display="\\Elizabethpc\generalidades2012w\CONTRATOS 2012\CONTRATO DE SUMINISTRO N° 15-2012 GBM DE EL SALVADOR, S.A. DE C.V..PDF"/>
    <hyperlink ref="E325" r:id="rId301" display="\\Elizabethpc\generalidades2012w\CONTRATOS 2012\CONTRATO DE SUMINISTRO N° 16-2012  SISTEMAS C&amp;C, S.A. DE C.V..PDF"/>
    <hyperlink ref="E326" r:id="rId302" display="\\Elizabethpc\generalidades2012w\CONTRATOS 2012\CONTRATO DE SUMINISTRO N° 17-2012  D´QUISA, S.A. DE C.V..PDF"/>
    <hyperlink ref="E327" r:id="rId303" display="\\Elizabethpc\generalidades2012w\CONTRATOS 2012\CONTRATO DE SUMINISTRO N° 18-2012 RICOH EL SALVADOR, S.A. DE C.V..PDF"/>
    <hyperlink ref="E328" r:id="rId304" display="\\Elizabethpc\generalidades2012w\CONTRATOS 2012\CONTRATO DE OBRA N° 28-2012 NELSON EDUARDO MELGAR CARCAMO.PDF"/>
    <hyperlink ref="E334" r:id="rId305" display="\\Elizabethpc\generalidades2012w\ORDENES DE BIENES Y SERVCIOS\06396 HIDRO OIL, S.A. DE C.V..PDF"/>
    <hyperlink ref="E335" r:id="rId306" display="\\Elizabethpc\generalidades2012w\ORDENES DE BIENES Y SERVCIOS\06481 COPRODEPO, S.A. DE C.V..PDF"/>
    <hyperlink ref="E336" r:id="rId307" display="\\Elizabethpc\generalidades2012w\CONTRATOS 2013\CONTRATO DE SUMINISTRO E INSTALACIÓN N° 05-2013 PROTEOR.PDF"/>
    <hyperlink ref="E337" r:id="rId308" display="\\Elizabethpc\generalidades2012w\ORDENES DE BIENES Y SERVCIOS\06583 - 06584 OXIGENOS Y GASES DE EL SALVADOR, S.A. DE C.V..PDF"/>
    <hyperlink ref="E338" r:id="rId309" display="\\Elizabethpc\generalidades2012w\ORDENES DE BIENES Y SERVCIOS\06582 VIDUC, S.A. DE C.V..PDF"/>
    <hyperlink ref="E339" r:id="rId310" display="\\Elizabethpc\2013\generalidades2013w\CONTRATOS 2013\CONTRATO DE SUMINISTRO E INSTALACIÓN N° 03-2013 MARIO EUGENIO GUEVARA MARTINEZ..PDF"/>
    <hyperlink ref="E340" r:id="rId311" display="\\Elizabethpc\2013\generalidades2013w\CONTRATOS 2013\CONTRATO DE SUMINISTRO E INSTALACIÓN N° 04-2013 CARLOS ERNESTO ELIAS AVALOS..PDF"/>
  </hyperlinks>
  <printOptions horizontalCentered="1"/>
  <pageMargins left="0" right="0" top="0.35433070866141736" bottom="0" header="0" footer="0"/>
  <pageSetup scale="33" orientation="landscape" r:id="rId312"/>
  <headerFooter alignWithMargins="0"/>
  <rowBreaks count="3" manualBreakCount="3">
    <brk id="44" max="15" man="1"/>
    <brk id="179" max="15" man="1"/>
    <brk id="315" max="15" man="1"/>
  </rowBreaks>
  <drawing r:id="rId3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39"/>
  </sheetPr>
  <dimension ref="A1:P478"/>
  <sheetViews>
    <sheetView view="pageBreakPreview" topLeftCell="B27" zoomScale="73" zoomScaleNormal="70" zoomScaleSheetLayoutView="73" workbookViewId="0">
      <selection activeCell="D31" sqref="D31"/>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5.140625" style="5" bestFit="1" customWidth="1"/>
    <col min="5" max="5" width="20.85546875" style="112" customWidth="1"/>
    <col min="6" max="6" width="14.28515625" style="3" customWidth="1"/>
    <col min="7" max="7" width="55.28515625" style="4" customWidth="1"/>
    <col min="8" max="15" width="11.7109375" style="4"/>
    <col min="16" max="16" width="24.42578125" style="4" customWidth="1"/>
    <col min="17" max="16384" width="11.7109375" style="4"/>
  </cols>
  <sheetData>
    <row r="1" spans="1:16" s="42" customFormat="1" x14ac:dyDescent="0.2">
      <c r="A1" s="925"/>
      <c r="B1" s="925"/>
      <c r="C1" s="925"/>
      <c r="D1" s="925"/>
      <c r="E1" s="925"/>
      <c r="F1" s="925"/>
      <c r="G1" s="925"/>
    </row>
    <row r="2" spans="1:16" s="42" customFormat="1" x14ac:dyDescent="0.2"/>
    <row r="3" spans="1:16" s="42" customFormat="1" x14ac:dyDescent="0.2"/>
    <row r="4" spans="1:16" s="42" customFormat="1" x14ac:dyDescent="0.2"/>
    <row r="5" spans="1:16" s="42" customFormat="1" x14ac:dyDescent="0.2"/>
    <row r="6" spans="1:16" s="42" customFormat="1" x14ac:dyDescent="0.2"/>
    <row r="7" spans="1:16" s="42" customFormat="1" x14ac:dyDescent="0.2"/>
    <row r="8" spans="1:16" s="42" customFormat="1" x14ac:dyDescent="0.2">
      <c r="A8" s="1"/>
      <c r="E8" s="9"/>
      <c r="F8" s="1"/>
    </row>
    <row r="9" spans="1:16" s="42" customFormat="1" x14ac:dyDescent="0.2">
      <c r="A9" s="1"/>
      <c r="E9" s="9"/>
      <c r="F9" s="1"/>
    </row>
    <row r="10" spans="1:16" s="42" customFormat="1" x14ac:dyDescent="0.2">
      <c r="A10" s="1"/>
      <c r="E10" s="9"/>
      <c r="F10" s="1"/>
    </row>
    <row r="11" spans="1:16" s="42" customFormat="1" x14ac:dyDescent="0.2">
      <c r="A11" s="1"/>
      <c r="E11" s="9"/>
      <c r="F11" s="1"/>
    </row>
    <row r="12" spans="1:16" s="42" customFormat="1" x14ac:dyDescent="0.2">
      <c r="A12" s="1"/>
      <c r="E12" s="9"/>
      <c r="F12" s="1"/>
    </row>
    <row r="13" spans="1:16" s="42" customFormat="1" x14ac:dyDescent="0.2">
      <c r="A13" s="1"/>
      <c r="E13" s="9"/>
      <c r="F13" s="1"/>
    </row>
    <row r="14" spans="1:16" s="14" customFormat="1" ht="18.75" customHeight="1" x14ac:dyDescent="0.2">
      <c r="A14" s="926" t="s">
        <v>1984</v>
      </c>
      <c r="B14" s="926"/>
      <c r="C14" s="926"/>
      <c r="D14" s="926"/>
      <c r="E14" s="926"/>
      <c r="F14" s="926"/>
      <c r="G14" s="926"/>
      <c r="H14" s="926"/>
      <c r="I14" s="926"/>
      <c r="J14" s="926"/>
      <c r="K14" s="926"/>
      <c r="L14" s="926"/>
      <c r="M14" s="926"/>
      <c r="N14" s="926"/>
      <c r="O14" s="926"/>
      <c r="P14" s="926"/>
    </row>
    <row r="15" spans="1:16" s="14" customFormat="1" ht="42.75" customHeight="1" thickBot="1" x14ac:dyDescent="0.25">
      <c r="A15" s="897" t="s">
        <v>0</v>
      </c>
      <c r="B15" s="897"/>
      <c r="C15" s="897"/>
      <c r="D15" s="897"/>
      <c r="E15" s="897"/>
      <c r="F15" s="897"/>
      <c r="G15" s="897"/>
      <c r="H15" s="897"/>
      <c r="I15" s="897"/>
      <c r="J15" s="897"/>
      <c r="K15" s="897"/>
      <c r="L15" s="897"/>
      <c r="M15" s="897"/>
      <c r="N15" s="897"/>
      <c r="O15" s="897"/>
      <c r="P15" s="897"/>
    </row>
    <row r="16" spans="1:16" s="32" customFormat="1" ht="69" customHeight="1" thickTop="1" x14ac:dyDescent="0.2">
      <c r="A16" s="932" t="s">
        <v>1075</v>
      </c>
      <c r="B16" s="934" t="s">
        <v>1076</v>
      </c>
      <c r="C16" s="934" t="s">
        <v>1077</v>
      </c>
      <c r="D16" s="934" t="s">
        <v>490</v>
      </c>
      <c r="E16" s="892" t="s">
        <v>491</v>
      </c>
      <c r="F16" s="892" t="s">
        <v>1090</v>
      </c>
      <c r="G16" s="892" t="s">
        <v>1078</v>
      </c>
      <c r="H16" s="892" t="s">
        <v>1079</v>
      </c>
      <c r="I16" s="892"/>
      <c r="J16" s="892" t="s">
        <v>1080</v>
      </c>
      <c r="K16" s="892"/>
      <c r="L16" s="892" t="s">
        <v>1081</v>
      </c>
      <c r="M16" s="892"/>
      <c r="N16" s="892"/>
      <c r="O16" s="892"/>
      <c r="P16" s="937" t="s">
        <v>1082</v>
      </c>
    </row>
    <row r="17" spans="1:16" s="32" customFormat="1" ht="45" customHeight="1" x14ac:dyDescent="0.2">
      <c r="A17" s="933"/>
      <c r="B17" s="935"/>
      <c r="C17" s="935"/>
      <c r="D17" s="935"/>
      <c r="E17" s="936"/>
      <c r="F17" s="936"/>
      <c r="G17" s="936"/>
      <c r="H17" s="116" t="s">
        <v>1083</v>
      </c>
      <c r="I17" s="116" t="s">
        <v>1084</v>
      </c>
      <c r="J17" s="116" t="s">
        <v>1085</v>
      </c>
      <c r="K17" s="116" t="s">
        <v>1084</v>
      </c>
      <c r="L17" s="116" t="s">
        <v>492</v>
      </c>
      <c r="M17" s="116" t="s">
        <v>493</v>
      </c>
      <c r="N17" s="116" t="s">
        <v>494</v>
      </c>
      <c r="O17" s="116" t="s">
        <v>495</v>
      </c>
      <c r="P17" s="938"/>
    </row>
    <row r="18" spans="1:16" s="42" customFormat="1" ht="63" x14ac:dyDescent="0.2">
      <c r="A18" s="38" t="s">
        <v>845</v>
      </c>
      <c r="B18" s="43" t="s">
        <v>1454</v>
      </c>
      <c r="C18" s="43" t="s">
        <v>2324</v>
      </c>
      <c r="D18" s="58">
        <v>11400</v>
      </c>
      <c r="E18" s="100" t="s">
        <v>1551</v>
      </c>
      <c r="F18" s="102">
        <v>41264</v>
      </c>
      <c r="G18" s="74" t="s">
        <v>1552</v>
      </c>
      <c r="H18" s="16" t="s">
        <v>496</v>
      </c>
      <c r="I18" s="15"/>
      <c r="J18" s="16" t="s">
        <v>496</v>
      </c>
      <c r="K18" s="15"/>
      <c r="L18" s="15"/>
      <c r="M18" s="16" t="s">
        <v>496</v>
      </c>
      <c r="N18" s="16"/>
      <c r="O18" s="15"/>
      <c r="P18" s="17"/>
    </row>
    <row r="19" spans="1:16" s="42" customFormat="1" ht="63" x14ac:dyDescent="0.2">
      <c r="A19" s="38" t="s">
        <v>846</v>
      </c>
      <c r="B19" s="43" t="s">
        <v>2010</v>
      </c>
      <c r="C19" s="43" t="s">
        <v>2325</v>
      </c>
      <c r="D19" s="58">
        <v>15120</v>
      </c>
      <c r="E19" s="100" t="s">
        <v>1553</v>
      </c>
      <c r="F19" s="102">
        <v>41264</v>
      </c>
      <c r="G19" s="74" t="s">
        <v>1552</v>
      </c>
      <c r="H19" s="16" t="s">
        <v>496</v>
      </c>
      <c r="I19" s="15"/>
      <c r="J19" s="16" t="s">
        <v>496</v>
      </c>
      <c r="K19" s="15"/>
      <c r="L19" s="15"/>
      <c r="M19" s="16" t="s">
        <v>496</v>
      </c>
      <c r="N19" s="16"/>
      <c r="O19" s="15"/>
      <c r="P19" s="17"/>
    </row>
    <row r="20" spans="1:16" s="42" customFormat="1" ht="63" x14ac:dyDescent="0.2">
      <c r="A20" s="38" t="s">
        <v>847</v>
      </c>
      <c r="B20" s="43" t="s">
        <v>1455</v>
      </c>
      <c r="C20" s="43" t="s">
        <v>2326</v>
      </c>
      <c r="D20" s="58">
        <v>45600</v>
      </c>
      <c r="E20" s="100" t="s">
        <v>1554</v>
      </c>
      <c r="F20" s="102">
        <v>41264</v>
      </c>
      <c r="G20" s="74" t="s">
        <v>1552</v>
      </c>
      <c r="H20" s="16" t="s">
        <v>496</v>
      </c>
      <c r="I20" s="15"/>
      <c r="J20" s="16" t="s">
        <v>496</v>
      </c>
      <c r="K20" s="15"/>
      <c r="L20" s="15"/>
      <c r="M20" s="16" t="s">
        <v>496</v>
      </c>
      <c r="N20" s="16"/>
      <c r="O20" s="15"/>
      <c r="P20" s="17"/>
    </row>
    <row r="21" spans="1:16" s="42" customFormat="1" ht="48.75" customHeight="1" x14ac:dyDescent="0.2">
      <c r="A21" s="954" t="s">
        <v>844</v>
      </c>
      <c r="B21" s="952" t="s">
        <v>1456</v>
      </c>
      <c r="C21" s="952" t="s">
        <v>2327</v>
      </c>
      <c r="D21" s="58">
        <f>5995.96+19225.03</f>
        <v>25220.989999999998</v>
      </c>
      <c r="E21" s="959" t="s">
        <v>1555</v>
      </c>
      <c r="F21" s="953">
        <v>41261</v>
      </c>
      <c r="G21" s="927" t="s">
        <v>1556</v>
      </c>
      <c r="H21" s="16" t="s">
        <v>496</v>
      </c>
      <c r="I21" s="15"/>
      <c r="J21" s="16" t="s">
        <v>496</v>
      </c>
      <c r="K21" s="15"/>
      <c r="L21" s="15"/>
      <c r="M21" s="16" t="s">
        <v>496</v>
      </c>
      <c r="N21" s="16"/>
      <c r="O21" s="15"/>
      <c r="P21" s="17"/>
    </row>
    <row r="22" spans="1:16" s="42" customFormat="1" ht="48.75" customHeight="1" x14ac:dyDescent="0.2">
      <c r="A22" s="954"/>
      <c r="B22" s="952"/>
      <c r="C22" s="952"/>
      <c r="D22" s="58">
        <v>5500</v>
      </c>
      <c r="E22" s="959"/>
      <c r="F22" s="953"/>
      <c r="G22" s="927"/>
      <c r="H22" s="16" t="s">
        <v>496</v>
      </c>
      <c r="I22" s="15"/>
      <c r="J22" s="16" t="s">
        <v>496</v>
      </c>
      <c r="K22" s="15"/>
      <c r="L22" s="15"/>
      <c r="M22" s="16" t="s">
        <v>496</v>
      </c>
      <c r="N22" s="16"/>
      <c r="O22" s="15"/>
      <c r="P22" s="17"/>
    </row>
    <row r="23" spans="1:16" s="42" customFormat="1" ht="78.75" x14ac:dyDescent="0.2">
      <c r="A23" s="954"/>
      <c r="B23" s="43" t="s">
        <v>488</v>
      </c>
      <c r="C23" s="952"/>
      <c r="D23" s="58">
        <v>2706.82</v>
      </c>
      <c r="E23" s="100" t="s">
        <v>1557</v>
      </c>
      <c r="F23" s="953"/>
      <c r="G23" s="74" t="s">
        <v>1556</v>
      </c>
      <c r="H23" s="16" t="s">
        <v>496</v>
      </c>
      <c r="I23" s="15"/>
      <c r="J23" s="16" t="s">
        <v>496</v>
      </c>
      <c r="K23" s="15"/>
      <c r="L23" s="15"/>
      <c r="M23" s="16" t="s">
        <v>496</v>
      </c>
      <c r="N23" s="16"/>
      <c r="O23" s="15"/>
      <c r="P23" s="17"/>
    </row>
    <row r="24" spans="1:16" s="42" customFormat="1" ht="30" customHeight="1" x14ac:dyDescent="0.2">
      <c r="A24" s="954" t="s">
        <v>848</v>
      </c>
      <c r="B24" s="952" t="s">
        <v>1456</v>
      </c>
      <c r="C24" s="962" t="s">
        <v>2328</v>
      </c>
      <c r="D24" s="58">
        <f>13891.43+1326.1</f>
        <v>15217.53</v>
      </c>
      <c r="E24" s="959" t="s">
        <v>1558</v>
      </c>
      <c r="F24" s="953">
        <v>41316</v>
      </c>
      <c r="G24" s="927" t="s">
        <v>1556</v>
      </c>
      <c r="H24" s="16" t="s">
        <v>496</v>
      </c>
      <c r="I24" s="15"/>
      <c r="J24" s="16" t="s">
        <v>496</v>
      </c>
      <c r="K24" s="15"/>
      <c r="L24" s="15"/>
      <c r="M24" s="16" t="s">
        <v>496</v>
      </c>
      <c r="N24" s="16"/>
      <c r="O24" s="15"/>
      <c r="P24" s="17"/>
    </row>
    <row r="25" spans="1:16" s="42" customFormat="1" ht="30" customHeight="1" x14ac:dyDescent="0.2">
      <c r="A25" s="954"/>
      <c r="B25" s="952"/>
      <c r="C25" s="963"/>
      <c r="D25" s="58">
        <v>1354.66</v>
      </c>
      <c r="E25" s="959"/>
      <c r="F25" s="953"/>
      <c r="G25" s="927"/>
      <c r="H25" s="16" t="s">
        <v>496</v>
      </c>
      <c r="I25" s="15"/>
      <c r="J25" s="16" t="s">
        <v>496</v>
      </c>
      <c r="K25" s="15"/>
      <c r="L25" s="15"/>
      <c r="M25" s="16" t="s">
        <v>496</v>
      </c>
      <c r="N25" s="16"/>
      <c r="O25" s="15"/>
      <c r="P25" s="17"/>
    </row>
    <row r="26" spans="1:16" s="42" customFormat="1" ht="63" customHeight="1" x14ac:dyDescent="0.2">
      <c r="A26" s="954" t="s">
        <v>849</v>
      </c>
      <c r="B26" s="43" t="s">
        <v>219</v>
      </c>
      <c r="C26" s="952" t="s">
        <v>2329</v>
      </c>
      <c r="D26" s="58">
        <v>37500</v>
      </c>
      <c r="E26" s="100" t="s">
        <v>1559</v>
      </c>
      <c r="F26" s="102">
        <v>41348</v>
      </c>
      <c r="G26" s="74" t="s">
        <v>1560</v>
      </c>
      <c r="H26" s="16" t="s">
        <v>496</v>
      </c>
      <c r="I26" s="15"/>
      <c r="J26" s="16" t="s">
        <v>496</v>
      </c>
      <c r="K26" s="15"/>
      <c r="L26" s="15"/>
      <c r="M26" s="16" t="s">
        <v>496</v>
      </c>
      <c r="N26" s="16"/>
      <c r="O26" s="15"/>
      <c r="P26" s="17"/>
    </row>
    <row r="27" spans="1:16" s="42" customFormat="1" ht="63" customHeight="1" x14ac:dyDescent="0.2">
      <c r="A27" s="954"/>
      <c r="B27" s="43" t="s">
        <v>485</v>
      </c>
      <c r="C27" s="952"/>
      <c r="D27" s="58">
        <v>12500</v>
      </c>
      <c r="E27" s="40" t="s">
        <v>1561</v>
      </c>
      <c r="F27" s="102">
        <v>41348</v>
      </c>
      <c r="G27" s="74" t="s">
        <v>1562</v>
      </c>
      <c r="H27" s="16" t="s">
        <v>496</v>
      </c>
      <c r="I27" s="15"/>
      <c r="J27" s="16" t="s">
        <v>496</v>
      </c>
      <c r="K27" s="15"/>
      <c r="L27" s="15"/>
      <c r="M27" s="16" t="s">
        <v>496</v>
      </c>
      <c r="N27" s="16"/>
      <c r="O27" s="15"/>
      <c r="P27" s="17"/>
    </row>
    <row r="28" spans="1:16" s="42" customFormat="1" ht="47.25" customHeight="1" x14ac:dyDescent="0.2">
      <c r="A28" s="954" t="s">
        <v>850</v>
      </c>
      <c r="B28" s="43" t="s">
        <v>1457</v>
      </c>
      <c r="C28" s="952" t="s">
        <v>2330</v>
      </c>
      <c r="D28" s="58">
        <v>3900</v>
      </c>
      <c r="E28" s="100">
        <v>6632</v>
      </c>
      <c r="F28" s="102">
        <v>41319</v>
      </c>
      <c r="G28" s="74" t="s">
        <v>1563</v>
      </c>
      <c r="H28" s="16" t="s">
        <v>496</v>
      </c>
      <c r="I28" s="15"/>
      <c r="J28" s="16" t="s">
        <v>496</v>
      </c>
      <c r="K28" s="15"/>
      <c r="L28" s="15"/>
      <c r="M28" s="16" t="s">
        <v>496</v>
      </c>
      <c r="N28" s="16"/>
      <c r="O28" s="15"/>
      <c r="P28" s="17"/>
    </row>
    <row r="29" spans="1:16" s="42" customFormat="1" ht="47.25" customHeight="1" x14ac:dyDescent="0.2">
      <c r="A29" s="954"/>
      <c r="B29" s="43" t="s">
        <v>1458</v>
      </c>
      <c r="C29" s="952"/>
      <c r="D29" s="58">
        <v>5600</v>
      </c>
      <c r="E29" s="100">
        <v>6630</v>
      </c>
      <c r="F29" s="102">
        <v>41319</v>
      </c>
      <c r="G29" s="74" t="s">
        <v>1564</v>
      </c>
      <c r="H29" s="16" t="s">
        <v>496</v>
      </c>
      <c r="I29" s="15"/>
      <c r="J29" s="16" t="s">
        <v>496</v>
      </c>
      <c r="K29" s="15"/>
      <c r="L29" s="15"/>
      <c r="M29" s="16" t="s">
        <v>496</v>
      </c>
      <c r="N29" s="16"/>
      <c r="O29" s="15"/>
      <c r="P29" s="17"/>
    </row>
    <row r="30" spans="1:16" s="42" customFormat="1" ht="75" customHeight="1" x14ac:dyDescent="0.2">
      <c r="A30" s="954" t="s">
        <v>851</v>
      </c>
      <c r="B30" s="43" t="s">
        <v>1459</v>
      </c>
      <c r="C30" s="952" t="s">
        <v>2331</v>
      </c>
      <c r="D30" s="58">
        <v>222</v>
      </c>
      <c r="E30" s="100">
        <v>6635</v>
      </c>
      <c r="F30" s="102">
        <v>41327</v>
      </c>
      <c r="G30" s="74" t="s">
        <v>1565</v>
      </c>
      <c r="H30" s="16" t="s">
        <v>496</v>
      </c>
      <c r="I30" s="16"/>
      <c r="J30" s="16" t="s">
        <v>496</v>
      </c>
      <c r="K30" s="15"/>
      <c r="L30" s="15"/>
      <c r="M30" s="16" t="s">
        <v>496</v>
      </c>
      <c r="N30" s="16"/>
      <c r="O30" s="15"/>
      <c r="P30" s="118"/>
    </row>
    <row r="31" spans="1:16" s="42" customFormat="1" ht="75" customHeight="1" x14ac:dyDescent="0.2">
      <c r="A31" s="954"/>
      <c r="B31" s="43" t="s">
        <v>1457</v>
      </c>
      <c r="C31" s="952"/>
      <c r="D31" s="58">
        <v>14931</v>
      </c>
      <c r="E31" s="100" t="s">
        <v>1566</v>
      </c>
      <c r="F31" s="102">
        <v>41333</v>
      </c>
      <c r="G31" s="74" t="s">
        <v>1567</v>
      </c>
      <c r="H31" s="16"/>
      <c r="I31" s="16" t="s">
        <v>496</v>
      </c>
      <c r="J31" s="16" t="s">
        <v>496</v>
      </c>
      <c r="K31" s="15"/>
      <c r="L31" s="15"/>
      <c r="M31" s="16"/>
      <c r="N31" s="16" t="s">
        <v>496</v>
      </c>
      <c r="O31" s="15"/>
      <c r="P31" s="17" t="s">
        <v>2003</v>
      </c>
    </row>
    <row r="32" spans="1:16" s="42" customFormat="1" ht="47.25" x14ac:dyDescent="0.2">
      <c r="A32" s="954" t="s">
        <v>852</v>
      </c>
      <c r="B32" s="43" t="s">
        <v>1099</v>
      </c>
      <c r="C32" s="952" t="s">
        <v>2332</v>
      </c>
      <c r="D32" s="58">
        <v>14375</v>
      </c>
      <c r="E32" s="100" t="s">
        <v>1568</v>
      </c>
      <c r="F32" s="102">
        <v>41316</v>
      </c>
      <c r="G32" s="74" t="s">
        <v>1569</v>
      </c>
      <c r="H32" s="16" t="s">
        <v>496</v>
      </c>
      <c r="I32" s="15"/>
      <c r="J32" s="16" t="s">
        <v>496</v>
      </c>
      <c r="K32" s="15"/>
      <c r="L32" s="15"/>
      <c r="M32" s="16" t="s">
        <v>496</v>
      </c>
      <c r="N32" s="16"/>
      <c r="O32" s="15"/>
      <c r="P32" s="17"/>
    </row>
    <row r="33" spans="1:16" s="42" customFormat="1" ht="47.25" x14ac:dyDescent="0.2">
      <c r="A33" s="954"/>
      <c r="B33" s="43" t="s">
        <v>1460</v>
      </c>
      <c r="C33" s="952"/>
      <c r="D33" s="58">
        <v>25875</v>
      </c>
      <c r="E33" s="100" t="s">
        <v>1570</v>
      </c>
      <c r="F33" s="102">
        <v>41316</v>
      </c>
      <c r="G33" s="74" t="s">
        <v>1569</v>
      </c>
      <c r="H33" s="16" t="s">
        <v>496</v>
      </c>
      <c r="I33" s="15"/>
      <c r="J33" s="16" t="s">
        <v>496</v>
      </c>
      <c r="K33" s="15"/>
      <c r="L33" s="15"/>
      <c r="M33" s="16" t="s">
        <v>496</v>
      </c>
      <c r="N33" s="16"/>
      <c r="O33" s="15"/>
      <c r="P33" s="17"/>
    </row>
    <row r="34" spans="1:16" s="42" customFormat="1" ht="50.25" customHeight="1" x14ac:dyDescent="0.2">
      <c r="A34" s="38" t="s">
        <v>853</v>
      </c>
      <c r="B34" s="43" t="s">
        <v>471</v>
      </c>
      <c r="C34" s="43" t="s">
        <v>2333</v>
      </c>
      <c r="D34" s="58">
        <v>3998.5</v>
      </c>
      <c r="E34" s="100">
        <v>6608</v>
      </c>
      <c r="F34" s="102">
        <v>41297</v>
      </c>
      <c r="G34" s="74" t="s">
        <v>1571</v>
      </c>
      <c r="H34" s="16" t="s">
        <v>496</v>
      </c>
      <c r="I34" s="15"/>
      <c r="J34" s="16" t="s">
        <v>496</v>
      </c>
      <c r="K34" s="15"/>
      <c r="L34" s="15"/>
      <c r="M34" s="16" t="s">
        <v>496</v>
      </c>
      <c r="N34" s="16"/>
      <c r="O34" s="15"/>
      <c r="P34" s="17"/>
    </row>
    <row r="35" spans="1:16" s="42" customFormat="1" ht="47.25" x14ac:dyDescent="0.2">
      <c r="A35" s="38" t="s">
        <v>854</v>
      </c>
      <c r="B35" s="43" t="s">
        <v>1176</v>
      </c>
      <c r="C35" s="43" t="s">
        <v>2334</v>
      </c>
      <c r="D35" s="58">
        <v>25943</v>
      </c>
      <c r="E35" s="100" t="s">
        <v>1572</v>
      </c>
      <c r="F35" s="102">
        <v>41331</v>
      </c>
      <c r="G35" s="74" t="s">
        <v>1573</v>
      </c>
      <c r="H35" s="16" t="s">
        <v>496</v>
      </c>
      <c r="I35" s="15"/>
      <c r="J35" s="16" t="s">
        <v>496</v>
      </c>
      <c r="K35" s="15"/>
      <c r="L35" s="15"/>
      <c r="M35" s="16" t="s">
        <v>496</v>
      </c>
      <c r="N35" s="16"/>
      <c r="O35" s="15"/>
      <c r="P35" s="17"/>
    </row>
    <row r="36" spans="1:16" s="42" customFormat="1" ht="47.25" x14ac:dyDescent="0.2">
      <c r="A36" s="954" t="s">
        <v>855</v>
      </c>
      <c r="B36" s="43" t="s">
        <v>302</v>
      </c>
      <c r="C36" s="952" t="s">
        <v>2335</v>
      </c>
      <c r="D36" s="58">
        <v>37685.730000000003</v>
      </c>
      <c r="E36" s="100" t="s">
        <v>1574</v>
      </c>
      <c r="F36" s="102">
        <v>41316</v>
      </c>
      <c r="G36" s="74" t="s">
        <v>1569</v>
      </c>
      <c r="H36" s="16" t="s">
        <v>496</v>
      </c>
      <c r="I36" s="15"/>
      <c r="J36" s="16" t="s">
        <v>496</v>
      </c>
      <c r="K36" s="15"/>
      <c r="L36" s="15"/>
      <c r="M36" s="16" t="s">
        <v>496</v>
      </c>
      <c r="N36" s="16"/>
      <c r="O36" s="15"/>
      <c r="P36" s="17"/>
    </row>
    <row r="37" spans="1:16" s="42" customFormat="1" ht="47.25" x14ac:dyDescent="0.2">
      <c r="A37" s="954"/>
      <c r="B37" s="43" t="s">
        <v>1176</v>
      </c>
      <c r="C37" s="952"/>
      <c r="D37" s="58">
        <v>12300</v>
      </c>
      <c r="E37" s="100" t="s">
        <v>1575</v>
      </c>
      <c r="F37" s="102">
        <v>41316</v>
      </c>
      <c r="G37" s="74" t="s">
        <v>1569</v>
      </c>
      <c r="H37" s="16" t="s">
        <v>496</v>
      </c>
      <c r="I37" s="15"/>
      <c r="J37" s="16" t="s">
        <v>496</v>
      </c>
      <c r="K37" s="15"/>
      <c r="L37" s="15"/>
      <c r="M37" s="16" t="s">
        <v>496</v>
      </c>
      <c r="N37" s="16"/>
      <c r="O37" s="15"/>
      <c r="P37" s="17"/>
    </row>
    <row r="38" spans="1:16" s="42" customFormat="1" ht="49.5" customHeight="1" x14ac:dyDescent="0.2">
      <c r="A38" s="38" t="s">
        <v>856</v>
      </c>
      <c r="B38" s="43" t="s">
        <v>1461</v>
      </c>
      <c r="C38" s="43" t="s">
        <v>2336</v>
      </c>
      <c r="D38" s="58">
        <v>3000</v>
      </c>
      <c r="E38" s="100">
        <v>6617</v>
      </c>
      <c r="F38" s="102">
        <v>41310</v>
      </c>
      <c r="G38" s="74" t="s">
        <v>1576</v>
      </c>
      <c r="H38" s="16" t="s">
        <v>496</v>
      </c>
      <c r="I38" s="15"/>
      <c r="J38" s="16" t="s">
        <v>496</v>
      </c>
      <c r="K38" s="15"/>
      <c r="L38" s="15"/>
      <c r="M38" s="16" t="s">
        <v>496</v>
      </c>
      <c r="N38" s="16"/>
      <c r="O38" s="15"/>
      <c r="P38" s="17"/>
    </row>
    <row r="39" spans="1:16" s="42" customFormat="1" ht="49.5" customHeight="1" x14ac:dyDescent="0.2">
      <c r="A39" s="954" t="s">
        <v>857</v>
      </c>
      <c r="B39" s="43" t="s">
        <v>67</v>
      </c>
      <c r="C39" s="952" t="s">
        <v>2337</v>
      </c>
      <c r="D39" s="58">
        <v>180</v>
      </c>
      <c r="E39" s="100">
        <v>6601</v>
      </c>
      <c r="F39" s="953">
        <v>41292</v>
      </c>
      <c r="G39" s="927" t="s">
        <v>1577</v>
      </c>
      <c r="H39" s="16" t="s">
        <v>496</v>
      </c>
      <c r="I39" s="15"/>
      <c r="J39" s="16" t="s">
        <v>496</v>
      </c>
      <c r="K39" s="15"/>
      <c r="L39" s="15"/>
      <c r="M39" s="16" t="s">
        <v>496</v>
      </c>
      <c r="N39" s="16"/>
      <c r="O39" s="15"/>
      <c r="P39" s="17"/>
    </row>
    <row r="40" spans="1:16" s="42" customFormat="1" ht="49.5" customHeight="1" x14ac:dyDescent="0.2">
      <c r="A40" s="954"/>
      <c r="B40" s="43" t="s">
        <v>473</v>
      </c>
      <c r="C40" s="952"/>
      <c r="D40" s="58">
        <v>90</v>
      </c>
      <c r="E40" s="100">
        <v>6602</v>
      </c>
      <c r="F40" s="953"/>
      <c r="G40" s="927"/>
      <c r="H40" s="16" t="s">
        <v>496</v>
      </c>
      <c r="I40" s="15"/>
      <c r="J40" s="16" t="s">
        <v>496</v>
      </c>
      <c r="K40" s="15"/>
      <c r="L40" s="15"/>
      <c r="M40" s="16" t="s">
        <v>496</v>
      </c>
      <c r="N40" s="16"/>
      <c r="O40" s="15"/>
      <c r="P40" s="17"/>
    </row>
    <row r="41" spans="1:16" s="42" customFormat="1" ht="49.5" customHeight="1" x14ac:dyDescent="0.2">
      <c r="A41" s="954"/>
      <c r="B41" s="43" t="s">
        <v>464</v>
      </c>
      <c r="C41" s="952"/>
      <c r="D41" s="58">
        <v>140</v>
      </c>
      <c r="E41" s="100">
        <v>6603</v>
      </c>
      <c r="F41" s="953"/>
      <c r="G41" s="927"/>
      <c r="H41" s="16" t="s">
        <v>496</v>
      </c>
      <c r="I41" s="15"/>
      <c r="J41" s="16" t="s">
        <v>496</v>
      </c>
      <c r="K41" s="15"/>
      <c r="L41" s="15"/>
      <c r="M41" s="16" t="s">
        <v>496</v>
      </c>
      <c r="N41" s="16"/>
      <c r="O41" s="15"/>
      <c r="P41" s="17"/>
    </row>
    <row r="42" spans="1:16" s="42" customFormat="1" ht="49.5" customHeight="1" x14ac:dyDescent="0.2">
      <c r="A42" s="954"/>
      <c r="B42" s="43" t="s">
        <v>440</v>
      </c>
      <c r="C42" s="952"/>
      <c r="D42" s="58">
        <v>90</v>
      </c>
      <c r="E42" s="100">
        <v>6604</v>
      </c>
      <c r="F42" s="953"/>
      <c r="G42" s="927"/>
      <c r="H42" s="16" t="s">
        <v>496</v>
      </c>
      <c r="I42" s="15"/>
      <c r="J42" s="16" t="s">
        <v>496</v>
      </c>
      <c r="K42" s="15"/>
      <c r="L42" s="15"/>
      <c r="M42" s="16" t="s">
        <v>496</v>
      </c>
      <c r="N42" s="16"/>
      <c r="O42" s="15"/>
      <c r="P42" s="17"/>
    </row>
    <row r="43" spans="1:16" s="42" customFormat="1" ht="49.5" customHeight="1" x14ac:dyDescent="0.2">
      <c r="A43" s="954" t="s">
        <v>858</v>
      </c>
      <c r="B43" s="43" t="s">
        <v>228</v>
      </c>
      <c r="C43" s="952" t="s">
        <v>2338</v>
      </c>
      <c r="D43" s="58">
        <f>565*82</f>
        <v>46330</v>
      </c>
      <c r="E43" s="100" t="s">
        <v>1578</v>
      </c>
      <c r="F43" s="102">
        <v>41323</v>
      </c>
      <c r="G43" s="74" t="s">
        <v>1579</v>
      </c>
      <c r="H43" s="16" t="s">
        <v>496</v>
      </c>
      <c r="I43" s="15"/>
      <c r="J43" s="16" t="s">
        <v>496</v>
      </c>
      <c r="K43" s="15"/>
      <c r="L43" s="15"/>
      <c r="M43" s="16" t="s">
        <v>496</v>
      </c>
      <c r="N43" s="16"/>
      <c r="O43" s="15"/>
      <c r="P43" s="17"/>
    </row>
    <row r="44" spans="1:16" s="42" customFormat="1" ht="47.25" x14ac:dyDescent="0.2">
      <c r="A44" s="954"/>
      <c r="B44" s="43" t="s">
        <v>450</v>
      </c>
      <c r="C44" s="952"/>
      <c r="D44" s="58">
        <v>1800</v>
      </c>
      <c r="E44" s="100" t="s">
        <v>1580</v>
      </c>
      <c r="F44" s="102">
        <v>41323</v>
      </c>
      <c r="G44" s="74" t="s">
        <v>1579</v>
      </c>
      <c r="H44" s="16" t="s">
        <v>496</v>
      </c>
      <c r="I44" s="15"/>
      <c r="J44" s="16" t="s">
        <v>496</v>
      </c>
      <c r="K44" s="15"/>
      <c r="L44" s="15"/>
      <c r="M44" s="16" t="s">
        <v>496</v>
      </c>
      <c r="N44" s="16"/>
      <c r="O44" s="15"/>
      <c r="P44" s="17"/>
    </row>
    <row r="45" spans="1:16" s="42" customFormat="1" ht="52.5" customHeight="1" x14ac:dyDescent="0.2">
      <c r="A45" s="38" t="s">
        <v>859</v>
      </c>
      <c r="B45" s="43" t="s">
        <v>450</v>
      </c>
      <c r="C45" s="43" t="s">
        <v>2339</v>
      </c>
      <c r="D45" s="58">
        <v>35340</v>
      </c>
      <c r="E45" s="100" t="s">
        <v>1581</v>
      </c>
      <c r="F45" s="102">
        <v>41333</v>
      </c>
      <c r="G45" s="74" t="s">
        <v>1582</v>
      </c>
      <c r="H45" s="16" t="s">
        <v>496</v>
      </c>
      <c r="I45" s="15"/>
      <c r="J45" s="16" t="s">
        <v>496</v>
      </c>
      <c r="K45" s="15"/>
      <c r="L45" s="15"/>
      <c r="M45" s="16" t="s">
        <v>496</v>
      </c>
      <c r="N45" s="16"/>
      <c r="O45" s="15"/>
      <c r="P45" s="17"/>
    </row>
    <row r="46" spans="1:16" s="42" customFormat="1" ht="52.5" customHeight="1" x14ac:dyDescent="0.2">
      <c r="A46" s="38" t="s">
        <v>860</v>
      </c>
      <c r="B46" s="43" t="s">
        <v>1462</v>
      </c>
      <c r="C46" s="43" t="s">
        <v>2340</v>
      </c>
      <c r="D46" s="58">
        <v>3000</v>
      </c>
      <c r="E46" s="100" t="s">
        <v>1583</v>
      </c>
      <c r="F46" s="102">
        <v>41345</v>
      </c>
      <c r="G46" s="74" t="s">
        <v>1584</v>
      </c>
      <c r="H46" s="16" t="s">
        <v>496</v>
      </c>
      <c r="I46" s="15"/>
      <c r="J46" s="16" t="s">
        <v>496</v>
      </c>
      <c r="K46" s="15"/>
      <c r="L46" s="15"/>
      <c r="M46" s="16" t="s">
        <v>496</v>
      </c>
      <c r="N46" s="16"/>
      <c r="O46" s="15"/>
      <c r="P46" s="17"/>
    </row>
    <row r="47" spans="1:16" s="42" customFormat="1" ht="52.5" customHeight="1" x14ac:dyDescent="0.2">
      <c r="A47" s="38" t="s">
        <v>861</v>
      </c>
      <c r="B47" s="43" t="s">
        <v>1198</v>
      </c>
      <c r="C47" s="43" t="s">
        <v>2341</v>
      </c>
      <c r="D47" s="58">
        <v>2400</v>
      </c>
      <c r="E47" s="100">
        <v>6611</v>
      </c>
      <c r="F47" s="102">
        <v>41302</v>
      </c>
      <c r="G47" s="74" t="s">
        <v>1585</v>
      </c>
      <c r="H47" s="16" t="s">
        <v>496</v>
      </c>
      <c r="I47" s="15"/>
      <c r="J47" s="16" t="s">
        <v>496</v>
      </c>
      <c r="K47" s="15"/>
      <c r="L47" s="15"/>
      <c r="M47" s="16" t="s">
        <v>496</v>
      </c>
      <c r="N47" s="16"/>
      <c r="O47" s="15"/>
      <c r="P47" s="17"/>
    </row>
    <row r="48" spans="1:16" s="42" customFormat="1" ht="52.5" customHeight="1" x14ac:dyDescent="0.2">
      <c r="A48" s="38" t="s">
        <v>862</v>
      </c>
      <c r="B48" s="43" t="s">
        <v>1208</v>
      </c>
      <c r="C48" s="43" t="s">
        <v>2342</v>
      </c>
      <c r="D48" s="58">
        <v>7593.6</v>
      </c>
      <c r="E48" s="100" t="s">
        <v>1586</v>
      </c>
      <c r="F48" s="102">
        <v>41310</v>
      </c>
      <c r="G48" s="74" t="s">
        <v>1587</v>
      </c>
      <c r="H48" s="16" t="s">
        <v>496</v>
      </c>
      <c r="I48" s="15"/>
      <c r="J48" s="16" t="s">
        <v>496</v>
      </c>
      <c r="K48" s="15"/>
      <c r="L48" s="15"/>
      <c r="M48" s="16" t="s">
        <v>496</v>
      </c>
      <c r="N48" s="16"/>
      <c r="O48" s="15"/>
      <c r="P48" s="17"/>
    </row>
    <row r="49" spans="1:16" s="42" customFormat="1" ht="50.25" customHeight="1" x14ac:dyDescent="0.2">
      <c r="A49" s="954" t="s">
        <v>863</v>
      </c>
      <c r="B49" s="43" t="s">
        <v>67</v>
      </c>
      <c r="C49" s="952" t="s">
        <v>2014</v>
      </c>
      <c r="D49" s="58">
        <v>169.5</v>
      </c>
      <c r="E49" s="100">
        <v>6605</v>
      </c>
      <c r="F49" s="953">
        <v>41292</v>
      </c>
      <c r="G49" s="927" t="s">
        <v>1588</v>
      </c>
      <c r="H49" s="16" t="s">
        <v>496</v>
      </c>
      <c r="I49" s="15"/>
      <c r="J49" s="16" t="s">
        <v>496</v>
      </c>
      <c r="K49" s="15"/>
      <c r="L49" s="15"/>
      <c r="M49" s="16" t="s">
        <v>496</v>
      </c>
      <c r="N49" s="16"/>
      <c r="O49" s="15"/>
      <c r="P49" s="17"/>
    </row>
    <row r="50" spans="1:16" s="42" customFormat="1" ht="50.25" customHeight="1" x14ac:dyDescent="0.2">
      <c r="A50" s="954"/>
      <c r="B50" s="43" t="s">
        <v>440</v>
      </c>
      <c r="C50" s="952"/>
      <c r="D50" s="58">
        <v>120</v>
      </c>
      <c r="E50" s="100">
        <v>6606</v>
      </c>
      <c r="F50" s="953"/>
      <c r="G50" s="927"/>
      <c r="H50" s="16" t="s">
        <v>496</v>
      </c>
      <c r="I50" s="15"/>
      <c r="J50" s="16" t="s">
        <v>496</v>
      </c>
      <c r="K50" s="15"/>
      <c r="L50" s="15"/>
      <c r="M50" s="16" t="s">
        <v>496</v>
      </c>
      <c r="N50" s="16"/>
      <c r="O50" s="15"/>
      <c r="P50" s="17"/>
    </row>
    <row r="51" spans="1:16" s="42" customFormat="1" ht="50.25" customHeight="1" x14ac:dyDescent="0.2">
      <c r="A51" s="38" t="s">
        <v>864</v>
      </c>
      <c r="B51" s="43" t="s">
        <v>1463</v>
      </c>
      <c r="C51" s="43" t="s">
        <v>2343</v>
      </c>
      <c r="D51" s="58">
        <v>880</v>
      </c>
      <c r="E51" s="100">
        <v>6619</v>
      </c>
      <c r="F51" s="102">
        <v>41310</v>
      </c>
      <c r="G51" s="74" t="s">
        <v>1589</v>
      </c>
      <c r="H51" s="16" t="s">
        <v>496</v>
      </c>
      <c r="I51" s="15"/>
      <c r="J51" s="16" t="s">
        <v>496</v>
      </c>
      <c r="K51" s="15"/>
      <c r="L51" s="15"/>
      <c r="M51" s="16" t="s">
        <v>496</v>
      </c>
      <c r="N51" s="16"/>
      <c r="O51" s="15"/>
      <c r="P51" s="17"/>
    </row>
    <row r="52" spans="1:16" s="42" customFormat="1" ht="50.25" customHeight="1" x14ac:dyDescent="0.2">
      <c r="A52" s="954" t="s">
        <v>865</v>
      </c>
      <c r="B52" s="43" t="s">
        <v>1130</v>
      </c>
      <c r="C52" s="952" t="s">
        <v>2344</v>
      </c>
      <c r="D52" s="58">
        <v>3500</v>
      </c>
      <c r="E52" s="100" t="s">
        <v>1590</v>
      </c>
      <c r="F52" s="102">
        <v>41374</v>
      </c>
      <c r="G52" s="74" t="s">
        <v>1591</v>
      </c>
      <c r="H52" s="16" t="s">
        <v>496</v>
      </c>
      <c r="I52" s="15"/>
      <c r="J52" s="16" t="s">
        <v>496</v>
      </c>
      <c r="K52" s="15"/>
      <c r="L52" s="15"/>
      <c r="M52" s="16" t="s">
        <v>496</v>
      </c>
      <c r="N52" s="16"/>
      <c r="O52" s="15"/>
      <c r="P52" s="17"/>
    </row>
    <row r="53" spans="1:16" s="42" customFormat="1" ht="50.25" customHeight="1" x14ac:dyDescent="0.2">
      <c r="A53" s="954"/>
      <c r="B53" s="43" t="s">
        <v>303</v>
      </c>
      <c r="C53" s="952"/>
      <c r="D53" s="58">
        <v>19300</v>
      </c>
      <c r="E53" s="100" t="s">
        <v>1592</v>
      </c>
      <c r="F53" s="102">
        <v>41374</v>
      </c>
      <c r="G53" s="74" t="s">
        <v>1591</v>
      </c>
      <c r="H53" s="16" t="s">
        <v>496</v>
      </c>
      <c r="I53" s="15"/>
      <c r="J53" s="16" t="s">
        <v>496</v>
      </c>
      <c r="K53" s="15"/>
      <c r="L53" s="15"/>
      <c r="M53" s="16" t="s">
        <v>496</v>
      </c>
      <c r="N53" s="16"/>
      <c r="O53" s="15"/>
      <c r="P53" s="17"/>
    </row>
    <row r="54" spans="1:16" s="42" customFormat="1" ht="50.25" customHeight="1" x14ac:dyDescent="0.2">
      <c r="A54" s="38" t="s">
        <v>866</v>
      </c>
      <c r="B54" s="43" t="s">
        <v>1464</v>
      </c>
      <c r="C54" s="43" t="s">
        <v>2345</v>
      </c>
      <c r="D54" s="58">
        <v>10000</v>
      </c>
      <c r="E54" s="100" t="s">
        <v>1593</v>
      </c>
      <c r="F54" s="102">
        <v>41333</v>
      </c>
      <c r="G54" s="74" t="s">
        <v>1582</v>
      </c>
      <c r="H54" s="16" t="s">
        <v>496</v>
      </c>
      <c r="I54" s="15"/>
      <c r="J54" s="16" t="s">
        <v>496</v>
      </c>
      <c r="K54" s="15"/>
      <c r="L54" s="15"/>
      <c r="M54" s="16" t="s">
        <v>496</v>
      </c>
      <c r="N54" s="16"/>
      <c r="O54" s="15"/>
      <c r="P54" s="17"/>
    </row>
    <row r="55" spans="1:16" s="42" customFormat="1" ht="50.25" customHeight="1" x14ac:dyDescent="0.2">
      <c r="A55" s="38" t="s">
        <v>867</v>
      </c>
      <c r="B55" s="43" t="s">
        <v>1465</v>
      </c>
      <c r="C55" s="43" t="s">
        <v>2346</v>
      </c>
      <c r="D55" s="58">
        <v>11000</v>
      </c>
      <c r="E55" s="100" t="s">
        <v>1594</v>
      </c>
      <c r="F55" s="102">
        <v>41324</v>
      </c>
      <c r="G55" s="74" t="s">
        <v>1595</v>
      </c>
      <c r="H55" s="16" t="s">
        <v>496</v>
      </c>
      <c r="I55" s="15"/>
      <c r="J55" s="16" t="s">
        <v>496</v>
      </c>
      <c r="K55" s="15"/>
      <c r="L55" s="15"/>
      <c r="M55" s="16" t="s">
        <v>496</v>
      </c>
      <c r="N55" s="16"/>
      <c r="O55" s="15"/>
      <c r="P55" s="17"/>
    </row>
    <row r="56" spans="1:16" s="42" customFormat="1" ht="36" customHeight="1" x14ac:dyDescent="0.2">
      <c r="A56" s="954" t="s">
        <v>868</v>
      </c>
      <c r="B56" s="43" t="s">
        <v>473</v>
      </c>
      <c r="C56" s="952" t="s">
        <v>2347</v>
      </c>
      <c r="D56" s="58">
        <v>169.5</v>
      </c>
      <c r="E56" s="100">
        <v>6609</v>
      </c>
      <c r="F56" s="102">
        <v>41299</v>
      </c>
      <c r="G56" s="74" t="s">
        <v>1596</v>
      </c>
      <c r="H56" s="16" t="s">
        <v>496</v>
      </c>
      <c r="I56" s="15"/>
      <c r="J56" s="16" t="s">
        <v>496</v>
      </c>
      <c r="K56" s="15"/>
      <c r="L56" s="15"/>
      <c r="M56" s="16" t="s">
        <v>496</v>
      </c>
      <c r="N56" s="16"/>
      <c r="O56" s="15"/>
      <c r="P56" s="17"/>
    </row>
    <row r="57" spans="1:16" s="42" customFormat="1" ht="36" customHeight="1" x14ac:dyDescent="0.2">
      <c r="A57" s="954"/>
      <c r="B57" s="43" t="s">
        <v>440</v>
      </c>
      <c r="C57" s="952"/>
      <c r="D57" s="58">
        <v>120</v>
      </c>
      <c r="E57" s="100">
        <v>6610</v>
      </c>
      <c r="F57" s="102">
        <v>41299</v>
      </c>
      <c r="G57" s="74" t="s">
        <v>1596</v>
      </c>
      <c r="H57" s="16" t="s">
        <v>496</v>
      </c>
      <c r="I57" s="15"/>
      <c r="J57" s="16" t="s">
        <v>496</v>
      </c>
      <c r="K57" s="15"/>
      <c r="L57" s="15"/>
      <c r="M57" s="16" t="s">
        <v>496</v>
      </c>
      <c r="N57" s="16"/>
      <c r="O57" s="15"/>
      <c r="P57" s="17"/>
    </row>
    <row r="58" spans="1:16" s="42" customFormat="1" ht="36" customHeight="1" x14ac:dyDescent="0.2">
      <c r="A58" s="954" t="s">
        <v>869</v>
      </c>
      <c r="B58" s="43" t="s">
        <v>470</v>
      </c>
      <c r="C58" s="952" t="s">
        <v>2348</v>
      </c>
      <c r="D58" s="58">
        <v>960.21</v>
      </c>
      <c r="E58" s="100">
        <v>6621</v>
      </c>
      <c r="F58" s="953">
        <v>41313</v>
      </c>
      <c r="G58" s="74" t="s">
        <v>1597</v>
      </c>
      <c r="H58" s="16" t="s">
        <v>496</v>
      </c>
      <c r="I58" s="15"/>
      <c r="J58" s="16" t="s">
        <v>496</v>
      </c>
      <c r="K58" s="15"/>
      <c r="L58" s="15"/>
      <c r="M58" s="16" t="s">
        <v>496</v>
      </c>
      <c r="N58" s="16"/>
      <c r="O58" s="15"/>
      <c r="P58" s="17"/>
    </row>
    <row r="59" spans="1:16" s="42" customFormat="1" ht="36" customHeight="1" x14ac:dyDescent="0.2">
      <c r="A59" s="954"/>
      <c r="B59" s="43" t="s">
        <v>478</v>
      </c>
      <c r="C59" s="952"/>
      <c r="D59" s="58">
        <v>309.70999999999998</v>
      </c>
      <c r="E59" s="100">
        <v>6622</v>
      </c>
      <c r="F59" s="953"/>
      <c r="G59" s="74" t="s">
        <v>1598</v>
      </c>
      <c r="H59" s="16" t="s">
        <v>496</v>
      </c>
      <c r="I59" s="15"/>
      <c r="J59" s="16" t="s">
        <v>496</v>
      </c>
      <c r="K59" s="15"/>
      <c r="L59" s="15"/>
      <c r="M59" s="16" t="s">
        <v>496</v>
      </c>
      <c r="N59" s="16"/>
      <c r="O59" s="15"/>
      <c r="P59" s="17"/>
    </row>
    <row r="60" spans="1:16" s="42" customFormat="1" ht="36" customHeight="1" x14ac:dyDescent="0.2">
      <c r="A60" s="954"/>
      <c r="B60" s="43" t="s">
        <v>1466</v>
      </c>
      <c r="C60" s="952"/>
      <c r="D60" s="58">
        <v>828.31</v>
      </c>
      <c r="E60" s="100">
        <v>6623</v>
      </c>
      <c r="F60" s="953"/>
      <c r="G60" s="74" t="s">
        <v>1599</v>
      </c>
      <c r="H60" s="16" t="s">
        <v>496</v>
      </c>
      <c r="I60" s="15"/>
      <c r="J60" s="16" t="s">
        <v>496</v>
      </c>
      <c r="K60" s="15"/>
      <c r="L60" s="15"/>
      <c r="M60" s="16" t="s">
        <v>496</v>
      </c>
      <c r="N60" s="16"/>
      <c r="O60" s="15"/>
      <c r="P60" s="17"/>
    </row>
    <row r="61" spans="1:16" s="42" customFormat="1" ht="36" customHeight="1" x14ac:dyDescent="0.2">
      <c r="A61" s="954"/>
      <c r="B61" s="43" t="s">
        <v>476</v>
      </c>
      <c r="C61" s="952"/>
      <c r="D61" s="58">
        <v>87.27</v>
      </c>
      <c r="E61" s="100">
        <v>6624</v>
      </c>
      <c r="F61" s="953"/>
      <c r="G61" s="74" t="s">
        <v>1600</v>
      </c>
      <c r="H61" s="16" t="s">
        <v>496</v>
      </c>
      <c r="I61" s="15"/>
      <c r="J61" s="16" t="s">
        <v>496</v>
      </c>
      <c r="K61" s="15"/>
      <c r="L61" s="15"/>
      <c r="M61" s="16" t="s">
        <v>496</v>
      </c>
      <c r="N61" s="16"/>
      <c r="O61" s="15"/>
      <c r="P61" s="17"/>
    </row>
    <row r="62" spans="1:16" s="42" customFormat="1" ht="36" customHeight="1" x14ac:dyDescent="0.2">
      <c r="A62" s="954"/>
      <c r="B62" s="43" t="s">
        <v>1457</v>
      </c>
      <c r="C62" s="952"/>
      <c r="D62" s="58">
        <v>614</v>
      </c>
      <c r="E62" s="100">
        <v>6625</v>
      </c>
      <c r="F62" s="953"/>
      <c r="G62" s="74" t="s">
        <v>1601</v>
      </c>
      <c r="H62" s="16" t="s">
        <v>496</v>
      </c>
      <c r="I62" s="15"/>
      <c r="J62" s="16" t="s">
        <v>496</v>
      </c>
      <c r="K62" s="15"/>
      <c r="L62" s="15"/>
      <c r="M62" s="16" t="s">
        <v>496</v>
      </c>
      <c r="N62" s="16"/>
      <c r="O62" s="15"/>
      <c r="P62" s="17"/>
    </row>
    <row r="63" spans="1:16" s="42" customFormat="1" ht="36" customHeight="1" x14ac:dyDescent="0.2">
      <c r="A63" s="954"/>
      <c r="B63" s="43" t="s">
        <v>1458</v>
      </c>
      <c r="C63" s="952"/>
      <c r="D63" s="58">
        <v>540</v>
      </c>
      <c r="E63" s="100">
        <v>6626</v>
      </c>
      <c r="F63" s="953"/>
      <c r="G63" s="74" t="s">
        <v>1602</v>
      </c>
      <c r="H63" s="16" t="s">
        <v>496</v>
      </c>
      <c r="I63" s="15"/>
      <c r="J63" s="16" t="s">
        <v>496</v>
      </c>
      <c r="K63" s="15"/>
      <c r="L63" s="15"/>
      <c r="M63" s="16" t="s">
        <v>496</v>
      </c>
      <c r="N63" s="16"/>
      <c r="O63" s="15"/>
      <c r="P63" s="17"/>
    </row>
    <row r="64" spans="1:16" s="42" customFormat="1" ht="36" customHeight="1" x14ac:dyDescent="0.2">
      <c r="A64" s="38" t="s">
        <v>870</v>
      </c>
      <c r="B64" s="43" t="s">
        <v>1467</v>
      </c>
      <c r="C64" s="43" t="s">
        <v>2349</v>
      </c>
      <c r="D64" s="58">
        <v>1314.65</v>
      </c>
      <c r="E64" s="100">
        <v>6614</v>
      </c>
      <c r="F64" s="102">
        <v>41310</v>
      </c>
      <c r="G64" s="74" t="s">
        <v>1603</v>
      </c>
      <c r="H64" s="16" t="s">
        <v>496</v>
      </c>
      <c r="I64" s="15"/>
      <c r="J64" s="16" t="s">
        <v>496</v>
      </c>
      <c r="K64" s="15"/>
      <c r="L64" s="15"/>
      <c r="M64" s="16" t="s">
        <v>496</v>
      </c>
      <c r="N64" s="16"/>
      <c r="O64" s="15"/>
      <c r="P64" s="17"/>
    </row>
    <row r="65" spans="1:16" s="42" customFormat="1" ht="57" customHeight="1" x14ac:dyDescent="0.2">
      <c r="A65" s="38" t="s">
        <v>871</v>
      </c>
      <c r="B65" s="43" t="s">
        <v>1468</v>
      </c>
      <c r="C65" s="43" t="s">
        <v>2350</v>
      </c>
      <c r="D65" s="58">
        <v>12000</v>
      </c>
      <c r="E65" s="100" t="s">
        <v>1604</v>
      </c>
      <c r="F65" s="102">
        <v>41355</v>
      </c>
      <c r="G65" s="74" t="s">
        <v>1605</v>
      </c>
      <c r="H65" s="16" t="s">
        <v>496</v>
      </c>
      <c r="I65" s="15"/>
      <c r="J65" s="16" t="s">
        <v>496</v>
      </c>
      <c r="K65" s="15"/>
      <c r="L65" s="15"/>
      <c r="M65" s="16" t="s">
        <v>496</v>
      </c>
      <c r="N65" s="16"/>
      <c r="O65" s="15"/>
      <c r="P65" s="17"/>
    </row>
    <row r="66" spans="1:16" s="42" customFormat="1" ht="45.75" customHeight="1" x14ac:dyDescent="0.2">
      <c r="A66" s="954" t="s">
        <v>872</v>
      </c>
      <c r="B66" s="43" t="s">
        <v>1156</v>
      </c>
      <c r="C66" s="952" t="s">
        <v>2351</v>
      </c>
      <c r="D66" s="58">
        <v>6600</v>
      </c>
      <c r="E66" s="100">
        <v>6627</v>
      </c>
      <c r="F66" s="953">
        <v>41316</v>
      </c>
      <c r="G66" s="927" t="s">
        <v>1606</v>
      </c>
      <c r="H66" s="16" t="s">
        <v>496</v>
      </c>
      <c r="I66" s="15"/>
      <c r="J66" s="16" t="s">
        <v>496</v>
      </c>
      <c r="K66" s="15"/>
      <c r="L66" s="15"/>
      <c r="M66" s="16" t="s">
        <v>496</v>
      </c>
      <c r="N66" s="16"/>
      <c r="O66" s="15"/>
      <c r="P66" s="17"/>
    </row>
    <row r="67" spans="1:16" s="42" customFormat="1" ht="45.75" customHeight="1" x14ac:dyDescent="0.2">
      <c r="A67" s="954"/>
      <c r="B67" s="43" t="s">
        <v>1469</v>
      </c>
      <c r="C67" s="952"/>
      <c r="D67" s="58">
        <v>9900</v>
      </c>
      <c r="E67" s="100">
        <v>6628</v>
      </c>
      <c r="F67" s="953"/>
      <c r="G67" s="927"/>
      <c r="H67" s="16" t="s">
        <v>496</v>
      </c>
      <c r="I67" s="15"/>
      <c r="J67" s="16" t="s">
        <v>496</v>
      </c>
      <c r="K67" s="15"/>
      <c r="L67" s="15"/>
      <c r="M67" s="16" t="s">
        <v>496</v>
      </c>
      <c r="N67" s="16"/>
      <c r="O67" s="15"/>
      <c r="P67" s="17"/>
    </row>
    <row r="68" spans="1:16" s="42" customFormat="1" ht="45.75" customHeight="1" x14ac:dyDescent="0.2">
      <c r="A68" s="954"/>
      <c r="B68" s="43" t="s">
        <v>1470</v>
      </c>
      <c r="C68" s="952"/>
      <c r="D68" s="58">
        <v>13673</v>
      </c>
      <c r="E68" s="100">
        <v>6629</v>
      </c>
      <c r="F68" s="953"/>
      <c r="G68" s="927"/>
      <c r="H68" s="16" t="s">
        <v>496</v>
      </c>
      <c r="I68" s="15"/>
      <c r="J68" s="16" t="s">
        <v>496</v>
      </c>
      <c r="K68" s="15"/>
      <c r="L68" s="15"/>
      <c r="M68" s="16" t="s">
        <v>496</v>
      </c>
      <c r="N68" s="16"/>
      <c r="O68" s="15"/>
      <c r="P68" s="17"/>
    </row>
    <row r="69" spans="1:16" s="42" customFormat="1" ht="45.75" customHeight="1" x14ac:dyDescent="0.2">
      <c r="A69" s="38" t="s">
        <v>873</v>
      </c>
      <c r="B69" s="43" t="s">
        <v>1457</v>
      </c>
      <c r="C69" s="43" t="s">
        <v>2352</v>
      </c>
      <c r="D69" s="58">
        <v>68</v>
      </c>
      <c r="E69" s="100">
        <v>6616</v>
      </c>
      <c r="F69" s="102">
        <v>41310</v>
      </c>
      <c r="G69" s="74" t="s">
        <v>1576</v>
      </c>
      <c r="H69" s="16" t="s">
        <v>496</v>
      </c>
      <c r="I69" s="15"/>
      <c r="J69" s="16" t="s">
        <v>496</v>
      </c>
      <c r="K69" s="15"/>
      <c r="L69" s="15"/>
      <c r="M69" s="16" t="s">
        <v>496</v>
      </c>
      <c r="N69" s="16"/>
      <c r="O69" s="15"/>
      <c r="P69" s="17"/>
    </row>
    <row r="70" spans="1:16" s="42" customFormat="1" ht="45.75" customHeight="1" x14ac:dyDescent="0.2">
      <c r="A70" s="954" t="s">
        <v>874</v>
      </c>
      <c r="B70" s="43" t="s">
        <v>67</v>
      </c>
      <c r="C70" s="952" t="s">
        <v>2347</v>
      </c>
      <c r="D70" s="58">
        <v>169.5</v>
      </c>
      <c r="E70" s="100">
        <v>6612</v>
      </c>
      <c r="F70" s="953">
        <v>41306</v>
      </c>
      <c r="G70" s="927" t="s">
        <v>1607</v>
      </c>
      <c r="H70" s="16" t="s">
        <v>496</v>
      </c>
      <c r="I70" s="15"/>
      <c r="J70" s="16" t="s">
        <v>496</v>
      </c>
      <c r="K70" s="15"/>
      <c r="L70" s="15"/>
      <c r="M70" s="16" t="s">
        <v>496</v>
      </c>
      <c r="N70" s="16"/>
      <c r="O70" s="15"/>
      <c r="P70" s="17"/>
    </row>
    <row r="71" spans="1:16" s="42" customFormat="1" ht="45.75" customHeight="1" x14ac:dyDescent="0.2">
      <c r="A71" s="954"/>
      <c r="B71" s="43" t="s">
        <v>440</v>
      </c>
      <c r="C71" s="952"/>
      <c r="D71" s="58">
        <v>120</v>
      </c>
      <c r="E71" s="100">
        <v>6613</v>
      </c>
      <c r="F71" s="953"/>
      <c r="G71" s="927"/>
      <c r="H71" s="16" t="s">
        <v>496</v>
      </c>
      <c r="I71" s="15"/>
      <c r="J71" s="16" t="s">
        <v>496</v>
      </c>
      <c r="K71" s="15"/>
      <c r="L71" s="15"/>
      <c r="M71" s="16" t="s">
        <v>496</v>
      </c>
      <c r="N71" s="16"/>
      <c r="O71" s="15"/>
      <c r="P71" s="17"/>
    </row>
    <row r="72" spans="1:16" s="42" customFormat="1" ht="45.75" customHeight="1" x14ac:dyDescent="0.2">
      <c r="A72" s="38" t="s">
        <v>875</v>
      </c>
      <c r="B72" s="43" t="s">
        <v>1471</v>
      </c>
      <c r="C72" s="43" t="s">
        <v>2353</v>
      </c>
      <c r="D72" s="58">
        <v>117</v>
      </c>
      <c r="E72" s="100">
        <v>6634</v>
      </c>
      <c r="F72" s="102">
        <v>41325</v>
      </c>
      <c r="G72" s="74" t="s">
        <v>1608</v>
      </c>
      <c r="H72" s="16" t="s">
        <v>496</v>
      </c>
      <c r="I72" s="15"/>
      <c r="J72" s="16" t="s">
        <v>496</v>
      </c>
      <c r="K72" s="15"/>
      <c r="L72" s="15"/>
      <c r="M72" s="16" t="s">
        <v>496</v>
      </c>
      <c r="N72" s="16"/>
      <c r="O72" s="15"/>
      <c r="P72" s="17"/>
    </row>
    <row r="73" spans="1:16" s="42" customFormat="1" ht="45.75" customHeight="1" x14ac:dyDescent="0.2">
      <c r="A73" s="38" t="s">
        <v>876</v>
      </c>
      <c r="B73" s="43" t="s">
        <v>129</v>
      </c>
      <c r="C73" s="43" t="s">
        <v>2354</v>
      </c>
      <c r="D73" s="58">
        <v>10150</v>
      </c>
      <c r="E73" s="100">
        <v>6638</v>
      </c>
      <c r="F73" s="102">
        <v>41339</v>
      </c>
      <c r="G73" s="74" t="s">
        <v>1609</v>
      </c>
      <c r="H73" s="16" t="s">
        <v>496</v>
      </c>
      <c r="I73" s="15"/>
      <c r="J73" s="16" t="s">
        <v>496</v>
      </c>
      <c r="K73" s="15"/>
      <c r="L73" s="15"/>
      <c r="M73" s="16" t="s">
        <v>496</v>
      </c>
      <c r="N73" s="16"/>
      <c r="O73" s="15"/>
      <c r="P73" s="17"/>
    </row>
    <row r="74" spans="1:16" s="42" customFormat="1" ht="45.75" customHeight="1" x14ac:dyDescent="0.2">
      <c r="A74" s="38" t="s">
        <v>877</v>
      </c>
      <c r="B74" s="43" t="s">
        <v>445</v>
      </c>
      <c r="C74" s="43" t="s">
        <v>2355</v>
      </c>
      <c r="D74" s="58">
        <v>118</v>
      </c>
      <c r="E74" s="100">
        <v>6633</v>
      </c>
      <c r="F74" s="102">
        <v>41323</v>
      </c>
      <c r="G74" s="74" t="s">
        <v>1610</v>
      </c>
      <c r="H74" s="16" t="s">
        <v>496</v>
      </c>
      <c r="I74" s="15"/>
      <c r="J74" s="16" t="s">
        <v>496</v>
      </c>
      <c r="K74" s="15"/>
      <c r="L74" s="15"/>
      <c r="M74" s="16" t="s">
        <v>496</v>
      </c>
      <c r="N74" s="16"/>
      <c r="O74" s="15"/>
      <c r="P74" s="17"/>
    </row>
    <row r="75" spans="1:16" s="42" customFormat="1" ht="45.75" customHeight="1" x14ac:dyDescent="0.2">
      <c r="A75" s="954" t="s">
        <v>878</v>
      </c>
      <c r="B75" s="43" t="s">
        <v>458</v>
      </c>
      <c r="C75" s="952" t="s">
        <v>2356</v>
      </c>
      <c r="D75" s="58">
        <v>8974.7999999999993</v>
      </c>
      <c r="E75" s="100">
        <v>6640</v>
      </c>
      <c r="F75" s="102">
        <v>41340</v>
      </c>
      <c r="G75" s="74" t="s">
        <v>1611</v>
      </c>
      <c r="H75" s="16" t="s">
        <v>496</v>
      </c>
      <c r="I75" s="15"/>
      <c r="J75" s="16" t="s">
        <v>496</v>
      </c>
      <c r="K75" s="15"/>
      <c r="L75" s="15"/>
      <c r="M75" s="16" t="s">
        <v>496</v>
      </c>
      <c r="N75" s="16"/>
      <c r="O75" s="15"/>
      <c r="P75" s="17"/>
    </row>
    <row r="76" spans="1:16" s="42" customFormat="1" ht="45.75" customHeight="1" x14ac:dyDescent="0.2">
      <c r="A76" s="954"/>
      <c r="B76" s="43" t="s">
        <v>1472</v>
      </c>
      <c r="C76" s="952"/>
      <c r="D76" s="58">
        <v>159.36000000000001</v>
      </c>
      <c r="E76" s="100">
        <v>6641</v>
      </c>
      <c r="F76" s="102">
        <v>41340</v>
      </c>
      <c r="G76" s="74" t="s">
        <v>1611</v>
      </c>
      <c r="H76" s="16" t="s">
        <v>496</v>
      </c>
      <c r="I76" s="15"/>
      <c r="J76" s="16" t="s">
        <v>496</v>
      </c>
      <c r="K76" s="15"/>
      <c r="L76" s="15"/>
      <c r="M76" s="16" t="s">
        <v>496</v>
      </c>
      <c r="N76" s="16"/>
      <c r="O76" s="15"/>
      <c r="P76" s="17"/>
    </row>
    <row r="77" spans="1:16" s="42" customFormat="1" ht="45.75" customHeight="1" x14ac:dyDescent="0.2">
      <c r="A77" s="954"/>
      <c r="B77" s="43" t="s">
        <v>1473</v>
      </c>
      <c r="C77" s="952"/>
      <c r="D77" s="58">
        <v>81.599999999999994</v>
      </c>
      <c r="E77" s="100">
        <v>6642</v>
      </c>
      <c r="F77" s="102">
        <v>41340</v>
      </c>
      <c r="G77" s="74" t="s">
        <v>1612</v>
      </c>
      <c r="H77" s="16" t="s">
        <v>496</v>
      </c>
      <c r="I77" s="15"/>
      <c r="J77" s="16" t="s">
        <v>496</v>
      </c>
      <c r="K77" s="15"/>
      <c r="L77" s="15"/>
      <c r="M77" s="16" t="s">
        <v>496</v>
      </c>
      <c r="N77" s="16"/>
      <c r="O77" s="15"/>
      <c r="P77" s="17"/>
    </row>
    <row r="78" spans="1:16" s="42" customFormat="1" ht="37.5" customHeight="1" x14ac:dyDescent="0.2">
      <c r="A78" s="954" t="s">
        <v>879</v>
      </c>
      <c r="B78" s="43" t="s">
        <v>1102</v>
      </c>
      <c r="C78" s="952" t="s">
        <v>2357</v>
      </c>
      <c r="D78" s="58">
        <v>1156.2</v>
      </c>
      <c r="E78" s="100">
        <v>6681</v>
      </c>
      <c r="F78" s="953">
        <v>41348</v>
      </c>
      <c r="G78" s="74" t="s">
        <v>1613</v>
      </c>
      <c r="H78" s="16" t="s">
        <v>496</v>
      </c>
      <c r="I78" s="15"/>
      <c r="J78" s="16" t="s">
        <v>496</v>
      </c>
      <c r="K78" s="15"/>
      <c r="L78" s="15"/>
      <c r="M78" s="16" t="s">
        <v>496</v>
      </c>
      <c r="N78" s="16"/>
      <c r="O78" s="15"/>
      <c r="P78" s="17"/>
    </row>
    <row r="79" spans="1:16" s="42" customFormat="1" ht="37.5" customHeight="1" x14ac:dyDescent="0.2">
      <c r="A79" s="954"/>
      <c r="B79" s="43" t="s">
        <v>1473</v>
      </c>
      <c r="C79" s="952"/>
      <c r="D79" s="58">
        <v>1173</v>
      </c>
      <c r="E79" s="100">
        <v>6682</v>
      </c>
      <c r="F79" s="953"/>
      <c r="G79" s="74" t="s">
        <v>1614</v>
      </c>
      <c r="H79" s="16" t="s">
        <v>496</v>
      </c>
      <c r="I79" s="15"/>
      <c r="J79" s="16" t="s">
        <v>496</v>
      </c>
      <c r="K79" s="15"/>
      <c r="L79" s="15"/>
      <c r="M79" s="16" t="s">
        <v>496</v>
      </c>
      <c r="N79" s="16"/>
      <c r="O79" s="15"/>
      <c r="P79" s="17"/>
    </row>
    <row r="80" spans="1:16" s="42" customFormat="1" ht="37.5" customHeight="1" x14ac:dyDescent="0.2">
      <c r="A80" s="954"/>
      <c r="B80" s="43" t="s">
        <v>458</v>
      </c>
      <c r="C80" s="952"/>
      <c r="D80" s="58">
        <v>2066.13</v>
      </c>
      <c r="E80" s="100">
        <v>6683</v>
      </c>
      <c r="F80" s="953"/>
      <c r="G80" s="74" t="s">
        <v>1615</v>
      </c>
      <c r="H80" s="16" t="s">
        <v>496</v>
      </c>
      <c r="I80" s="15"/>
      <c r="J80" s="16" t="s">
        <v>496</v>
      </c>
      <c r="K80" s="15"/>
      <c r="L80" s="15"/>
      <c r="M80" s="16" t="s">
        <v>496</v>
      </c>
      <c r="N80" s="16"/>
      <c r="O80" s="15"/>
      <c r="P80" s="17"/>
    </row>
    <row r="81" spans="1:16" s="42" customFormat="1" ht="37.5" customHeight="1" x14ac:dyDescent="0.2">
      <c r="A81" s="954" t="s">
        <v>880</v>
      </c>
      <c r="B81" s="43" t="s">
        <v>482</v>
      </c>
      <c r="C81" s="952" t="s">
        <v>2358</v>
      </c>
      <c r="D81" s="58">
        <v>615</v>
      </c>
      <c r="E81" s="100">
        <v>6709</v>
      </c>
      <c r="F81" s="953">
        <v>41354</v>
      </c>
      <c r="G81" s="74" t="s">
        <v>1616</v>
      </c>
      <c r="H81" s="16" t="s">
        <v>496</v>
      </c>
      <c r="I81" s="15"/>
      <c r="J81" s="16" t="s">
        <v>496</v>
      </c>
      <c r="K81" s="15"/>
      <c r="L81" s="15"/>
      <c r="M81" s="16" t="s">
        <v>496</v>
      </c>
      <c r="N81" s="16"/>
      <c r="O81" s="15"/>
      <c r="P81" s="17"/>
    </row>
    <row r="82" spans="1:16" s="42" customFormat="1" ht="37.5" customHeight="1" x14ac:dyDescent="0.2">
      <c r="A82" s="954"/>
      <c r="B82" s="43" t="s">
        <v>1474</v>
      </c>
      <c r="C82" s="952"/>
      <c r="D82" s="58">
        <v>4410</v>
      </c>
      <c r="E82" s="100">
        <v>6710</v>
      </c>
      <c r="F82" s="953"/>
      <c r="G82" s="74" t="s">
        <v>1616</v>
      </c>
      <c r="H82" s="16" t="s">
        <v>496</v>
      </c>
      <c r="I82" s="15"/>
      <c r="J82" s="16" t="s">
        <v>496</v>
      </c>
      <c r="K82" s="15"/>
      <c r="L82" s="15"/>
      <c r="M82" s="16" t="s">
        <v>496</v>
      </c>
      <c r="N82" s="16"/>
      <c r="O82" s="15"/>
      <c r="P82" s="17"/>
    </row>
    <row r="83" spans="1:16" s="42" customFormat="1" ht="37.5" customHeight="1" x14ac:dyDescent="0.2">
      <c r="A83" s="954" t="s">
        <v>881</v>
      </c>
      <c r="B83" s="43" t="s">
        <v>78</v>
      </c>
      <c r="C83" s="952" t="s">
        <v>2359</v>
      </c>
      <c r="D83" s="58">
        <v>2149.4</v>
      </c>
      <c r="E83" s="100">
        <v>6685</v>
      </c>
      <c r="F83" s="953">
        <v>41351</v>
      </c>
      <c r="G83" s="74" t="s">
        <v>1617</v>
      </c>
      <c r="H83" s="16" t="s">
        <v>496</v>
      </c>
      <c r="I83" s="15"/>
      <c r="J83" s="16" t="s">
        <v>496</v>
      </c>
      <c r="K83" s="15"/>
      <c r="L83" s="15"/>
      <c r="M83" s="16" t="s">
        <v>496</v>
      </c>
      <c r="N83" s="16"/>
      <c r="O83" s="15"/>
      <c r="P83" s="17"/>
    </row>
    <row r="84" spans="1:16" s="42" customFormat="1" ht="37.5" customHeight="1" x14ac:dyDescent="0.2">
      <c r="A84" s="954"/>
      <c r="B84" s="43" t="s">
        <v>3</v>
      </c>
      <c r="C84" s="952"/>
      <c r="D84" s="58">
        <f>498.06+964.35+132.24+840.7</f>
        <v>2435.3500000000004</v>
      </c>
      <c r="E84" s="100">
        <v>6686</v>
      </c>
      <c r="F84" s="953"/>
      <c r="G84" s="74" t="s">
        <v>1617</v>
      </c>
      <c r="H84" s="16" t="s">
        <v>496</v>
      </c>
      <c r="I84" s="15"/>
      <c r="J84" s="16" t="s">
        <v>496</v>
      </c>
      <c r="K84" s="15"/>
      <c r="L84" s="15"/>
      <c r="M84" s="16" t="s">
        <v>496</v>
      </c>
      <c r="N84" s="16"/>
      <c r="O84" s="15"/>
      <c r="P84" s="17"/>
    </row>
    <row r="85" spans="1:16" s="42" customFormat="1" ht="37.5" customHeight="1" x14ac:dyDescent="0.2">
      <c r="A85" s="954"/>
      <c r="B85" s="43" t="s">
        <v>2</v>
      </c>
      <c r="C85" s="952"/>
      <c r="D85" s="58">
        <v>570</v>
      </c>
      <c r="E85" s="100">
        <v>6687</v>
      </c>
      <c r="F85" s="953"/>
      <c r="G85" s="74" t="s">
        <v>1617</v>
      </c>
      <c r="H85" s="16" t="s">
        <v>496</v>
      </c>
      <c r="I85" s="15"/>
      <c r="J85" s="16" t="s">
        <v>496</v>
      </c>
      <c r="K85" s="15"/>
      <c r="L85" s="15"/>
      <c r="M85" s="16" t="s">
        <v>496</v>
      </c>
      <c r="N85" s="16"/>
      <c r="O85" s="15"/>
      <c r="P85" s="17"/>
    </row>
    <row r="86" spans="1:16" s="42" customFormat="1" ht="37.5" customHeight="1" x14ac:dyDescent="0.2">
      <c r="A86" s="954"/>
      <c r="B86" s="43" t="s">
        <v>75</v>
      </c>
      <c r="C86" s="952"/>
      <c r="D86" s="58">
        <v>12668.34</v>
      </c>
      <c r="E86" s="100">
        <v>6688</v>
      </c>
      <c r="F86" s="953"/>
      <c r="G86" s="74" t="s">
        <v>1618</v>
      </c>
      <c r="H86" s="16" t="s">
        <v>496</v>
      </c>
      <c r="I86" s="15"/>
      <c r="J86" s="16" t="s">
        <v>496</v>
      </c>
      <c r="K86" s="15"/>
      <c r="L86" s="15"/>
      <c r="M86" s="16" t="s">
        <v>496</v>
      </c>
      <c r="N86" s="16"/>
      <c r="O86" s="15"/>
      <c r="P86" s="17"/>
    </row>
    <row r="87" spans="1:16" s="42" customFormat="1" ht="37.5" customHeight="1" x14ac:dyDescent="0.2">
      <c r="A87" s="38" t="s">
        <v>882</v>
      </c>
      <c r="B87" s="43" t="s">
        <v>1475</v>
      </c>
      <c r="C87" s="43" t="s">
        <v>2015</v>
      </c>
      <c r="D87" s="58">
        <v>10476</v>
      </c>
      <c r="E87" s="100">
        <v>6637</v>
      </c>
      <c r="F87" s="102">
        <v>41339</v>
      </c>
      <c r="G87" s="74" t="s">
        <v>1619</v>
      </c>
      <c r="H87" s="16" t="s">
        <v>496</v>
      </c>
      <c r="I87" s="15"/>
      <c r="J87" s="16" t="s">
        <v>496</v>
      </c>
      <c r="K87" s="15"/>
      <c r="L87" s="15"/>
      <c r="M87" s="16" t="s">
        <v>496</v>
      </c>
      <c r="N87" s="16"/>
      <c r="O87" s="15"/>
      <c r="P87" s="17"/>
    </row>
    <row r="88" spans="1:16" s="42" customFormat="1" ht="37.5" customHeight="1" x14ac:dyDescent="0.2">
      <c r="A88" s="38" t="s">
        <v>883</v>
      </c>
      <c r="B88" s="43" t="s">
        <v>1463</v>
      </c>
      <c r="C88" s="43" t="s">
        <v>2360</v>
      </c>
      <c r="D88" s="58">
        <v>204</v>
      </c>
      <c r="E88" s="100">
        <v>6643</v>
      </c>
      <c r="F88" s="102">
        <v>41344</v>
      </c>
      <c r="G88" s="74" t="s">
        <v>1620</v>
      </c>
      <c r="H88" s="16" t="s">
        <v>496</v>
      </c>
      <c r="I88" s="15"/>
      <c r="J88" s="16" t="s">
        <v>496</v>
      </c>
      <c r="K88" s="15"/>
      <c r="L88" s="15"/>
      <c r="M88" s="16" t="s">
        <v>496</v>
      </c>
      <c r="N88" s="16"/>
      <c r="O88" s="15"/>
      <c r="P88" s="17"/>
    </row>
    <row r="89" spans="1:16" s="42" customFormat="1" ht="37.5" customHeight="1" x14ac:dyDescent="0.2">
      <c r="A89" s="38" t="s">
        <v>884</v>
      </c>
      <c r="B89" s="43" t="s">
        <v>477</v>
      </c>
      <c r="C89" s="43" t="s">
        <v>2361</v>
      </c>
      <c r="D89" s="58">
        <v>4380</v>
      </c>
      <c r="E89" s="100">
        <v>6639</v>
      </c>
      <c r="F89" s="102">
        <v>41339</v>
      </c>
      <c r="G89" s="74" t="s">
        <v>1619</v>
      </c>
      <c r="H89" s="16" t="s">
        <v>496</v>
      </c>
      <c r="I89" s="15"/>
      <c r="J89" s="16" t="s">
        <v>496</v>
      </c>
      <c r="K89" s="15"/>
      <c r="L89" s="15"/>
      <c r="M89" s="16" t="s">
        <v>496</v>
      </c>
      <c r="N89" s="16"/>
      <c r="O89" s="15"/>
      <c r="P89" s="17"/>
    </row>
    <row r="90" spans="1:16" s="42" customFormat="1" ht="37.5" customHeight="1" x14ac:dyDescent="0.2">
      <c r="A90" s="954" t="s">
        <v>885</v>
      </c>
      <c r="B90" s="43" t="s">
        <v>1476</v>
      </c>
      <c r="C90" s="952" t="s">
        <v>2362</v>
      </c>
      <c r="D90" s="58">
        <v>90</v>
      </c>
      <c r="E90" s="100">
        <v>6700</v>
      </c>
      <c r="F90" s="953">
        <v>41354</v>
      </c>
      <c r="G90" s="74" t="s">
        <v>1621</v>
      </c>
      <c r="H90" s="16" t="s">
        <v>496</v>
      </c>
      <c r="I90" s="15"/>
      <c r="J90" s="16" t="s">
        <v>496</v>
      </c>
      <c r="K90" s="15"/>
      <c r="L90" s="15"/>
      <c r="M90" s="16" t="s">
        <v>496</v>
      </c>
      <c r="N90" s="16"/>
      <c r="O90" s="15"/>
      <c r="P90" s="17"/>
    </row>
    <row r="91" spans="1:16" s="42" customFormat="1" ht="37.5" customHeight="1" x14ac:dyDescent="0.2">
      <c r="A91" s="954"/>
      <c r="B91" s="43" t="s">
        <v>1477</v>
      </c>
      <c r="C91" s="952"/>
      <c r="D91" s="58">
        <v>62.15</v>
      </c>
      <c r="E91" s="100">
        <v>6701</v>
      </c>
      <c r="F91" s="953"/>
      <c r="G91" s="74" t="s">
        <v>1621</v>
      </c>
      <c r="H91" s="16" t="s">
        <v>496</v>
      </c>
      <c r="I91" s="15"/>
      <c r="J91" s="16" t="s">
        <v>496</v>
      </c>
      <c r="K91" s="15"/>
      <c r="L91" s="15"/>
      <c r="M91" s="16" t="s">
        <v>496</v>
      </c>
      <c r="N91" s="16"/>
      <c r="O91" s="15"/>
      <c r="P91" s="17"/>
    </row>
    <row r="92" spans="1:16" s="42" customFormat="1" ht="37.5" customHeight="1" x14ac:dyDescent="0.2">
      <c r="A92" s="38" t="s">
        <v>886</v>
      </c>
      <c r="B92" s="43" t="s">
        <v>67</v>
      </c>
      <c r="C92" s="43" t="s">
        <v>2363</v>
      </c>
      <c r="D92" s="58">
        <v>203.4</v>
      </c>
      <c r="E92" s="100">
        <v>6636</v>
      </c>
      <c r="F92" s="102">
        <v>41334</v>
      </c>
      <c r="G92" s="74" t="s">
        <v>1622</v>
      </c>
      <c r="H92" s="16" t="s">
        <v>496</v>
      </c>
      <c r="I92" s="15"/>
      <c r="J92" s="16" t="s">
        <v>496</v>
      </c>
      <c r="K92" s="15"/>
      <c r="L92" s="15"/>
      <c r="M92" s="16" t="s">
        <v>496</v>
      </c>
      <c r="N92" s="16"/>
      <c r="O92" s="15"/>
      <c r="P92" s="17"/>
    </row>
    <row r="93" spans="1:16" s="42" customFormat="1" ht="37.5" customHeight="1" x14ac:dyDescent="0.2">
      <c r="A93" s="954" t="s">
        <v>887</v>
      </c>
      <c r="B93" s="43" t="s">
        <v>477</v>
      </c>
      <c r="C93" s="952" t="s">
        <v>2364</v>
      </c>
      <c r="D93" s="58">
        <v>526</v>
      </c>
      <c r="E93" s="100">
        <v>6702</v>
      </c>
      <c r="F93" s="953">
        <v>41354</v>
      </c>
      <c r="G93" s="74" t="s">
        <v>1623</v>
      </c>
      <c r="H93" s="16" t="s">
        <v>496</v>
      </c>
      <c r="I93" s="15"/>
      <c r="J93" s="16" t="s">
        <v>496</v>
      </c>
      <c r="K93" s="15"/>
      <c r="L93" s="15"/>
      <c r="M93" s="16" t="s">
        <v>496</v>
      </c>
      <c r="N93" s="16"/>
      <c r="O93" s="15"/>
      <c r="P93" s="17"/>
    </row>
    <row r="94" spans="1:16" s="42" customFormat="1" ht="37.5" customHeight="1" x14ac:dyDescent="0.2">
      <c r="A94" s="954"/>
      <c r="B94" s="43" t="s">
        <v>1099</v>
      </c>
      <c r="C94" s="952"/>
      <c r="D94" s="58">
        <f>1400+1150</f>
        <v>2550</v>
      </c>
      <c r="E94" s="100">
        <v>6703</v>
      </c>
      <c r="F94" s="953"/>
      <c r="G94" s="74" t="s">
        <v>1624</v>
      </c>
      <c r="H94" s="16" t="s">
        <v>496</v>
      </c>
      <c r="I94" s="15"/>
      <c r="J94" s="16" t="s">
        <v>496</v>
      </c>
      <c r="K94" s="15"/>
      <c r="L94" s="15"/>
      <c r="M94" s="16" t="s">
        <v>496</v>
      </c>
      <c r="N94" s="16"/>
      <c r="O94" s="15"/>
      <c r="P94" s="17"/>
    </row>
    <row r="95" spans="1:16" s="42" customFormat="1" ht="37.5" customHeight="1" x14ac:dyDescent="0.2">
      <c r="A95" s="954"/>
      <c r="B95" s="43" t="s">
        <v>302</v>
      </c>
      <c r="C95" s="952"/>
      <c r="D95" s="58">
        <v>2222.87</v>
      </c>
      <c r="E95" s="100">
        <v>6704</v>
      </c>
      <c r="F95" s="953"/>
      <c r="G95" s="74" t="s">
        <v>1625</v>
      </c>
      <c r="H95" s="16" t="s">
        <v>496</v>
      </c>
      <c r="I95" s="15"/>
      <c r="J95" s="16" t="s">
        <v>496</v>
      </c>
      <c r="K95" s="15"/>
      <c r="L95" s="15"/>
      <c r="M95" s="16" t="s">
        <v>496</v>
      </c>
      <c r="N95" s="16"/>
      <c r="O95" s="15"/>
      <c r="P95" s="17"/>
    </row>
    <row r="96" spans="1:16" s="42" customFormat="1" ht="45.75" customHeight="1" x14ac:dyDescent="0.2">
      <c r="A96" s="954" t="s">
        <v>888</v>
      </c>
      <c r="B96" s="43" t="s">
        <v>1194</v>
      </c>
      <c r="C96" s="952" t="s">
        <v>2365</v>
      </c>
      <c r="D96" s="58">
        <v>2279.33</v>
      </c>
      <c r="E96" s="100">
        <v>6739</v>
      </c>
      <c r="F96" s="102">
        <v>41394</v>
      </c>
      <c r="G96" s="74" t="s">
        <v>1626</v>
      </c>
      <c r="H96" s="16" t="s">
        <v>496</v>
      </c>
      <c r="I96" s="15"/>
      <c r="J96" s="16" t="s">
        <v>496</v>
      </c>
      <c r="K96" s="15"/>
      <c r="L96" s="15"/>
      <c r="M96" s="16" t="s">
        <v>496</v>
      </c>
      <c r="N96" s="16"/>
      <c r="O96" s="15"/>
      <c r="P96" s="17"/>
    </row>
    <row r="97" spans="1:16" s="42" customFormat="1" ht="66" customHeight="1" x14ac:dyDescent="0.2">
      <c r="A97" s="954"/>
      <c r="B97" s="43" t="s">
        <v>1478</v>
      </c>
      <c r="C97" s="952"/>
      <c r="D97" s="58">
        <v>6605.3</v>
      </c>
      <c r="E97" s="100" t="s">
        <v>1627</v>
      </c>
      <c r="F97" s="102">
        <v>41411</v>
      </c>
      <c r="G97" s="74" t="s">
        <v>1628</v>
      </c>
      <c r="H97" s="16" t="s">
        <v>496</v>
      </c>
      <c r="I97" s="15"/>
      <c r="J97" s="16" t="s">
        <v>496</v>
      </c>
      <c r="K97" s="15"/>
      <c r="L97" s="15"/>
      <c r="M97" s="16" t="s">
        <v>496</v>
      </c>
      <c r="N97" s="16"/>
      <c r="O97" s="15"/>
      <c r="P97" s="17"/>
    </row>
    <row r="98" spans="1:16" s="42" customFormat="1" ht="66" customHeight="1" x14ac:dyDescent="0.2">
      <c r="A98" s="954"/>
      <c r="B98" s="43" t="s">
        <v>145</v>
      </c>
      <c r="C98" s="952"/>
      <c r="D98" s="58">
        <v>5036.8500000000004</v>
      </c>
      <c r="E98" s="100" t="s">
        <v>1629</v>
      </c>
      <c r="F98" s="102">
        <v>41411</v>
      </c>
      <c r="G98" s="74" t="s">
        <v>1630</v>
      </c>
      <c r="H98" s="16" t="s">
        <v>496</v>
      </c>
      <c r="I98" s="15"/>
      <c r="J98" s="16" t="s">
        <v>496</v>
      </c>
      <c r="K98" s="15"/>
      <c r="L98" s="15"/>
      <c r="M98" s="16" t="s">
        <v>496</v>
      </c>
      <c r="N98" s="16"/>
      <c r="O98" s="15"/>
      <c r="P98" s="17"/>
    </row>
    <row r="99" spans="1:16" s="42" customFormat="1" ht="45.75" customHeight="1" x14ac:dyDescent="0.2">
      <c r="A99" s="954"/>
      <c r="B99" s="43" t="s">
        <v>5</v>
      </c>
      <c r="C99" s="952"/>
      <c r="D99" s="58">
        <v>956.26</v>
      </c>
      <c r="E99" s="100">
        <v>6740</v>
      </c>
      <c r="F99" s="102">
        <v>41394</v>
      </c>
      <c r="G99" s="74" t="s">
        <v>1631</v>
      </c>
      <c r="H99" s="16" t="s">
        <v>496</v>
      </c>
      <c r="I99" s="15"/>
      <c r="J99" s="16" t="s">
        <v>496</v>
      </c>
      <c r="K99" s="15"/>
      <c r="L99" s="15"/>
      <c r="M99" s="16" t="s">
        <v>496</v>
      </c>
      <c r="N99" s="16"/>
      <c r="O99" s="15"/>
      <c r="P99" s="17"/>
    </row>
    <row r="100" spans="1:16" s="42" customFormat="1" ht="52.5" customHeight="1" x14ac:dyDescent="0.2">
      <c r="A100" s="38" t="s">
        <v>889</v>
      </c>
      <c r="B100" s="43" t="s">
        <v>1479</v>
      </c>
      <c r="C100" s="43" t="s">
        <v>2366</v>
      </c>
      <c r="D100" s="58">
        <v>307.31</v>
      </c>
      <c r="E100" s="100">
        <v>6680</v>
      </c>
      <c r="F100" s="102">
        <v>41347</v>
      </c>
      <c r="G100" s="74" t="s">
        <v>1632</v>
      </c>
      <c r="H100" s="16" t="s">
        <v>496</v>
      </c>
      <c r="I100" s="15"/>
      <c r="J100" s="16" t="s">
        <v>496</v>
      </c>
      <c r="K100" s="15"/>
      <c r="L100" s="15"/>
      <c r="M100" s="16" t="s">
        <v>496</v>
      </c>
      <c r="N100" s="16"/>
      <c r="O100" s="15"/>
      <c r="P100" s="17"/>
    </row>
    <row r="101" spans="1:16" s="42" customFormat="1" ht="52.5" customHeight="1" x14ac:dyDescent="0.2">
      <c r="A101" s="954" t="s">
        <v>890</v>
      </c>
      <c r="B101" s="43" t="s">
        <v>1159</v>
      </c>
      <c r="C101" s="952" t="s">
        <v>2367</v>
      </c>
      <c r="D101" s="58">
        <v>506.4</v>
      </c>
      <c r="E101" s="100">
        <v>6692</v>
      </c>
      <c r="F101" s="953">
        <v>41354</v>
      </c>
      <c r="G101" s="74" t="s">
        <v>1633</v>
      </c>
      <c r="H101" s="16" t="s">
        <v>496</v>
      </c>
      <c r="I101" s="15"/>
      <c r="J101" s="16" t="s">
        <v>496</v>
      </c>
      <c r="K101" s="15"/>
      <c r="L101" s="15"/>
      <c r="M101" s="16" t="s">
        <v>496</v>
      </c>
      <c r="N101" s="16"/>
      <c r="O101" s="15"/>
      <c r="P101" s="17"/>
    </row>
    <row r="102" spans="1:16" s="42" customFormat="1" ht="52.5" customHeight="1" x14ac:dyDescent="0.2">
      <c r="A102" s="954"/>
      <c r="B102" s="43" t="s">
        <v>1480</v>
      </c>
      <c r="C102" s="952"/>
      <c r="D102" s="58">
        <v>379.6</v>
      </c>
      <c r="E102" s="100">
        <v>6693</v>
      </c>
      <c r="F102" s="953"/>
      <c r="G102" s="74" t="s">
        <v>1634</v>
      </c>
      <c r="H102" s="16" t="s">
        <v>496</v>
      </c>
      <c r="I102" s="15"/>
      <c r="J102" s="16" t="s">
        <v>496</v>
      </c>
      <c r="K102" s="15"/>
      <c r="L102" s="15"/>
      <c r="M102" s="16" t="s">
        <v>496</v>
      </c>
      <c r="N102" s="16"/>
      <c r="O102" s="15"/>
      <c r="P102" s="17"/>
    </row>
    <row r="103" spans="1:16" s="42" customFormat="1" ht="52.5" customHeight="1" x14ac:dyDescent="0.2">
      <c r="A103" s="954"/>
      <c r="B103" s="43" t="s">
        <v>1160</v>
      </c>
      <c r="C103" s="952"/>
      <c r="D103" s="58">
        <v>379.6</v>
      </c>
      <c r="E103" s="100">
        <v>6694</v>
      </c>
      <c r="F103" s="953"/>
      <c r="G103" s="74" t="s">
        <v>1635</v>
      </c>
      <c r="H103" s="16" t="s">
        <v>496</v>
      </c>
      <c r="I103" s="15"/>
      <c r="J103" s="16" t="s">
        <v>496</v>
      </c>
      <c r="K103" s="15"/>
      <c r="L103" s="15"/>
      <c r="M103" s="16" t="s">
        <v>496</v>
      </c>
      <c r="N103" s="16"/>
      <c r="O103" s="15"/>
      <c r="P103" s="17"/>
    </row>
    <row r="104" spans="1:16" s="42" customFormat="1" ht="52.5" customHeight="1" x14ac:dyDescent="0.2">
      <c r="A104" s="954"/>
      <c r="B104" s="43" t="s">
        <v>459</v>
      </c>
      <c r="C104" s="952"/>
      <c r="D104" s="58">
        <v>260</v>
      </c>
      <c r="E104" s="100">
        <v>6695</v>
      </c>
      <c r="F104" s="953"/>
      <c r="G104" s="74" t="s">
        <v>1636</v>
      </c>
      <c r="H104" s="16" t="s">
        <v>496</v>
      </c>
      <c r="I104" s="15"/>
      <c r="J104" s="16" t="s">
        <v>496</v>
      </c>
      <c r="K104" s="15"/>
      <c r="L104" s="15"/>
      <c r="M104" s="16" t="s">
        <v>496</v>
      </c>
      <c r="N104" s="16"/>
      <c r="O104" s="15"/>
      <c r="P104" s="17"/>
    </row>
    <row r="105" spans="1:16" s="42" customFormat="1" ht="52.5" customHeight="1" x14ac:dyDescent="0.2">
      <c r="A105" s="954"/>
      <c r="B105" s="43" t="s">
        <v>1161</v>
      </c>
      <c r="C105" s="952"/>
      <c r="D105" s="58">
        <v>47.5</v>
      </c>
      <c r="E105" s="100">
        <v>6696</v>
      </c>
      <c r="F105" s="953"/>
      <c r="G105" s="74" t="s">
        <v>1637</v>
      </c>
      <c r="H105" s="16" t="s">
        <v>496</v>
      </c>
      <c r="I105" s="15"/>
      <c r="J105" s="16" t="s">
        <v>496</v>
      </c>
      <c r="K105" s="15"/>
      <c r="L105" s="15"/>
      <c r="M105" s="16" t="s">
        <v>496</v>
      </c>
      <c r="N105" s="16"/>
      <c r="O105" s="15"/>
      <c r="P105" s="17"/>
    </row>
    <row r="106" spans="1:16" s="42" customFormat="1" ht="52.5" customHeight="1" x14ac:dyDescent="0.2">
      <c r="A106" s="954"/>
      <c r="B106" s="43" t="s">
        <v>1481</v>
      </c>
      <c r="C106" s="952"/>
      <c r="D106" s="58">
        <v>158.19999999999999</v>
      </c>
      <c r="E106" s="100">
        <v>6706</v>
      </c>
      <c r="F106" s="953"/>
      <c r="G106" s="74" t="s">
        <v>1638</v>
      </c>
      <c r="H106" s="16" t="s">
        <v>496</v>
      </c>
      <c r="I106" s="15"/>
      <c r="J106" s="16" t="s">
        <v>496</v>
      </c>
      <c r="K106" s="15"/>
      <c r="L106" s="15"/>
      <c r="M106" s="16" t="s">
        <v>496</v>
      </c>
      <c r="N106" s="16"/>
      <c r="O106" s="15"/>
      <c r="P106" s="17"/>
    </row>
    <row r="107" spans="1:16" s="42" customFormat="1" ht="52.5" customHeight="1" x14ac:dyDescent="0.2">
      <c r="A107" s="954"/>
      <c r="B107" s="43" t="s">
        <v>1482</v>
      </c>
      <c r="C107" s="952"/>
      <c r="D107" s="58">
        <v>226</v>
      </c>
      <c r="E107" s="100">
        <v>6707</v>
      </c>
      <c r="F107" s="953"/>
      <c r="G107" s="74" t="s">
        <v>1639</v>
      </c>
      <c r="H107" s="16" t="s">
        <v>496</v>
      </c>
      <c r="I107" s="15"/>
      <c r="J107" s="16" t="s">
        <v>496</v>
      </c>
      <c r="K107" s="15"/>
      <c r="L107" s="15"/>
      <c r="M107" s="16" t="s">
        <v>496</v>
      </c>
      <c r="N107" s="16"/>
      <c r="O107" s="15"/>
      <c r="P107" s="17"/>
    </row>
    <row r="108" spans="1:16" s="42" customFormat="1" ht="52.5" customHeight="1" x14ac:dyDescent="0.2">
      <c r="A108" s="954"/>
      <c r="B108" s="43" t="s">
        <v>1483</v>
      </c>
      <c r="C108" s="952"/>
      <c r="D108" s="58">
        <v>120</v>
      </c>
      <c r="E108" s="100">
        <v>6699</v>
      </c>
      <c r="F108" s="953"/>
      <c r="G108" s="74" t="s">
        <v>1640</v>
      </c>
      <c r="H108" s="16" t="s">
        <v>496</v>
      </c>
      <c r="I108" s="15"/>
      <c r="J108" s="16" t="s">
        <v>496</v>
      </c>
      <c r="K108" s="15"/>
      <c r="L108" s="15"/>
      <c r="M108" s="16" t="s">
        <v>496</v>
      </c>
      <c r="N108" s="16"/>
      <c r="O108" s="15"/>
      <c r="P108" s="17"/>
    </row>
    <row r="109" spans="1:16" s="42" customFormat="1" ht="50.25" customHeight="1" x14ac:dyDescent="0.2">
      <c r="A109" s="38" t="s">
        <v>891</v>
      </c>
      <c r="B109" s="43" t="s">
        <v>1484</v>
      </c>
      <c r="C109" s="43" t="s">
        <v>2368</v>
      </c>
      <c r="D109" s="58">
        <v>720</v>
      </c>
      <c r="E109" s="100">
        <v>6677</v>
      </c>
      <c r="F109" s="102">
        <v>41345</v>
      </c>
      <c r="G109" s="74" t="s">
        <v>1641</v>
      </c>
      <c r="H109" s="16" t="s">
        <v>496</v>
      </c>
      <c r="I109" s="15"/>
      <c r="J109" s="16" t="s">
        <v>496</v>
      </c>
      <c r="K109" s="15"/>
      <c r="L109" s="15"/>
      <c r="M109" s="16" t="s">
        <v>496</v>
      </c>
      <c r="N109" s="16"/>
      <c r="O109" s="15"/>
      <c r="P109" s="17"/>
    </row>
    <row r="110" spans="1:16" s="42" customFormat="1" ht="50.25" customHeight="1" x14ac:dyDescent="0.2">
      <c r="A110" s="954" t="s">
        <v>892</v>
      </c>
      <c r="B110" s="43" t="s">
        <v>67</v>
      </c>
      <c r="C110" s="952" t="s">
        <v>2369</v>
      </c>
      <c r="D110" s="58">
        <v>740.38</v>
      </c>
      <c r="E110" s="100">
        <v>6678</v>
      </c>
      <c r="F110" s="953">
        <v>41345</v>
      </c>
      <c r="G110" s="74" t="s">
        <v>1642</v>
      </c>
      <c r="H110" s="16" t="s">
        <v>496</v>
      </c>
      <c r="I110" s="15"/>
      <c r="J110" s="16" t="s">
        <v>496</v>
      </c>
      <c r="K110" s="15"/>
      <c r="L110" s="15"/>
      <c r="M110" s="16" t="s">
        <v>496</v>
      </c>
      <c r="N110" s="16"/>
      <c r="O110" s="15"/>
      <c r="P110" s="17"/>
    </row>
    <row r="111" spans="1:16" s="42" customFormat="1" ht="50.25" customHeight="1" x14ac:dyDescent="0.2">
      <c r="A111" s="954"/>
      <c r="B111" s="43" t="s">
        <v>473</v>
      </c>
      <c r="C111" s="952"/>
      <c r="D111" s="58">
        <v>678.69</v>
      </c>
      <c r="E111" s="100">
        <v>6679</v>
      </c>
      <c r="F111" s="953"/>
      <c r="G111" s="74" t="s">
        <v>1642</v>
      </c>
      <c r="H111" s="16" t="s">
        <v>496</v>
      </c>
      <c r="I111" s="15"/>
      <c r="J111" s="16" t="s">
        <v>496</v>
      </c>
      <c r="K111" s="15"/>
      <c r="L111" s="15"/>
      <c r="M111" s="16" t="s">
        <v>496</v>
      </c>
      <c r="N111" s="16"/>
      <c r="O111" s="15"/>
      <c r="P111" s="17"/>
    </row>
    <row r="112" spans="1:16" s="42" customFormat="1" ht="50.25" customHeight="1" x14ac:dyDescent="0.2">
      <c r="A112" s="38" t="s">
        <v>893</v>
      </c>
      <c r="B112" s="43" t="s">
        <v>1485</v>
      </c>
      <c r="C112" s="43" t="s">
        <v>2370</v>
      </c>
      <c r="D112" s="58">
        <v>3190.7</v>
      </c>
      <c r="E112" s="100">
        <v>6708</v>
      </c>
      <c r="F112" s="102">
        <v>41354</v>
      </c>
      <c r="G112" s="74" t="s">
        <v>1643</v>
      </c>
      <c r="H112" s="16" t="s">
        <v>496</v>
      </c>
      <c r="I112" s="15"/>
      <c r="J112" s="16" t="s">
        <v>496</v>
      </c>
      <c r="K112" s="15"/>
      <c r="L112" s="15"/>
      <c r="M112" s="16" t="s">
        <v>496</v>
      </c>
      <c r="N112" s="16"/>
      <c r="O112" s="15"/>
      <c r="P112" s="17"/>
    </row>
    <row r="113" spans="1:16" s="42" customFormat="1" ht="50.25" customHeight="1" x14ac:dyDescent="0.2">
      <c r="A113" s="954" t="s">
        <v>894</v>
      </c>
      <c r="B113" s="43" t="s">
        <v>164</v>
      </c>
      <c r="C113" s="952" t="s">
        <v>1985</v>
      </c>
      <c r="D113" s="58">
        <v>3596.32</v>
      </c>
      <c r="E113" s="100">
        <v>6736</v>
      </c>
      <c r="F113" s="102">
        <v>41394</v>
      </c>
      <c r="G113" s="74" t="s">
        <v>1644</v>
      </c>
      <c r="H113" s="16" t="s">
        <v>496</v>
      </c>
      <c r="I113" s="15"/>
      <c r="J113" s="16" t="s">
        <v>496</v>
      </c>
      <c r="K113" s="15"/>
      <c r="L113" s="15"/>
      <c r="M113" s="16" t="s">
        <v>496</v>
      </c>
      <c r="N113" s="16"/>
      <c r="O113" s="15"/>
      <c r="P113" s="17"/>
    </row>
    <row r="114" spans="1:16" s="42" customFormat="1" ht="50.25" customHeight="1" x14ac:dyDescent="0.2">
      <c r="A114" s="954"/>
      <c r="B114" s="43" t="s">
        <v>466</v>
      </c>
      <c r="C114" s="952"/>
      <c r="D114" s="58">
        <v>1073.08</v>
      </c>
      <c r="E114" s="100">
        <v>6737</v>
      </c>
      <c r="F114" s="102">
        <v>41394</v>
      </c>
      <c r="G114" s="74" t="s">
        <v>1645</v>
      </c>
      <c r="H114" s="16" t="s">
        <v>496</v>
      </c>
      <c r="I114" s="15"/>
      <c r="J114" s="16" t="s">
        <v>496</v>
      </c>
      <c r="K114" s="15"/>
      <c r="L114" s="15"/>
      <c r="M114" s="16" t="s">
        <v>496</v>
      </c>
      <c r="N114" s="16"/>
      <c r="O114" s="15"/>
      <c r="P114" s="17"/>
    </row>
    <row r="115" spans="1:16" s="42" customFormat="1" ht="50.25" customHeight="1" x14ac:dyDescent="0.2">
      <c r="A115" s="954"/>
      <c r="B115" s="43" t="s">
        <v>1486</v>
      </c>
      <c r="C115" s="952"/>
      <c r="D115" s="58">
        <v>938.2</v>
      </c>
      <c r="E115" s="100">
        <v>6738</v>
      </c>
      <c r="F115" s="102">
        <v>41394</v>
      </c>
      <c r="G115" s="74" t="s">
        <v>1646</v>
      </c>
      <c r="H115" s="16" t="s">
        <v>496</v>
      </c>
      <c r="I115" s="15"/>
      <c r="J115" s="16" t="s">
        <v>496</v>
      </c>
      <c r="K115" s="15"/>
      <c r="L115" s="15"/>
      <c r="M115" s="16" t="s">
        <v>496</v>
      </c>
      <c r="N115" s="16"/>
      <c r="O115" s="15"/>
      <c r="P115" s="17"/>
    </row>
    <row r="116" spans="1:16" s="42" customFormat="1" ht="50.25" customHeight="1" x14ac:dyDescent="0.2">
      <c r="A116" s="954" t="s">
        <v>895</v>
      </c>
      <c r="B116" s="43" t="s">
        <v>172</v>
      </c>
      <c r="C116" s="952" t="s">
        <v>2371</v>
      </c>
      <c r="D116" s="58">
        <v>19018.25</v>
      </c>
      <c r="E116" s="100" t="s">
        <v>1647</v>
      </c>
      <c r="F116" s="102">
        <v>41422</v>
      </c>
      <c r="G116" s="74" t="s">
        <v>1648</v>
      </c>
      <c r="H116" s="16" t="s">
        <v>496</v>
      </c>
      <c r="I116" s="16"/>
      <c r="J116" s="16" t="s">
        <v>496</v>
      </c>
      <c r="K116" s="15"/>
      <c r="L116" s="15"/>
      <c r="M116" s="16" t="s">
        <v>496</v>
      </c>
      <c r="N116" s="16"/>
      <c r="O116" s="15"/>
      <c r="P116" s="17"/>
    </row>
    <row r="117" spans="1:16" s="42" customFormat="1" ht="50.25" customHeight="1" x14ac:dyDescent="0.2">
      <c r="A117" s="954"/>
      <c r="B117" s="43" t="s">
        <v>174</v>
      </c>
      <c r="C117" s="952"/>
      <c r="D117" s="58">
        <v>823</v>
      </c>
      <c r="E117" s="100">
        <v>6763</v>
      </c>
      <c r="F117" s="102">
        <v>41415</v>
      </c>
      <c r="G117" s="74" t="s">
        <v>1649</v>
      </c>
      <c r="H117" s="16" t="s">
        <v>496</v>
      </c>
      <c r="I117" s="15"/>
      <c r="J117" s="16" t="s">
        <v>496</v>
      </c>
      <c r="K117" s="15"/>
      <c r="L117" s="15"/>
      <c r="M117" s="16" t="s">
        <v>496</v>
      </c>
      <c r="N117" s="16"/>
      <c r="O117" s="15"/>
      <c r="P117" s="17"/>
    </row>
    <row r="118" spans="1:16" s="42" customFormat="1" ht="50.25" customHeight="1" x14ac:dyDescent="0.2">
      <c r="A118" s="954"/>
      <c r="B118" s="43" t="s">
        <v>168</v>
      </c>
      <c r="C118" s="952"/>
      <c r="D118" s="58">
        <v>17557.5</v>
      </c>
      <c r="E118" s="100" t="s">
        <v>1650</v>
      </c>
      <c r="F118" s="102">
        <v>41422</v>
      </c>
      <c r="G118" s="74" t="s">
        <v>1651</v>
      </c>
      <c r="H118" s="16" t="s">
        <v>496</v>
      </c>
      <c r="I118" s="15"/>
      <c r="J118" s="16" t="s">
        <v>496</v>
      </c>
      <c r="K118" s="15"/>
      <c r="L118" s="15"/>
      <c r="M118" s="16" t="s">
        <v>496</v>
      </c>
      <c r="N118" s="16"/>
      <c r="O118" s="15"/>
      <c r="P118" s="17"/>
    </row>
    <row r="119" spans="1:16" s="42" customFormat="1" ht="50.25" customHeight="1" x14ac:dyDescent="0.2">
      <c r="A119" s="38" t="s">
        <v>896</v>
      </c>
      <c r="B119" s="43" t="s">
        <v>1487</v>
      </c>
      <c r="C119" s="43" t="s">
        <v>2372</v>
      </c>
      <c r="D119" s="58">
        <v>12000</v>
      </c>
      <c r="E119" s="100">
        <v>6719</v>
      </c>
      <c r="F119" s="102">
        <v>41374</v>
      </c>
      <c r="G119" s="74" t="s">
        <v>1652</v>
      </c>
      <c r="H119" s="16" t="s">
        <v>496</v>
      </c>
      <c r="I119" s="15"/>
      <c r="J119" s="16" t="s">
        <v>496</v>
      </c>
      <c r="K119" s="15"/>
      <c r="L119" s="15"/>
      <c r="M119" s="16" t="s">
        <v>496</v>
      </c>
      <c r="N119" s="16"/>
      <c r="O119" s="15"/>
      <c r="P119" s="17"/>
    </row>
    <row r="120" spans="1:16" s="42" customFormat="1" ht="50.25" customHeight="1" x14ac:dyDescent="0.2">
      <c r="A120" s="38" t="s">
        <v>897</v>
      </c>
      <c r="B120" s="43" t="s">
        <v>1488</v>
      </c>
      <c r="C120" s="43" t="s">
        <v>2373</v>
      </c>
      <c r="D120" s="58">
        <v>636.75</v>
      </c>
      <c r="E120" s="100">
        <v>6714</v>
      </c>
      <c r="F120" s="102">
        <v>41367</v>
      </c>
      <c r="G120" s="74" t="s">
        <v>1653</v>
      </c>
      <c r="H120" s="16" t="s">
        <v>496</v>
      </c>
      <c r="I120" s="15"/>
      <c r="J120" s="16" t="s">
        <v>496</v>
      </c>
      <c r="K120" s="15"/>
      <c r="L120" s="15"/>
      <c r="M120" s="16" t="s">
        <v>496</v>
      </c>
      <c r="N120" s="16"/>
      <c r="O120" s="15"/>
      <c r="P120" s="17"/>
    </row>
    <row r="121" spans="1:16" s="42" customFormat="1" ht="33.75" customHeight="1" x14ac:dyDescent="0.2">
      <c r="A121" s="38" t="s">
        <v>898</v>
      </c>
      <c r="B121" s="43" t="s">
        <v>1489</v>
      </c>
      <c r="C121" s="43" t="s">
        <v>1981</v>
      </c>
      <c r="D121" s="58">
        <v>395.5</v>
      </c>
      <c r="E121" s="100">
        <v>6684</v>
      </c>
      <c r="F121" s="102">
        <v>41348</v>
      </c>
      <c r="G121" s="74" t="s">
        <v>1654</v>
      </c>
      <c r="H121" s="16" t="s">
        <v>496</v>
      </c>
      <c r="I121" s="15"/>
      <c r="J121" s="16" t="s">
        <v>496</v>
      </c>
      <c r="K121" s="15"/>
      <c r="L121" s="15"/>
      <c r="M121" s="16" t="s">
        <v>496</v>
      </c>
      <c r="N121" s="16"/>
      <c r="O121" s="15"/>
      <c r="P121" s="17"/>
    </row>
    <row r="122" spans="1:16" s="42" customFormat="1" ht="33.75" customHeight="1" x14ac:dyDescent="0.2">
      <c r="A122" s="954" t="s">
        <v>899</v>
      </c>
      <c r="B122" s="43" t="s">
        <v>440</v>
      </c>
      <c r="C122" s="952" t="s">
        <v>2014</v>
      </c>
      <c r="D122" s="58">
        <v>120</v>
      </c>
      <c r="E122" s="100">
        <v>6689</v>
      </c>
      <c r="F122" s="953">
        <v>41351</v>
      </c>
      <c r="G122" s="74" t="s">
        <v>1655</v>
      </c>
      <c r="H122" s="16" t="s">
        <v>496</v>
      </c>
      <c r="I122" s="15"/>
      <c r="J122" s="16" t="s">
        <v>496</v>
      </c>
      <c r="K122" s="15"/>
      <c r="L122" s="15"/>
      <c r="M122" s="16" t="s">
        <v>496</v>
      </c>
      <c r="N122" s="16"/>
      <c r="O122" s="15"/>
      <c r="P122" s="17"/>
    </row>
    <row r="123" spans="1:16" s="42" customFormat="1" ht="33.75" customHeight="1" x14ac:dyDescent="0.2">
      <c r="A123" s="954"/>
      <c r="B123" s="43" t="s">
        <v>473</v>
      </c>
      <c r="C123" s="952"/>
      <c r="D123" s="58">
        <v>169.5</v>
      </c>
      <c r="E123" s="100">
        <v>6690</v>
      </c>
      <c r="F123" s="953"/>
      <c r="G123" s="74" t="s">
        <v>1655</v>
      </c>
      <c r="H123" s="16" t="s">
        <v>496</v>
      </c>
      <c r="I123" s="15"/>
      <c r="J123" s="16" t="s">
        <v>496</v>
      </c>
      <c r="K123" s="15"/>
      <c r="L123" s="15"/>
      <c r="M123" s="16" t="s">
        <v>496</v>
      </c>
      <c r="N123" s="16"/>
      <c r="O123" s="15"/>
      <c r="P123" s="17"/>
    </row>
    <row r="124" spans="1:16" s="42" customFormat="1" ht="33.75" customHeight="1" x14ac:dyDescent="0.2">
      <c r="A124" s="954" t="s">
        <v>900</v>
      </c>
      <c r="B124" s="43" t="s">
        <v>1466</v>
      </c>
      <c r="C124" s="952" t="s">
        <v>2374</v>
      </c>
      <c r="D124" s="58">
        <v>30792.5</v>
      </c>
      <c r="E124" s="100">
        <v>6732</v>
      </c>
      <c r="F124" s="102">
        <v>41390</v>
      </c>
      <c r="G124" s="74" t="s">
        <v>1656</v>
      </c>
      <c r="H124" s="16" t="s">
        <v>496</v>
      </c>
      <c r="I124" s="15"/>
      <c r="J124" s="16" t="s">
        <v>496</v>
      </c>
      <c r="K124" s="15"/>
      <c r="L124" s="15"/>
      <c r="M124" s="16" t="s">
        <v>496</v>
      </c>
      <c r="N124" s="16"/>
      <c r="O124" s="15"/>
      <c r="P124" s="17"/>
    </row>
    <row r="125" spans="1:16" s="42" customFormat="1" ht="33.75" customHeight="1" x14ac:dyDescent="0.2">
      <c r="A125" s="954"/>
      <c r="B125" s="43" t="s">
        <v>463</v>
      </c>
      <c r="C125" s="952"/>
      <c r="D125" s="58">
        <v>5852</v>
      </c>
      <c r="E125" s="100">
        <v>6731</v>
      </c>
      <c r="F125" s="102">
        <v>41390</v>
      </c>
      <c r="G125" s="74" t="s">
        <v>1657</v>
      </c>
      <c r="H125" s="16" t="s">
        <v>496</v>
      </c>
      <c r="I125" s="15"/>
      <c r="J125" s="16" t="s">
        <v>496</v>
      </c>
      <c r="K125" s="15"/>
      <c r="L125" s="15"/>
      <c r="M125" s="16" t="s">
        <v>496</v>
      </c>
      <c r="N125" s="16"/>
      <c r="O125" s="15"/>
      <c r="P125" s="17"/>
    </row>
    <row r="126" spans="1:16" s="42" customFormat="1" ht="33.75" customHeight="1" x14ac:dyDescent="0.2">
      <c r="A126" s="38" t="s">
        <v>901</v>
      </c>
      <c r="B126" s="43" t="s">
        <v>464</v>
      </c>
      <c r="C126" s="43" t="s">
        <v>2248</v>
      </c>
      <c r="D126" s="58">
        <v>132.62</v>
      </c>
      <c r="E126" s="100">
        <v>6691</v>
      </c>
      <c r="F126" s="102">
        <v>41353</v>
      </c>
      <c r="G126" s="74" t="s">
        <v>1658</v>
      </c>
      <c r="H126" s="16" t="s">
        <v>496</v>
      </c>
      <c r="I126" s="15"/>
      <c r="J126" s="16" t="s">
        <v>496</v>
      </c>
      <c r="K126" s="15"/>
      <c r="L126" s="15"/>
      <c r="M126" s="16" t="s">
        <v>496</v>
      </c>
      <c r="N126" s="16"/>
      <c r="O126" s="15"/>
      <c r="P126" s="17"/>
    </row>
    <row r="127" spans="1:16" s="42" customFormat="1" ht="33.75" customHeight="1" x14ac:dyDescent="0.2">
      <c r="A127" s="38" t="s">
        <v>902</v>
      </c>
      <c r="B127" s="43" t="s">
        <v>474</v>
      </c>
      <c r="C127" s="43" t="s">
        <v>2375</v>
      </c>
      <c r="D127" s="58">
        <v>365.25</v>
      </c>
      <c r="E127" s="100">
        <v>6711</v>
      </c>
      <c r="F127" s="102">
        <v>41366</v>
      </c>
      <c r="G127" s="74" t="s">
        <v>1659</v>
      </c>
      <c r="H127" s="16" t="s">
        <v>496</v>
      </c>
      <c r="I127" s="15"/>
      <c r="J127" s="16" t="s">
        <v>496</v>
      </c>
      <c r="K127" s="15"/>
      <c r="L127" s="15"/>
      <c r="M127" s="16" t="s">
        <v>496</v>
      </c>
      <c r="N127" s="16"/>
      <c r="O127" s="15"/>
      <c r="P127" s="17"/>
    </row>
    <row r="128" spans="1:16" s="42" customFormat="1" ht="33.75" customHeight="1" x14ac:dyDescent="0.2">
      <c r="A128" s="38" t="s">
        <v>903</v>
      </c>
      <c r="B128" s="43" t="s">
        <v>1490</v>
      </c>
      <c r="C128" s="43" t="s">
        <v>2376</v>
      </c>
      <c r="D128" s="58">
        <v>2300</v>
      </c>
      <c r="E128" s="100">
        <v>6721</v>
      </c>
      <c r="F128" s="102">
        <v>41380</v>
      </c>
      <c r="G128" s="74" t="s">
        <v>1660</v>
      </c>
      <c r="H128" s="16" t="s">
        <v>496</v>
      </c>
      <c r="I128" s="15"/>
      <c r="J128" s="16" t="s">
        <v>496</v>
      </c>
      <c r="K128" s="15"/>
      <c r="L128" s="15"/>
      <c r="M128" s="16" t="s">
        <v>496</v>
      </c>
      <c r="N128" s="16"/>
      <c r="O128" s="15"/>
      <c r="P128" s="17"/>
    </row>
    <row r="129" spans="1:16" s="42" customFormat="1" ht="33.75" customHeight="1" x14ac:dyDescent="0.2">
      <c r="A129" s="38" t="s">
        <v>904</v>
      </c>
      <c r="B129" s="43" t="s">
        <v>19</v>
      </c>
      <c r="C129" s="43" t="s">
        <v>2377</v>
      </c>
      <c r="D129" s="58">
        <v>495.13</v>
      </c>
      <c r="E129" s="100">
        <v>6718</v>
      </c>
      <c r="F129" s="102">
        <v>41374</v>
      </c>
      <c r="G129" s="74" t="s">
        <v>1661</v>
      </c>
      <c r="H129" s="16" t="s">
        <v>496</v>
      </c>
      <c r="I129" s="15"/>
      <c r="J129" s="16" t="s">
        <v>496</v>
      </c>
      <c r="K129" s="15"/>
      <c r="L129" s="15"/>
      <c r="M129" s="16" t="s">
        <v>496</v>
      </c>
      <c r="N129" s="16"/>
      <c r="O129" s="15"/>
      <c r="P129" s="17"/>
    </row>
    <row r="130" spans="1:16" s="42" customFormat="1" ht="33.75" customHeight="1" x14ac:dyDescent="0.2">
      <c r="A130" s="38" t="s">
        <v>905</v>
      </c>
      <c r="B130" s="43" t="s">
        <v>1463</v>
      </c>
      <c r="C130" s="43" t="s">
        <v>2378</v>
      </c>
      <c r="D130" s="58">
        <v>2640</v>
      </c>
      <c r="E130" s="100">
        <v>6724</v>
      </c>
      <c r="F130" s="102">
        <v>41381</v>
      </c>
      <c r="G130" s="74" t="s">
        <v>1662</v>
      </c>
      <c r="H130" s="16" t="s">
        <v>496</v>
      </c>
      <c r="I130" s="15"/>
      <c r="J130" s="16" t="s">
        <v>496</v>
      </c>
      <c r="K130" s="15"/>
      <c r="L130" s="15"/>
      <c r="M130" s="16" t="s">
        <v>496</v>
      </c>
      <c r="N130" s="16"/>
      <c r="O130" s="15"/>
      <c r="P130" s="17"/>
    </row>
    <row r="131" spans="1:16" s="42" customFormat="1" ht="55.5" customHeight="1" x14ac:dyDescent="0.2">
      <c r="A131" s="38" t="s">
        <v>906</v>
      </c>
      <c r="B131" s="43" t="s">
        <v>1491</v>
      </c>
      <c r="C131" s="43" t="s">
        <v>2379</v>
      </c>
      <c r="D131" s="58">
        <v>20995.08</v>
      </c>
      <c r="E131" s="100" t="s">
        <v>1663</v>
      </c>
      <c r="F131" s="102">
        <v>41446</v>
      </c>
      <c r="G131" s="74" t="s">
        <v>1664</v>
      </c>
      <c r="H131" s="16" t="s">
        <v>496</v>
      </c>
      <c r="I131" s="15"/>
      <c r="J131" s="16" t="s">
        <v>496</v>
      </c>
      <c r="K131" s="15"/>
      <c r="L131" s="15"/>
      <c r="M131" s="16" t="s">
        <v>496</v>
      </c>
      <c r="N131" s="16"/>
      <c r="O131" s="15"/>
      <c r="P131" s="17"/>
    </row>
    <row r="132" spans="1:16" s="42" customFormat="1" ht="45.75" customHeight="1" x14ac:dyDescent="0.2">
      <c r="A132" s="954" t="s">
        <v>907</v>
      </c>
      <c r="B132" s="43" t="s">
        <v>470</v>
      </c>
      <c r="C132" s="952" t="s">
        <v>2380</v>
      </c>
      <c r="D132" s="58">
        <v>2768.92</v>
      </c>
      <c r="E132" s="100">
        <v>6741</v>
      </c>
      <c r="F132" s="953">
        <v>41394</v>
      </c>
      <c r="G132" s="74" t="s">
        <v>1665</v>
      </c>
      <c r="H132" s="16" t="s">
        <v>496</v>
      </c>
      <c r="I132" s="15"/>
      <c r="J132" s="16" t="s">
        <v>496</v>
      </c>
      <c r="K132" s="15"/>
      <c r="L132" s="15"/>
      <c r="M132" s="16" t="s">
        <v>496</v>
      </c>
      <c r="N132" s="16"/>
      <c r="O132" s="15"/>
      <c r="P132" s="17"/>
    </row>
    <row r="133" spans="1:16" s="42" customFormat="1" ht="45.75" customHeight="1" x14ac:dyDescent="0.2">
      <c r="A133" s="954"/>
      <c r="B133" s="43" t="s">
        <v>223</v>
      </c>
      <c r="C133" s="952"/>
      <c r="D133" s="58">
        <v>6187.5</v>
      </c>
      <c r="E133" s="100" t="s">
        <v>6</v>
      </c>
      <c r="F133" s="953"/>
      <c r="G133" s="74" t="s">
        <v>1666</v>
      </c>
      <c r="H133" s="16" t="s">
        <v>496</v>
      </c>
      <c r="I133" s="15"/>
      <c r="J133" s="16" t="s">
        <v>496</v>
      </c>
      <c r="K133" s="15"/>
      <c r="L133" s="15"/>
      <c r="M133" s="16" t="s">
        <v>496</v>
      </c>
      <c r="N133" s="16"/>
      <c r="O133" s="15"/>
      <c r="P133" s="17"/>
    </row>
    <row r="134" spans="1:16" s="42" customFormat="1" ht="45.75" customHeight="1" x14ac:dyDescent="0.2">
      <c r="A134" s="954"/>
      <c r="B134" s="43" t="s">
        <v>1182</v>
      </c>
      <c r="C134" s="952"/>
      <c r="D134" s="58">
        <v>68.5</v>
      </c>
      <c r="E134" s="100">
        <v>6744</v>
      </c>
      <c r="F134" s="953"/>
      <c r="G134" s="74" t="s">
        <v>1667</v>
      </c>
      <c r="H134" s="16" t="s">
        <v>496</v>
      </c>
      <c r="I134" s="15"/>
      <c r="J134" s="16" t="s">
        <v>496</v>
      </c>
      <c r="K134" s="15"/>
      <c r="L134" s="15"/>
      <c r="M134" s="16" t="s">
        <v>496</v>
      </c>
      <c r="N134" s="16"/>
      <c r="O134" s="15"/>
      <c r="P134" s="17"/>
    </row>
    <row r="135" spans="1:16" s="42" customFormat="1" ht="45.75" customHeight="1" x14ac:dyDescent="0.2">
      <c r="A135" s="954"/>
      <c r="B135" s="43" t="s">
        <v>1492</v>
      </c>
      <c r="C135" s="952"/>
      <c r="D135" s="58">
        <v>246.25</v>
      </c>
      <c r="E135" s="100">
        <v>6745</v>
      </c>
      <c r="F135" s="953"/>
      <c r="G135" s="74" t="s">
        <v>1668</v>
      </c>
      <c r="H135" s="16" t="s">
        <v>496</v>
      </c>
      <c r="I135" s="15"/>
      <c r="J135" s="16" t="s">
        <v>496</v>
      </c>
      <c r="K135" s="15"/>
      <c r="L135" s="15"/>
      <c r="M135" s="16" t="s">
        <v>496</v>
      </c>
      <c r="N135" s="16"/>
      <c r="O135" s="15"/>
      <c r="P135" s="17"/>
    </row>
    <row r="136" spans="1:16" s="42" customFormat="1" ht="45.75" customHeight="1" x14ac:dyDescent="0.2">
      <c r="A136" s="954"/>
      <c r="B136" s="43" t="s">
        <v>1181</v>
      </c>
      <c r="C136" s="952"/>
      <c r="D136" s="58">
        <v>140.69999999999999</v>
      </c>
      <c r="E136" s="100">
        <v>6746</v>
      </c>
      <c r="F136" s="953"/>
      <c r="G136" s="74" t="s">
        <v>1665</v>
      </c>
      <c r="H136" s="16" t="s">
        <v>496</v>
      </c>
      <c r="I136" s="15"/>
      <c r="J136" s="16" t="s">
        <v>496</v>
      </c>
      <c r="K136" s="15"/>
      <c r="L136" s="15"/>
      <c r="M136" s="16" t="s">
        <v>496</v>
      </c>
      <c r="N136" s="16"/>
      <c r="O136" s="15"/>
      <c r="P136" s="17"/>
    </row>
    <row r="137" spans="1:16" s="42" customFormat="1" ht="45.75" customHeight="1" x14ac:dyDescent="0.2">
      <c r="A137" s="38" t="s">
        <v>908</v>
      </c>
      <c r="B137" s="43" t="s">
        <v>483</v>
      </c>
      <c r="C137" s="43" t="s">
        <v>2381</v>
      </c>
      <c r="D137" s="58">
        <v>175.5</v>
      </c>
      <c r="E137" s="100">
        <v>6717</v>
      </c>
      <c r="F137" s="102">
        <v>41374</v>
      </c>
      <c r="G137" s="74" t="s">
        <v>1669</v>
      </c>
      <c r="H137" s="16" t="s">
        <v>496</v>
      </c>
      <c r="I137" s="15"/>
      <c r="J137" s="16" t="s">
        <v>496</v>
      </c>
      <c r="K137" s="15"/>
      <c r="L137" s="15"/>
      <c r="M137" s="16" t="s">
        <v>496</v>
      </c>
      <c r="N137" s="16"/>
      <c r="O137" s="15"/>
      <c r="P137" s="17"/>
    </row>
    <row r="138" spans="1:16" s="42" customFormat="1" ht="45.75" customHeight="1" x14ac:dyDescent="0.2">
      <c r="A138" s="38" t="s">
        <v>909</v>
      </c>
      <c r="B138" s="43" t="s">
        <v>1215</v>
      </c>
      <c r="C138" s="43" t="s">
        <v>2382</v>
      </c>
      <c r="D138" s="58">
        <v>590</v>
      </c>
      <c r="E138" s="100">
        <v>6720</v>
      </c>
      <c r="F138" s="102">
        <v>41376</v>
      </c>
      <c r="G138" s="74" t="s">
        <v>1670</v>
      </c>
      <c r="H138" s="16" t="s">
        <v>496</v>
      </c>
      <c r="I138" s="15"/>
      <c r="J138" s="16" t="s">
        <v>496</v>
      </c>
      <c r="K138" s="15"/>
      <c r="L138" s="15"/>
      <c r="M138" s="16" t="s">
        <v>496</v>
      </c>
      <c r="N138" s="16"/>
      <c r="O138" s="15"/>
      <c r="P138" s="17"/>
    </row>
    <row r="139" spans="1:16" s="42" customFormat="1" ht="45.75" customHeight="1" x14ac:dyDescent="0.2">
      <c r="A139" s="38" t="s">
        <v>910</v>
      </c>
      <c r="B139" s="43" t="s">
        <v>1493</v>
      </c>
      <c r="C139" s="43" t="s">
        <v>2383</v>
      </c>
      <c r="D139" s="58">
        <v>1594.5</v>
      </c>
      <c r="E139" s="100">
        <v>6726</v>
      </c>
      <c r="F139" s="102">
        <v>41387</v>
      </c>
      <c r="G139" s="74" t="s">
        <v>1671</v>
      </c>
      <c r="H139" s="16" t="s">
        <v>496</v>
      </c>
      <c r="I139" s="15"/>
      <c r="J139" s="16" t="s">
        <v>496</v>
      </c>
      <c r="K139" s="15"/>
      <c r="L139" s="15"/>
      <c r="M139" s="16" t="s">
        <v>496</v>
      </c>
      <c r="N139" s="16"/>
      <c r="O139" s="15"/>
      <c r="P139" s="17"/>
    </row>
    <row r="140" spans="1:16" s="42" customFormat="1" ht="57" customHeight="1" x14ac:dyDescent="0.2">
      <c r="A140" s="38" t="s">
        <v>911</v>
      </c>
      <c r="B140" s="43" t="s">
        <v>201</v>
      </c>
      <c r="C140" s="43" t="s">
        <v>2384</v>
      </c>
      <c r="D140" s="58">
        <v>26986.45</v>
      </c>
      <c r="E140" s="100" t="s">
        <v>1672</v>
      </c>
      <c r="F140" s="102">
        <v>41421</v>
      </c>
      <c r="G140" s="74" t="s">
        <v>1673</v>
      </c>
      <c r="H140" s="16" t="s">
        <v>496</v>
      </c>
      <c r="I140" s="15"/>
      <c r="J140" s="16" t="s">
        <v>496</v>
      </c>
      <c r="K140" s="15"/>
      <c r="L140" s="15"/>
      <c r="M140" s="16" t="s">
        <v>496</v>
      </c>
      <c r="N140" s="16"/>
      <c r="O140" s="15"/>
      <c r="P140" s="17"/>
    </row>
    <row r="141" spans="1:16" s="42" customFormat="1" ht="57" customHeight="1" x14ac:dyDescent="0.2">
      <c r="A141" s="954" t="s">
        <v>912</v>
      </c>
      <c r="B141" s="43" t="s">
        <v>474</v>
      </c>
      <c r="C141" s="952" t="s">
        <v>2385</v>
      </c>
      <c r="D141" s="58">
        <v>6747.87</v>
      </c>
      <c r="E141" s="100" t="s">
        <v>1674</v>
      </c>
      <c r="F141" s="102">
        <v>41435</v>
      </c>
      <c r="G141" s="74" t="s">
        <v>1675</v>
      </c>
      <c r="H141" s="16" t="s">
        <v>496</v>
      </c>
      <c r="I141" s="15"/>
      <c r="J141" s="16" t="s">
        <v>496</v>
      </c>
      <c r="K141" s="15"/>
      <c r="L141" s="15"/>
      <c r="M141" s="16" t="s">
        <v>496</v>
      </c>
      <c r="N141" s="16"/>
      <c r="O141" s="15"/>
      <c r="P141" s="17"/>
    </row>
    <row r="142" spans="1:16" s="42" customFormat="1" ht="57" customHeight="1" x14ac:dyDescent="0.2">
      <c r="A142" s="954"/>
      <c r="B142" s="43" t="s">
        <v>168</v>
      </c>
      <c r="C142" s="952"/>
      <c r="D142" s="58">
        <v>280</v>
      </c>
      <c r="E142" s="100">
        <v>6776</v>
      </c>
      <c r="F142" s="102">
        <v>41431</v>
      </c>
      <c r="G142" s="74" t="s">
        <v>1676</v>
      </c>
      <c r="H142" s="16" t="s">
        <v>496</v>
      </c>
      <c r="I142" s="15"/>
      <c r="J142" s="16" t="s">
        <v>496</v>
      </c>
      <c r="K142" s="15"/>
      <c r="L142" s="15"/>
      <c r="M142" s="16" t="s">
        <v>496</v>
      </c>
      <c r="N142" s="16"/>
      <c r="O142" s="15"/>
      <c r="P142" s="17"/>
    </row>
    <row r="143" spans="1:16" s="42" customFormat="1" ht="39.75" customHeight="1" x14ac:dyDescent="0.2">
      <c r="A143" s="954" t="s">
        <v>913</v>
      </c>
      <c r="B143" s="43" t="s">
        <v>1458</v>
      </c>
      <c r="C143" s="952" t="s">
        <v>2386</v>
      </c>
      <c r="D143" s="58">
        <v>304</v>
      </c>
      <c r="E143" s="100">
        <v>6783</v>
      </c>
      <c r="F143" s="102">
        <v>41443</v>
      </c>
      <c r="G143" s="74" t="s">
        <v>1677</v>
      </c>
      <c r="H143" s="16" t="s">
        <v>496</v>
      </c>
      <c r="I143" s="15"/>
      <c r="J143" s="16" t="s">
        <v>496</v>
      </c>
      <c r="K143" s="15"/>
      <c r="L143" s="15"/>
      <c r="M143" s="16" t="s">
        <v>496</v>
      </c>
      <c r="N143" s="16"/>
      <c r="O143" s="15"/>
      <c r="P143" s="17"/>
    </row>
    <row r="144" spans="1:16" s="42" customFormat="1" ht="39.75" customHeight="1" x14ac:dyDescent="0.2">
      <c r="A144" s="954"/>
      <c r="B144" s="43" t="s">
        <v>1494</v>
      </c>
      <c r="C144" s="952"/>
      <c r="D144" s="58">
        <v>3211.1</v>
      </c>
      <c r="E144" s="100">
        <v>6784</v>
      </c>
      <c r="F144" s="102">
        <v>41443</v>
      </c>
      <c r="G144" s="74" t="s">
        <v>1678</v>
      </c>
      <c r="H144" s="16" t="s">
        <v>496</v>
      </c>
      <c r="I144" s="15"/>
      <c r="J144" s="16" t="s">
        <v>496</v>
      </c>
      <c r="K144" s="15"/>
      <c r="L144" s="15"/>
      <c r="M144" s="16" t="s">
        <v>496</v>
      </c>
      <c r="N144" s="16"/>
      <c r="O144" s="15"/>
      <c r="P144" s="17"/>
    </row>
    <row r="145" spans="1:16" s="42" customFormat="1" ht="39.75" customHeight="1" x14ac:dyDescent="0.2">
      <c r="A145" s="954"/>
      <c r="B145" s="43" t="s">
        <v>1495</v>
      </c>
      <c r="C145" s="952"/>
      <c r="D145" s="58">
        <v>1475.14</v>
      </c>
      <c r="E145" s="100">
        <v>6785</v>
      </c>
      <c r="F145" s="102">
        <v>41443</v>
      </c>
      <c r="G145" s="74" t="s">
        <v>1679</v>
      </c>
      <c r="H145" s="16" t="s">
        <v>496</v>
      </c>
      <c r="I145" s="15"/>
      <c r="J145" s="16" t="s">
        <v>496</v>
      </c>
      <c r="K145" s="15"/>
      <c r="L145" s="15"/>
      <c r="M145" s="16" t="s">
        <v>496</v>
      </c>
      <c r="N145" s="16"/>
      <c r="O145" s="15"/>
      <c r="P145" s="17"/>
    </row>
    <row r="146" spans="1:16" s="42" customFormat="1" ht="39.75" customHeight="1" x14ac:dyDescent="0.2">
      <c r="A146" s="38" t="s">
        <v>914</v>
      </c>
      <c r="B146" s="43" t="s">
        <v>172</v>
      </c>
      <c r="C146" s="43" t="s">
        <v>2387</v>
      </c>
      <c r="D146" s="58">
        <v>6140</v>
      </c>
      <c r="E146" s="100">
        <v>6749</v>
      </c>
      <c r="F146" s="102">
        <v>41400</v>
      </c>
      <c r="G146" s="74" t="s">
        <v>1680</v>
      </c>
      <c r="H146" s="16" t="s">
        <v>496</v>
      </c>
      <c r="I146" s="15"/>
      <c r="J146" s="16" t="s">
        <v>496</v>
      </c>
      <c r="K146" s="15"/>
      <c r="L146" s="15"/>
      <c r="M146" s="16" t="s">
        <v>496</v>
      </c>
      <c r="N146" s="16"/>
      <c r="O146" s="15"/>
      <c r="P146" s="17"/>
    </row>
    <row r="147" spans="1:16" s="42" customFormat="1" ht="39.75" customHeight="1" x14ac:dyDescent="0.2">
      <c r="A147" s="954" t="s">
        <v>915</v>
      </c>
      <c r="B147" s="43" t="s">
        <v>67</v>
      </c>
      <c r="C147" s="952" t="s">
        <v>2347</v>
      </c>
      <c r="D147" s="58">
        <v>211.88</v>
      </c>
      <c r="E147" s="100">
        <v>6712</v>
      </c>
      <c r="F147" s="953">
        <v>41366</v>
      </c>
      <c r="G147" s="74" t="s">
        <v>1681</v>
      </c>
      <c r="H147" s="16" t="s">
        <v>496</v>
      </c>
      <c r="I147" s="15"/>
      <c r="J147" s="16" t="s">
        <v>496</v>
      </c>
      <c r="K147" s="15"/>
      <c r="L147" s="15"/>
      <c r="M147" s="16" t="s">
        <v>496</v>
      </c>
      <c r="N147" s="16"/>
      <c r="O147" s="15"/>
      <c r="P147" s="17"/>
    </row>
    <row r="148" spans="1:16" s="42" customFormat="1" ht="39.75" customHeight="1" x14ac:dyDescent="0.2">
      <c r="A148" s="954"/>
      <c r="B148" s="43" t="s">
        <v>440</v>
      </c>
      <c r="C148" s="952"/>
      <c r="D148" s="58">
        <v>150</v>
      </c>
      <c r="E148" s="100">
        <v>6713</v>
      </c>
      <c r="F148" s="953"/>
      <c r="G148" s="74" t="s">
        <v>1681</v>
      </c>
      <c r="H148" s="16" t="s">
        <v>496</v>
      </c>
      <c r="I148" s="15"/>
      <c r="J148" s="16" t="s">
        <v>496</v>
      </c>
      <c r="K148" s="15"/>
      <c r="L148" s="15"/>
      <c r="M148" s="16" t="s">
        <v>496</v>
      </c>
      <c r="N148" s="16"/>
      <c r="O148" s="15"/>
      <c r="P148" s="17"/>
    </row>
    <row r="149" spans="1:16" s="42" customFormat="1" ht="39.75" customHeight="1" x14ac:dyDescent="0.2">
      <c r="A149" s="954" t="s">
        <v>916</v>
      </c>
      <c r="B149" s="43" t="s">
        <v>440</v>
      </c>
      <c r="C149" s="952" t="s">
        <v>2007</v>
      </c>
      <c r="D149" s="58">
        <v>120</v>
      </c>
      <c r="E149" s="100">
        <v>6715</v>
      </c>
      <c r="F149" s="953">
        <v>41369</v>
      </c>
      <c r="G149" s="927" t="s">
        <v>1682</v>
      </c>
      <c r="H149" s="16" t="s">
        <v>496</v>
      </c>
      <c r="I149" s="15"/>
      <c r="J149" s="16" t="s">
        <v>496</v>
      </c>
      <c r="K149" s="15"/>
      <c r="L149" s="15"/>
      <c r="M149" s="16" t="s">
        <v>496</v>
      </c>
      <c r="N149" s="16"/>
      <c r="O149" s="15"/>
      <c r="P149" s="17"/>
    </row>
    <row r="150" spans="1:16" s="42" customFormat="1" ht="39.75" customHeight="1" x14ac:dyDescent="0.2">
      <c r="A150" s="954"/>
      <c r="B150" s="43" t="s">
        <v>473</v>
      </c>
      <c r="C150" s="952"/>
      <c r="D150" s="58">
        <v>169.5</v>
      </c>
      <c r="E150" s="100">
        <v>6716</v>
      </c>
      <c r="F150" s="953"/>
      <c r="G150" s="927"/>
      <c r="H150" s="16" t="s">
        <v>496</v>
      </c>
      <c r="I150" s="15"/>
      <c r="J150" s="16" t="s">
        <v>496</v>
      </c>
      <c r="K150" s="15"/>
      <c r="L150" s="15"/>
      <c r="M150" s="16" t="s">
        <v>496</v>
      </c>
      <c r="N150" s="16"/>
      <c r="O150" s="15"/>
      <c r="P150" s="17"/>
    </row>
    <row r="151" spans="1:16" s="42" customFormat="1" ht="39.75" customHeight="1" x14ac:dyDescent="0.2">
      <c r="A151" s="38" t="s">
        <v>917</v>
      </c>
      <c r="B151" s="43" t="s">
        <v>1496</v>
      </c>
      <c r="C151" s="43" t="s">
        <v>2388</v>
      </c>
      <c r="D151" s="58">
        <v>2200</v>
      </c>
      <c r="E151" s="100">
        <v>6735</v>
      </c>
      <c r="F151" s="102">
        <v>41390</v>
      </c>
      <c r="G151" s="74" t="s">
        <v>1683</v>
      </c>
      <c r="H151" s="16" t="s">
        <v>496</v>
      </c>
      <c r="I151" s="15"/>
      <c r="J151" s="16" t="s">
        <v>496</v>
      </c>
      <c r="K151" s="15"/>
      <c r="L151" s="15"/>
      <c r="M151" s="16" t="s">
        <v>496</v>
      </c>
      <c r="N151" s="16"/>
      <c r="O151" s="15"/>
      <c r="P151" s="17"/>
    </row>
    <row r="152" spans="1:16" s="42" customFormat="1" ht="39.75" customHeight="1" x14ac:dyDescent="0.2">
      <c r="A152" s="38" t="s">
        <v>918</v>
      </c>
      <c r="B152" s="43" t="s">
        <v>1496</v>
      </c>
      <c r="C152" s="43" t="s">
        <v>2389</v>
      </c>
      <c r="D152" s="58">
        <v>1425</v>
      </c>
      <c r="E152" s="100">
        <v>6725</v>
      </c>
      <c r="F152" s="102">
        <v>41387</v>
      </c>
      <c r="G152" s="74" t="s">
        <v>1684</v>
      </c>
      <c r="H152" s="16" t="s">
        <v>496</v>
      </c>
      <c r="I152" s="15"/>
      <c r="J152" s="16" t="s">
        <v>496</v>
      </c>
      <c r="K152" s="15"/>
      <c r="L152" s="15"/>
      <c r="M152" s="16" t="s">
        <v>496</v>
      </c>
      <c r="N152" s="16"/>
      <c r="O152" s="15"/>
      <c r="P152" s="17"/>
    </row>
    <row r="153" spans="1:16" s="42" customFormat="1" ht="39.75" customHeight="1" x14ac:dyDescent="0.2">
      <c r="A153" s="38" t="s">
        <v>919</v>
      </c>
      <c r="B153" s="43" t="s">
        <v>463</v>
      </c>
      <c r="C153" s="43" t="s">
        <v>2390</v>
      </c>
      <c r="D153" s="58">
        <v>383</v>
      </c>
      <c r="E153" s="100">
        <v>6733</v>
      </c>
      <c r="F153" s="102">
        <v>41390</v>
      </c>
      <c r="G153" s="74" t="s">
        <v>1685</v>
      </c>
      <c r="H153" s="16" t="s">
        <v>496</v>
      </c>
      <c r="I153" s="15"/>
      <c r="J153" s="16" t="s">
        <v>496</v>
      </c>
      <c r="K153" s="15"/>
      <c r="L153" s="15"/>
      <c r="M153" s="16" t="s">
        <v>496</v>
      </c>
      <c r="N153" s="16"/>
      <c r="O153" s="15"/>
      <c r="P153" s="17"/>
    </row>
    <row r="154" spans="1:16" s="42" customFormat="1" ht="39.75" customHeight="1" x14ac:dyDescent="0.2">
      <c r="A154" s="954" t="s">
        <v>920</v>
      </c>
      <c r="B154" s="43" t="s">
        <v>1466</v>
      </c>
      <c r="C154" s="952" t="s">
        <v>2391</v>
      </c>
      <c r="D154" s="58">
        <v>723.2</v>
      </c>
      <c r="E154" s="100">
        <v>6728</v>
      </c>
      <c r="F154" s="102">
        <v>41387</v>
      </c>
      <c r="G154" s="74" t="s">
        <v>1686</v>
      </c>
      <c r="H154" s="16" t="s">
        <v>496</v>
      </c>
      <c r="I154" s="15"/>
      <c r="J154" s="16" t="s">
        <v>496</v>
      </c>
      <c r="K154" s="15"/>
      <c r="L154" s="15"/>
      <c r="M154" s="16" t="s">
        <v>496</v>
      </c>
      <c r="N154" s="16"/>
      <c r="O154" s="15"/>
      <c r="P154" s="17"/>
    </row>
    <row r="155" spans="1:16" s="42" customFormat="1" ht="39.75" customHeight="1" x14ac:dyDescent="0.2">
      <c r="A155" s="954"/>
      <c r="B155" s="43" t="s">
        <v>477</v>
      </c>
      <c r="C155" s="952"/>
      <c r="D155" s="58">
        <v>36.15</v>
      </c>
      <c r="E155" s="100">
        <v>6727</v>
      </c>
      <c r="F155" s="102">
        <v>41387</v>
      </c>
      <c r="G155" s="74" t="s">
        <v>1684</v>
      </c>
      <c r="H155" s="16" t="s">
        <v>496</v>
      </c>
      <c r="I155" s="15"/>
      <c r="J155" s="16" t="s">
        <v>496</v>
      </c>
      <c r="K155" s="15"/>
      <c r="L155" s="15"/>
      <c r="M155" s="16" t="s">
        <v>496</v>
      </c>
      <c r="N155" s="16"/>
      <c r="O155" s="15"/>
      <c r="P155" s="17"/>
    </row>
    <row r="156" spans="1:16" s="42" customFormat="1" ht="39.75" customHeight="1" x14ac:dyDescent="0.2">
      <c r="A156" s="954" t="s">
        <v>921</v>
      </c>
      <c r="B156" s="43" t="s">
        <v>67</v>
      </c>
      <c r="C156" s="952" t="s">
        <v>2014</v>
      </c>
      <c r="D156" s="58">
        <v>211.88</v>
      </c>
      <c r="E156" s="100">
        <v>6722</v>
      </c>
      <c r="F156" s="102">
        <v>41380</v>
      </c>
      <c r="G156" s="74" t="s">
        <v>1687</v>
      </c>
      <c r="H156" s="16" t="s">
        <v>496</v>
      </c>
      <c r="I156" s="15"/>
      <c r="J156" s="16" t="s">
        <v>496</v>
      </c>
      <c r="K156" s="15"/>
      <c r="L156" s="15"/>
      <c r="M156" s="16" t="s">
        <v>496</v>
      </c>
      <c r="N156" s="16"/>
      <c r="O156" s="15"/>
      <c r="P156" s="17"/>
    </row>
    <row r="157" spans="1:16" s="42" customFormat="1" ht="39.75" customHeight="1" x14ac:dyDescent="0.2">
      <c r="A157" s="954"/>
      <c r="B157" s="43" t="s">
        <v>440</v>
      </c>
      <c r="C157" s="952"/>
      <c r="D157" s="58">
        <v>150</v>
      </c>
      <c r="E157" s="100">
        <v>6723</v>
      </c>
      <c r="F157" s="102">
        <v>41380</v>
      </c>
      <c r="G157" s="74" t="s">
        <v>1687</v>
      </c>
      <c r="H157" s="16" t="s">
        <v>496</v>
      </c>
      <c r="I157" s="15"/>
      <c r="J157" s="16" t="s">
        <v>496</v>
      </c>
      <c r="K157" s="15"/>
      <c r="L157" s="15"/>
      <c r="M157" s="16" t="s">
        <v>496</v>
      </c>
      <c r="N157" s="16"/>
      <c r="O157" s="15"/>
      <c r="P157" s="17"/>
    </row>
    <row r="158" spans="1:16" s="42" customFormat="1" ht="39.75" customHeight="1" x14ac:dyDescent="0.2">
      <c r="A158" s="38" t="s">
        <v>922</v>
      </c>
      <c r="B158" s="43" t="s">
        <v>1497</v>
      </c>
      <c r="C158" s="43" t="s">
        <v>2392</v>
      </c>
      <c r="D158" s="58">
        <v>900</v>
      </c>
      <c r="E158" s="100">
        <v>6734</v>
      </c>
      <c r="F158" s="102">
        <v>41390</v>
      </c>
      <c r="G158" s="74" t="s">
        <v>1688</v>
      </c>
      <c r="H158" s="16" t="s">
        <v>496</v>
      </c>
      <c r="I158" s="15"/>
      <c r="J158" s="16" t="s">
        <v>496</v>
      </c>
      <c r="K158" s="15"/>
      <c r="L158" s="15"/>
      <c r="M158" s="16" t="s">
        <v>496</v>
      </c>
      <c r="N158" s="16"/>
      <c r="O158" s="15"/>
      <c r="P158" s="17"/>
    </row>
    <row r="159" spans="1:16" s="42" customFormat="1" ht="39.75" customHeight="1" x14ac:dyDescent="0.2">
      <c r="A159" s="38" t="s">
        <v>923</v>
      </c>
      <c r="B159" s="43" t="s">
        <v>1498</v>
      </c>
      <c r="C159" s="43" t="s">
        <v>2393</v>
      </c>
      <c r="D159" s="58">
        <v>1000</v>
      </c>
      <c r="E159" s="100">
        <v>6747</v>
      </c>
      <c r="F159" s="102">
        <v>41397</v>
      </c>
      <c r="G159" s="74" t="s">
        <v>1689</v>
      </c>
      <c r="H159" s="16" t="s">
        <v>496</v>
      </c>
      <c r="I159" s="15"/>
      <c r="J159" s="16" t="s">
        <v>496</v>
      </c>
      <c r="K159" s="15"/>
      <c r="L159" s="15"/>
      <c r="M159" s="16" t="s">
        <v>496</v>
      </c>
      <c r="N159" s="16"/>
      <c r="O159" s="15"/>
      <c r="P159" s="17"/>
    </row>
    <row r="160" spans="1:16" s="42" customFormat="1" ht="39.75" customHeight="1" x14ac:dyDescent="0.2">
      <c r="A160" s="38" t="s">
        <v>924</v>
      </c>
      <c r="B160" s="43" t="s">
        <v>1496</v>
      </c>
      <c r="C160" s="43" t="s">
        <v>2394</v>
      </c>
      <c r="D160" s="58">
        <v>1200</v>
      </c>
      <c r="E160" s="100">
        <v>6754</v>
      </c>
      <c r="F160" s="102">
        <v>41407</v>
      </c>
      <c r="G160" s="74" t="s">
        <v>1690</v>
      </c>
      <c r="H160" s="16" t="s">
        <v>496</v>
      </c>
      <c r="I160" s="15"/>
      <c r="J160" s="16" t="s">
        <v>496</v>
      </c>
      <c r="K160" s="15"/>
      <c r="L160" s="15"/>
      <c r="M160" s="16" t="s">
        <v>496</v>
      </c>
      <c r="N160" s="16"/>
      <c r="O160" s="15"/>
      <c r="P160" s="17"/>
    </row>
    <row r="161" spans="1:16" s="42" customFormat="1" ht="39.75" customHeight="1" x14ac:dyDescent="0.2">
      <c r="A161" s="954" t="s">
        <v>925</v>
      </c>
      <c r="B161" s="43" t="s">
        <v>473</v>
      </c>
      <c r="C161" s="952" t="s">
        <v>2395</v>
      </c>
      <c r="D161" s="58">
        <v>211.88</v>
      </c>
      <c r="E161" s="100">
        <v>6729</v>
      </c>
      <c r="F161" s="953">
        <v>41387</v>
      </c>
      <c r="G161" s="74" t="s">
        <v>1691</v>
      </c>
      <c r="H161" s="16" t="s">
        <v>496</v>
      </c>
      <c r="I161" s="15"/>
      <c r="J161" s="16" t="s">
        <v>496</v>
      </c>
      <c r="K161" s="15"/>
      <c r="L161" s="15"/>
      <c r="M161" s="16" t="s">
        <v>496</v>
      </c>
      <c r="N161" s="16"/>
      <c r="O161" s="15"/>
      <c r="P161" s="17"/>
    </row>
    <row r="162" spans="1:16" s="42" customFormat="1" ht="39.75" customHeight="1" x14ac:dyDescent="0.2">
      <c r="A162" s="954"/>
      <c r="B162" s="43" t="s">
        <v>440</v>
      </c>
      <c r="C162" s="952"/>
      <c r="D162" s="58">
        <v>150</v>
      </c>
      <c r="E162" s="100">
        <v>6730</v>
      </c>
      <c r="F162" s="953"/>
      <c r="G162" s="74" t="s">
        <v>1691</v>
      </c>
      <c r="H162" s="16" t="s">
        <v>496</v>
      </c>
      <c r="I162" s="15"/>
      <c r="J162" s="16" t="s">
        <v>496</v>
      </c>
      <c r="K162" s="15"/>
      <c r="L162" s="15"/>
      <c r="M162" s="16" t="s">
        <v>496</v>
      </c>
      <c r="N162" s="16"/>
      <c r="O162" s="15"/>
      <c r="P162" s="17"/>
    </row>
    <row r="163" spans="1:16" s="42" customFormat="1" ht="39.75" customHeight="1" x14ac:dyDescent="0.2">
      <c r="A163" s="38" t="s">
        <v>926</v>
      </c>
      <c r="B163" s="43" t="s">
        <v>472</v>
      </c>
      <c r="C163" s="43" t="s">
        <v>2396</v>
      </c>
      <c r="D163" s="58">
        <v>710</v>
      </c>
      <c r="E163" s="100">
        <v>6748</v>
      </c>
      <c r="F163" s="102">
        <v>41400</v>
      </c>
      <c r="G163" s="74" t="s">
        <v>1692</v>
      </c>
      <c r="H163" s="16" t="s">
        <v>496</v>
      </c>
      <c r="I163" s="15"/>
      <c r="J163" s="16" t="s">
        <v>496</v>
      </c>
      <c r="K163" s="15"/>
      <c r="L163" s="15"/>
      <c r="M163" s="16" t="s">
        <v>496</v>
      </c>
      <c r="N163" s="16"/>
      <c r="O163" s="15"/>
      <c r="P163" s="17"/>
    </row>
    <row r="164" spans="1:16" s="42" customFormat="1" ht="39.75" customHeight="1" x14ac:dyDescent="0.2">
      <c r="A164" s="38" t="s">
        <v>927</v>
      </c>
      <c r="B164" s="43" t="s">
        <v>7</v>
      </c>
      <c r="C164" s="43" t="s">
        <v>2397</v>
      </c>
      <c r="D164" s="58">
        <v>750</v>
      </c>
      <c r="E164" s="100">
        <v>6758</v>
      </c>
      <c r="F164" s="102">
        <v>41348</v>
      </c>
      <c r="G164" s="74" t="s">
        <v>1693</v>
      </c>
      <c r="H164" s="16" t="s">
        <v>496</v>
      </c>
      <c r="I164" s="15"/>
      <c r="J164" s="16" t="s">
        <v>496</v>
      </c>
      <c r="K164" s="15"/>
      <c r="L164" s="15"/>
      <c r="M164" s="16" t="s">
        <v>496</v>
      </c>
      <c r="N164" s="16"/>
      <c r="O164" s="15"/>
      <c r="P164" s="17"/>
    </row>
    <row r="165" spans="1:16" s="42" customFormat="1" ht="39.75" customHeight="1" x14ac:dyDescent="0.2">
      <c r="A165" s="38" t="s">
        <v>928</v>
      </c>
      <c r="B165" s="43" t="s">
        <v>217</v>
      </c>
      <c r="C165" s="43" t="s">
        <v>2398</v>
      </c>
      <c r="D165" s="58">
        <v>6740</v>
      </c>
      <c r="E165" s="100">
        <v>6766</v>
      </c>
      <c r="F165" s="102">
        <v>41417</v>
      </c>
      <c r="G165" s="74" t="s">
        <v>1694</v>
      </c>
      <c r="H165" s="16" t="s">
        <v>496</v>
      </c>
      <c r="I165" s="15"/>
      <c r="J165" s="16" t="s">
        <v>496</v>
      </c>
      <c r="K165" s="15"/>
      <c r="L165" s="15"/>
      <c r="M165" s="16" t="s">
        <v>496</v>
      </c>
      <c r="N165" s="16"/>
      <c r="O165" s="15"/>
      <c r="P165" s="17"/>
    </row>
    <row r="166" spans="1:16" s="42" customFormat="1" ht="39.75" customHeight="1" x14ac:dyDescent="0.2">
      <c r="A166" s="38" t="s">
        <v>929</v>
      </c>
      <c r="B166" s="43" t="s">
        <v>1499</v>
      </c>
      <c r="C166" s="43" t="s">
        <v>2399</v>
      </c>
      <c r="D166" s="58">
        <v>246.96</v>
      </c>
      <c r="E166" s="100">
        <v>6751</v>
      </c>
      <c r="F166" s="102">
        <v>41555</v>
      </c>
      <c r="G166" s="74" t="s">
        <v>1695</v>
      </c>
      <c r="H166" s="16" t="s">
        <v>496</v>
      </c>
      <c r="I166" s="15"/>
      <c r="J166" s="16" t="s">
        <v>496</v>
      </c>
      <c r="K166" s="15"/>
      <c r="L166" s="15"/>
      <c r="M166" s="16" t="s">
        <v>496</v>
      </c>
      <c r="N166" s="16"/>
      <c r="O166" s="15"/>
      <c r="P166" s="17"/>
    </row>
    <row r="167" spans="1:16" s="42" customFormat="1" ht="39.75" customHeight="1" x14ac:dyDescent="0.2">
      <c r="A167" s="38" t="s">
        <v>930</v>
      </c>
      <c r="B167" s="43" t="s">
        <v>1479</v>
      </c>
      <c r="C167" s="43" t="s">
        <v>2400</v>
      </c>
      <c r="D167" s="58">
        <f>110.74+119.8</f>
        <v>230.54</v>
      </c>
      <c r="E167" s="100">
        <v>6750</v>
      </c>
      <c r="F167" s="102">
        <v>41555</v>
      </c>
      <c r="G167" s="74" t="s">
        <v>1696</v>
      </c>
      <c r="H167" s="16" t="s">
        <v>496</v>
      </c>
      <c r="I167" s="15"/>
      <c r="J167" s="16" t="s">
        <v>496</v>
      </c>
      <c r="K167" s="15"/>
      <c r="L167" s="15"/>
      <c r="M167" s="16" t="s">
        <v>496</v>
      </c>
      <c r="N167" s="16"/>
      <c r="O167" s="15"/>
      <c r="P167" s="17"/>
    </row>
    <row r="168" spans="1:16" s="42" customFormat="1" ht="39.75" customHeight="1" x14ac:dyDescent="0.2">
      <c r="A168" s="38" t="s">
        <v>931</v>
      </c>
      <c r="B168" s="43" t="s">
        <v>1500</v>
      </c>
      <c r="C168" s="43" t="s">
        <v>2401</v>
      </c>
      <c r="D168" s="58">
        <v>480</v>
      </c>
      <c r="E168" s="100">
        <v>6851</v>
      </c>
      <c r="F168" s="102">
        <v>41529</v>
      </c>
      <c r="G168" s="74" t="s">
        <v>1697</v>
      </c>
      <c r="H168" s="16" t="s">
        <v>496</v>
      </c>
      <c r="I168" s="15"/>
      <c r="J168" s="16" t="s">
        <v>496</v>
      </c>
      <c r="K168" s="15"/>
      <c r="L168" s="15"/>
      <c r="M168" s="16" t="s">
        <v>496</v>
      </c>
      <c r="N168" s="16"/>
      <c r="O168" s="15"/>
      <c r="P168" s="17"/>
    </row>
    <row r="169" spans="1:16" s="42" customFormat="1" ht="39.75" customHeight="1" x14ac:dyDescent="0.2">
      <c r="A169" s="954" t="s">
        <v>932</v>
      </c>
      <c r="B169" s="43" t="s">
        <v>1458</v>
      </c>
      <c r="C169" s="952" t="s">
        <v>2402</v>
      </c>
      <c r="D169" s="58">
        <v>67.2</v>
      </c>
      <c r="E169" s="100">
        <v>6774</v>
      </c>
      <c r="F169" s="953">
        <v>41431</v>
      </c>
      <c r="G169" s="74" t="s">
        <v>1698</v>
      </c>
      <c r="H169" s="16" t="s">
        <v>496</v>
      </c>
      <c r="I169" s="15"/>
      <c r="J169" s="16" t="s">
        <v>496</v>
      </c>
      <c r="K169" s="15"/>
      <c r="L169" s="15"/>
      <c r="M169" s="16" t="s">
        <v>496</v>
      </c>
      <c r="N169" s="16"/>
      <c r="O169" s="15"/>
      <c r="P169" s="17"/>
    </row>
    <row r="170" spans="1:16" s="42" customFormat="1" ht="39.75" customHeight="1" x14ac:dyDescent="0.2">
      <c r="A170" s="954"/>
      <c r="B170" s="43" t="s">
        <v>153</v>
      </c>
      <c r="C170" s="952"/>
      <c r="D170" s="58">
        <v>130</v>
      </c>
      <c r="E170" s="100">
        <v>6773</v>
      </c>
      <c r="F170" s="953"/>
      <c r="G170" s="74" t="s">
        <v>1699</v>
      </c>
      <c r="H170" s="16" t="s">
        <v>496</v>
      </c>
      <c r="I170" s="15"/>
      <c r="J170" s="16" t="s">
        <v>496</v>
      </c>
      <c r="K170" s="15"/>
      <c r="L170" s="15"/>
      <c r="M170" s="16" t="s">
        <v>496</v>
      </c>
      <c r="N170" s="16"/>
      <c r="O170" s="15"/>
      <c r="P170" s="17"/>
    </row>
    <row r="171" spans="1:16" s="42" customFormat="1" ht="39.75" customHeight="1" x14ac:dyDescent="0.2">
      <c r="A171" s="954"/>
      <c r="B171" s="43" t="s">
        <v>476</v>
      </c>
      <c r="C171" s="952"/>
      <c r="D171" s="58">
        <v>290.86</v>
      </c>
      <c r="E171" s="100">
        <v>6772</v>
      </c>
      <c r="F171" s="953"/>
      <c r="G171" s="74" t="s">
        <v>1700</v>
      </c>
      <c r="H171" s="16" t="s">
        <v>496</v>
      </c>
      <c r="I171" s="15"/>
      <c r="J171" s="16" t="s">
        <v>496</v>
      </c>
      <c r="K171" s="15"/>
      <c r="L171" s="15"/>
      <c r="M171" s="16" t="s">
        <v>496</v>
      </c>
      <c r="N171" s="16"/>
      <c r="O171" s="15"/>
      <c r="P171" s="17"/>
    </row>
    <row r="172" spans="1:16" s="42" customFormat="1" ht="59.25" customHeight="1" x14ac:dyDescent="0.2">
      <c r="A172" s="38" t="s">
        <v>933</v>
      </c>
      <c r="B172" s="43" t="s">
        <v>1500</v>
      </c>
      <c r="C172" s="43" t="s">
        <v>2403</v>
      </c>
      <c r="D172" s="58">
        <v>23405</v>
      </c>
      <c r="E172" s="100" t="s">
        <v>1701</v>
      </c>
      <c r="F172" s="102">
        <v>41591</v>
      </c>
      <c r="G172" s="74" t="s">
        <v>1702</v>
      </c>
      <c r="H172" s="16"/>
      <c r="I172" s="16" t="s">
        <v>496</v>
      </c>
      <c r="J172" s="16" t="s">
        <v>496</v>
      </c>
      <c r="K172" s="15"/>
      <c r="L172" s="15"/>
      <c r="M172" s="16"/>
      <c r="N172" s="16" t="s">
        <v>496</v>
      </c>
      <c r="O172" s="15"/>
      <c r="P172" s="17" t="s">
        <v>1998</v>
      </c>
    </row>
    <row r="173" spans="1:16" s="42" customFormat="1" ht="40.5" customHeight="1" x14ac:dyDescent="0.2">
      <c r="A173" s="38" t="s">
        <v>934</v>
      </c>
      <c r="B173" s="43" t="s">
        <v>1211</v>
      </c>
      <c r="C173" s="43" t="s">
        <v>2404</v>
      </c>
      <c r="D173" s="58">
        <v>490</v>
      </c>
      <c r="E173" s="100">
        <v>6762</v>
      </c>
      <c r="F173" s="102">
        <v>41415</v>
      </c>
      <c r="G173" s="74" t="s">
        <v>1703</v>
      </c>
      <c r="H173" s="16" t="s">
        <v>496</v>
      </c>
      <c r="I173" s="15"/>
      <c r="J173" s="16" t="s">
        <v>496</v>
      </c>
      <c r="K173" s="15"/>
      <c r="L173" s="15"/>
      <c r="M173" s="16" t="s">
        <v>496</v>
      </c>
      <c r="N173" s="16"/>
      <c r="O173" s="15"/>
      <c r="P173" s="17"/>
    </row>
    <row r="174" spans="1:16" s="42" customFormat="1" ht="40.5" customHeight="1" x14ac:dyDescent="0.2">
      <c r="A174" s="38" t="s">
        <v>935</v>
      </c>
      <c r="B174" s="43" t="s">
        <v>1501</v>
      </c>
      <c r="C174" s="43" t="s">
        <v>2405</v>
      </c>
      <c r="D174" s="58">
        <v>3842</v>
      </c>
      <c r="E174" s="100">
        <v>6790</v>
      </c>
      <c r="F174" s="102">
        <v>41453</v>
      </c>
      <c r="G174" s="74" t="s">
        <v>1704</v>
      </c>
      <c r="H174" s="16" t="s">
        <v>496</v>
      </c>
      <c r="I174" s="15"/>
      <c r="J174" s="16" t="s">
        <v>496</v>
      </c>
      <c r="K174" s="15"/>
      <c r="L174" s="15"/>
      <c r="M174" s="16" t="s">
        <v>496</v>
      </c>
      <c r="N174" s="16"/>
      <c r="O174" s="15"/>
      <c r="P174" s="17"/>
    </row>
    <row r="175" spans="1:16" s="42" customFormat="1" ht="40.5" customHeight="1" x14ac:dyDescent="0.2">
      <c r="A175" s="954" t="s">
        <v>936</v>
      </c>
      <c r="B175" s="43" t="s">
        <v>1502</v>
      </c>
      <c r="C175" s="952" t="s">
        <v>2406</v>
      </c>
      <c r="D175" s="58">
        <v>500</v>
      </c>
      <c r="E175" s="100">
        <v>6858</v>
      </c>
      <c r="F175" s="102">
        <v>41541</v>
      </c>
      <c r="G175" s="74" t="s">
        <v>1705</v>
      </c>
      <c r="H175" s="16" t="s">
        <v>496</v>
      </c>
      <c r="I175" s="15"/>
      <c r="J175" s="16" t="s">
        <v>496</v>
      </c>
      <c r="K175" s="15"/>
      <c r="L175" s="15"/>
      <c r="M175" s="16" t="s">
        <v>496</v>
      </c>
      <c r="N175" s="16"/>
      <c r="O175" s="15"/>
      <c r="P175" s="17"/>
    </row>
    <row r="176" spans="1:16" s="42" customFormat="1" ht="40.5" customHeight="1" x14ac:dyDescent="0.2">
      <c r="A176" s="954"/>
      <c r="B176" s="43" t="s">
        <v>1503</v>
      </c>
      <c r="C176" s="952"/>
      <c r="D176" s="58">
        <v>475</v>
      </c>
      <c r="E176" s="100">
        <v>6859</v>
      </c>
      <c r="F176" s="102">
        <v>41541</v>
      </c>
      <c r="G176" s="74" t="s">
        <v>1705</v>
      </c>
      <c r="H176" s="16" t="s">
        <v>496</v>
      </c>
      <c r="I176" s="15"/>
      <c r="J176" s="16" t="s">
        <v>496</v>
      </c>
      <c r="K176" s="15"/>
      <c r="L176" s="15"/>
      <c r="M176" s="16" t="s">
        <v>496</v>
      </c>
      <c r="N176" s="16"/>
      <c r="O176" s="15"/>
      <c r="P176" s="17"/>
    </row>
    <row r="177" spans="1:16" s="42" customFormat="1" ht="40.5" customHeight="1" x14ac:dyDescent="0.2">
      <c r="A177" s="954"/>
      <c r="B177" s="43" t="s">
        <v>1108</v>
      </c>
      <c r="C177" s="952"/>
      <c r="D177" s="58">
        <v>960</v>
      </c>
      <c r="E177" s="100">
        <v>6860</v>
      </c>
      <c r="F177" s="102">
        <v>41541</v>
      </c>
      <c r="G177" s="74" t="s">
        <v>1705</v>
      </c>
      <c r="H177" s="16" t="s">
        <v>496</v>
      </c>
      <c r="I177" s="15"/>
      <c r="J177" s="16" t="s">
        <v>496</v>
      </c>
      <c r="K177" s="15"/>
      <c r="L177" s="15"/>
      <c r="M177" s="16" t="s">
        <v>496</v>
      </c>
      <c r="N177" s="16"/>
      <c r="O177" s="15"/>
      <c r="P177" s="17"/>
    </row>
    <row r="178" spans="1:16" s="42" customFormat="1" ht="40.5" customHeight="1" x14ac:dyDescent="0.2">
      <c r="A178" s="954"/>
      <c r="B178" s="43" t="s">
        <v>1500</v>
      </c>
      <c r="C178" s="952"/>
      <c r="D178" s="58">
        <v>2430</v>
      </c>
      <c r="E178" s="100">
        <v>6861</v>
      </c>
      <c r="F178" s="102">
        <v>41541</v>
      </c>
      <c r="G178" s="74" t="s">
        <v>1705</v>
      </c>
      <c r="H178" s="16" t="s">
        <v>496</v>
      </c>
      <c r="I178" s="15"/>
      <c r="J178" s="16" t="s">
        <v>496</v>
      </c>
      <c r="K178" s="15"/>
      <c r="L178" s="15"/>
      <c r="M178" s="16" t="s">
        <v>496</v>
      </c>
      <c r="N178" s="16"/>
      <c r="O178" s="15"/>
      <c r="P178" s="17"/>
    </row>
    <row r="179" spans="1:16" s="42" customFormat="1" ht="40.5" customHeight="1" x14ac:dyDescent="0.2">
      <c r="A179" s="38" t="s">
        <v>937</v>
      </c>
      <c r="B179" s="43" t="s">
        <v>67</v>
      </c>
      <c r="C179" s="43" t="s">
        <v>2363</v>
      </c>
      <c r="D179" s="58">
        <v>132.21</v>
      </c>
      <c r="E179" s="100">
        <v>6752</v>
      </c>
      <c r="F179" s="102">
        <v>41402</v>
      </c>
      <c r="G179" s="74" t="s">
        <v>1696</v>
      </c>
      <c r="H179" s="16" t="s">
        <v>496</v>
      </c>
      <c r="I179" s="15"/>
      <c r="J179" s="16" t="s">
        <v>496</v>
      </c>
      <c r="K179" s="15"/>
      <c r="L179" s="15"/>
      <c r="M179" s="16" t="s">
        <v>496</v>
      </c>
      <c r="N179" s="16"/>
      <c r="O179" s="15"/>
      <c r="P179" s="17"/>
    </row>
    <row r="180" spans="1:16" s="42" customFormat="1" ht="40.5" customHeight="1" x14ac:dyDescent="0.2">
      <c r="A180" s="38" t="s">
        <v>938</v>
      </c>
      <c r="B180" s="43" t="s">
        <v>1212</v>
      </c>
      <c r="C180" s="43" t="s">
        <v>2407</v>
      </c>
      <c r="D180" s="58">
        <v>124.3</v>
      </c>
      <c r="E180" s="100">
        <v>6753</v>
      </c>
      <c r="F180" s="102">
        <v>41402</v>
      </c>
      <c r="G180" s="74" t="s">
        <v>1706</v>
      </c>
      <c r="H180" s="16" t="s">
        <v>496</v>
      </c>
      <c r="I180" s="15"/>
      <c r="J180" s="16" t="s">
        <v>496</v>
      </c>
      <c r="K180" s="15"/>
      <c r="L180" s="15"/>
      <c r="M180" s="16" t="s">
        <v>496</v>
      </c>
      <c r="N180" s="16"/>
      <c r="O180" s="15"/>
      <c r="P180" s="17"/>
    </row>
    <row r="181" spans="1:16" s="42" customFormat="1" ht="40.5" customHeight="1" x14ac:dyDescent="0.2">
      <c r="A181" s="38" t="s">
        <v>939</v>
      </c>
      <c r="B181" s="43" t="s">
        <v>1458</v>
      </c>
      <c r="C181" s="43" t="s">
        <v>2408</v>
      </c>
      <c r="D181" s="58">
        <v>1430</v>
      </c>
      <c r="E181" s="100">
        <v>6757</v>
      </c>
      <c r="F181" s="102">
        <v>41408</v>
      </c>
      <c r="G181" s="74" t="s">
        <v>1707</v>
      </c>
      <c r="H181" s="16" t="s">
        <v>496</v>
      </c>
      <c r="I181" s="15"/>
      <c r="J181" s="16" t="s">
        <v>496</v>
      </c>
      <c r="K181" s="15"/>
      <c r="L181" s="15"/>
      <c r="M181" s="16" t="s">
        <v>496</v>
      </c>
      <c r="N181" s="16"/>
      <c r="O181" s="15"/>
      <c r="P181" s="17"/>
    </row>
    <row r="182" spans="1:16" s="42" customFormat="1" ht="40.5" customHeight="1" x14ac:dyDescent="0.2">
      <c r="A182" s="38" t="s">
        <v>940</v>
      </c>
      <c r="B182" s="43" t="s">
        <v>1504</v>
      </c>
      <c r="C182" s="43" t="s">
        <v>2409</v>
      </c>
      <c r="D182" s="58">
        <v>2000</v>
      </c>
      <c r="E182" s="100">
        <v>6765</v>
      </c>
      <c r="F182" s="102">
        <v>41415</v>
      </c>
      <c r="G182" s="74" t="s">
        <v>1708</v>
      </c>
      <c r="H182" s="16" t="s">
        <v>496</v>
      </c>
      <c r="I182" s="15"/>
      <c r="J182" s="16" t="s">
        <v>496</v>
      </c>
      <c r="K182" s="15"/>
      <c r="L182" s="15"/>
      <c r="M182" s="16" t="s">
        <v>496</v>
      </c>
      <c r="N182" s="16"/>
      <c r="O182" s="15"/>
      <c r="P182" s="17"/>
    </row>
    <row r="183" spans="1:16" s="42" customFormat="1" ht="40.5" customHeight="1" x14ac:dyDescent="0.2">
      <c r="A183" s="38" t="s">
        <v>941</v>
      </c>
      <c r="B183" s="43" t="s">
        <v>1505</v>
      </c>
      <c r="C183" s="43" t="s">
        <v>2410</v>
      </c>
      <c r="D183" s="58">
        <f>296+1785</f>
        <v>2081</v>
      </c>
      <c r="E183" s="100">
        <v>6775</v>
      </c>
      <c r="F183" s="102">
        <v>41431</v>
      </c>
      <c r="G183" s="74" t="s">
        <v>1709</v>
      </c>
      <c r="H183" s="16" t="s">
        <v>496</v>
      </c>
      <c r="I183" s="15"/>
      <c r="J183" s="16" t="s">
        <v>496</v>
      </c>
      <c r="K183" s="15"/>
      <c r="L183" s="15"/>
      <c r="M183" s="16" t="s">
        <v>496</v>
      </c>
      <c r="N183" s="16"/>
      <c r="O183" s="15"/>
      <c r="P183" s="17"/>
    </row>
    <row r="184" spans="1:16" s="42" customFormat="1" ht="40.5" customHeight="1" x14ac:dyDescent="0.2">
      <c r="A184" s="954" t="s">
        <v>942</v>
      </c>
      <c r="B184" s="43" t="s">
        <v>440</v>
      </c>
      <c r="C184" s="952" t="s">
        <v>2411</v>
      </c>
      <c r="D184" s="58">
        <v>120</v>
      </c>
      <c r="E184" s="100">
        <v>6755</v>
      </c>
      <c r="F184" s="953">
        <v>41408</v>
      </c>
      <c r="G184" s="927" t="s">
        <v>1710</v>
      </c>
      <c r="H184" s="16" t="s">
        <v>496</v>
      </c>
      <c r="I184" s="15"/>
      <c r="J184" s="16" t="s">
        <v>496</v>
      </c>
      <c r="K184" s="15"/>
      <c r="L184" s="15"/>
      <c r="M184" s="16" t="s">
        <v>496</v>
      </c>
      <c r="N184" s="16"/>
      <c r="O184" s="15"/>
      <c r="P184" s="17"/>
    </row>
    <row r="185" spans="1:16" s="42" customFormat="1" ht="40.5" customHeight="1" x14ac:dyDescent="0.2">
      <c r="A185" s="954"/>
      <c r="B185" s="43" t="s">
        <v>473</v>
      </c>
      <c r="C185" s="952"/>
      <c r="D185" s="58">
        <v>169.5</v>
      </c>
      <c r="E185" s="100">
        <v>6756</v>
      </c>
      <c r="F185" s="953"/>
      <c r="G185" s="927"/>
      <c r="H185" s="16" t="s">
        <v>496</v>
      </c>
      <c r="I185" s="15"/>
      <c r="J185" s="16" t="s">
        <v>496</v>
      </c>
      <c r="K185" s="15"/>
      <c r="L185" s="15"/>
      <c r="M185" s="16" t="s">
        <v>496</v>
      </c>
      <c r="N185" s="16"/>
      <c r="O185" s="15"/>
      <c r="P185" s="17"/>
    </row>
    <row r="186" spans="1:16" s="42" customFormat="1" ht="40.5" customHeight="1" x14ac:dyDescent="0.2">
      <c r="A186" s="38" t="s">
        <v>943</v>
      </c>
      <c r="B186" s="43" t="s">
        <v>1199</v>
      </c>
      <c r="C186" s="43" t="s">
        <v>2269</v>
      </c>
      <c r="D186" s="58">
        <v>1440</v>
      </c>
      <c r="E186" s="100">
        <v>6767</v>
      </c>
      <c r="F186" s="102">
        <v>41417</v>
      </c>
      <c r="G186" s="74" t="s">
        <v>1694</v>
      </c>
      <c r="H186" s="16" t="s">
        <v>496</v>
      </c>
      <c r="I186" s="15"/>
      <c r="J186" s="16" t="s">
        <v>496</v>
      </c>
      <c r="K186" s="15"/>
      <c r="L186" s="15"/>
      <c r="M186" s="16" t="s">
        <v>496</v>
      </c>
      <c r="N186" s="16"/>
      <c r="O186" s="15"/>
      <c r="P186" s="17"/>
    </row>
    <row r="187" spans="1:16" s="42" customFormat="1" ht="45.75" customHeight="1" x14ac:dyDescent="0.2">
      <c r="A187" s="954" t="s">
        <v>944</v>
      </c>
      <c r="B187" s="43" t="s">
        <v>1506</v>
      </c>
      <c r="C187" s="952" t="s">
        <v>2412</v>
      </c>
      <c r="D187" s="58">
        <v>16743</v>
      </c>
      <c r="E187" s="100" t="s">
        <v>1711</v>
      </c>
      <c r="F187" s="102">
        <v>41456</v>
      </c>
      <c r="G187" s="74" t="s">
        <v>1712</v>
      </c>
      <c r="H187" s="16" t="s">
        <v>496</v>
      </c>
      <c r="I187" s="15"/>
      <c r="J187" s="16" t="s">
        <v>496</v>
      </c>
      <c r="K187" s="15"/>
      <c r="L187" s="15"/>
      <c r="M187" s="16" t="s">
        <v>496</v>
      </c>
      <c r="N187" s="16"/>
      <c r="O187" s="15"/>
      <c r="P187" s="17"/>
    </row>
    <row r="188" spans="1:16" s="42" customFormat="1" ht="45.75" customHeight="1" x14ac:dyDescent="0.2">
      <c r="A188" s="954"/>
      <c r="B188" s="43" t="s">
        <v>474</v>
      </c>
      <c r="C188" s="952"/>
      <c r="D188" s="58">
        <v>1243.0999999999999</v>
      </c>
      <c r="E188" s="100">
        <v>6786</v>
      </c>
      <c r="F188" s="102">
        <v>41445</v>
      </c>
      <c r="G188" s="74" t="s">
        <v>1713</v>
      </c>
      <c r="H188" s="16" t="s">
        <v>496</v>
      </c>
      <c r="I188" s="15"/>
      <c r="J188" s="16" t="s">
        <v>496</v>
      </c>
      <c r="K188" s="15"/>
      <c r="L188" s="15"/>
      <c r="M188" s="16" t="s">
        <v>496</v>
      </c>
      <c r="N188" s="16"/>
      <c r="O188" s="15"/>
      <c r="P188" s="17"/>
    </row>
    <row r="189" spans="1:16" s="42" customFormat="1" ht="45.75" customHeight="1" x14ac:dyDescent="0.2">
      <c r="A189" s="954"/>
      <c r="B189" s="43" t="s">
        <v>54</v>
      </c>
      <c r="C189" s="952"/>
      <c r="D189" s="58">
        <v>6600</v>
      </c>
      <c r="E189" s="100" t="s">
        <v>1714</v>
      </c>
      <c r="F189" s="102">
        <v>41456</v>
      </c>
      <c r="G189" s="74" t="s">
        <v>1712</v>
      </c>
      <c r="H189" s="16" t="s">
        <v>496</v>
      </c>
      <c r="I189" s="15"/>
      <c r="J189" s="16" t="s">
        <v>496</v>
      </c>
      <c r="K189" s="15"/>
      <c r="L189" s="15"/>
      <c r="M189" s="16" t="s">
        <v>496</v>
      </c>
      <c r="N189" s="16"/>
      <c r="O189" s="15"/>
      <c r="P189" s="17"/>
    </row>
    <row r="190" spans="1:16" s="42" customFormat="1" ht="45.75" customHeight="1" x14ac:dyDescent="0.2">
      <c r="A190" s="954"/>
      <c r="B190" s="43" t="s">
        <v>78</v>
      </c>
      <c r="C190" s="952"/>
      <c r="D190" s="58">
        <v>755.6</v>
      </c>
      <c r="E190" s="100">
        <v>6788</v>
      </c>
      <c r="F190" s="102">
        <v>41446</v>
      </c>
      <c r="G190" s="74" t="s">
        <v>1715</v>
      </c>
      <c r="H190" s="16" t="s">
        <v>496</v>
      </c>
      <c r="I190" s="15"/>
      <c r="J190" s="16" t="s">
        <v>496</v>
      </c>
      <c r="K190" s="15"/>
      <c r="L190" s="15"/>
      <c r="M190" s="16" t="s">
        <v>496</v>
      </c>
      <c r="N190" s="16"/>
      <c r="O190" s="15"/>
      <c r="P190" s="17"/>
    </row>
    <row r="191" spans="1:16" s="42" customFormat="1" ht="45.75" customHeight="1" x14ac:dyDescent="0.2">
      <c r="A191" s="954" t="s">
        <v>945</v>
      </c>
      <c r="B191" s="43" t="s">
        <v>67</v>
      </c>
      <c r="C191" s="952" t="s">
        <v>2014</v>
      </c>
      <c r="D191" s="58">
        <v>254.25</v>
      </c>
      <c r="E191" s="100">
        <v>6759</v>
      </c>
      <c r="F191" s="953">
        <v>41414</v>
      </c>
      <c r="G191" s="927" t="s">
        <v>1716</v>
      </c>
      <c r="H191" s="16" t="s">
        <v>496</v>
      </c>
      <c r="I191" s="15"/>
      <c r="J191" s="16" t="s">
        <v>496</v>
      </c>
      <c r="K191" s="15"/>
      <c r="L191" s="15"/>
      <c r="M191" s="16" t="s">
        <v>496</v>
      </c>
      <c r="N191" s="16"/>
      <c r="O191" s="15"/>
      <c r="P191" s="17"/>
    </row>
    <row r="192" spans="1:16" s="42" customFormat="1" ht="45.75" customHeight="1" x14ac:dyDescent="0.2">
      <c r="A192" s="954"/>
      <c r="B192" s="43" t="s">
        <v>440</v>
      </c>
      <c r="C192" s="952"/>
      <c r="D192" s="58">
        <v>180</v>
      </c>
      <c r="E192" s="100">
        <v>6760</v>
      </c>
      <c r="F192" s="953"/>
      <c r="G192" s="927"/>
      <c r="H192" s="16" t="s">
        <v>496</v>
      </c>
      <c r="I192" s="15"/>
      <c r="J192" s="16" t="s">
        <v>496</v>
      </c>
      <c r="K192" s="15"/>
      <c r="L192" s="15"/>
      <c r="M192" s="16" t="s">
        <v>496</v>
      </c>
      <c r="N192" s="16"/>
      <c r="O192" s="15"/>
      <c r="P192" s="17"/>
    </row>
    <row r="193" spans="1:16" s="42" customFormat="1" ht="45.75" customHeight="1" x14ac:dyDescent="0.2">
      <c r="A193" s="954" t="s">
        <v>946</v>
      </c>
      <c r="B193" s="43" t="s">
        <v>473</v>
      </c>
      <c r="C193" s="952" t="s">
        <v>2014</v>
      </c>
      <c r="D193" s="58">
        <v>169.5</v>
      </c>
      <c r="E193" s="100">
        <v>6769</v>
      </c>
      <c r="F193" s="953">
        <v>41421</v>
      </c>
      <c r="G193" s="927" t="s">
        <v>1717</v>
      </c>
      <c r="H193" s="16" t="s">
        <v>496</v>
      </c>
      <c r="I193" s="15"/>
      <c r="J193" s="16" t="s">
        <v>496</v>
      </c>
      <c r="K193" s="15"/>
      <c r="L193" s="15"/>
      <c r="M193" s="16" t="s">
        <v>496</v>
      </c>
      <c r="N193" s="16"/>
      <c r="O193" s="15"/>
      <c r="P193" s="17"/>
    </row>
    <row r="194" spans="1:16" s="42" customFormat="1" ht="45.75" customHeight="1" x14ac:dyDescent="0.2">
      <c r="A194" s="954"/>
      <c r="B194" s="43" t="s">
        <v>440</v>
      </c>
      <c r="C194" s="952"/>
      <c r="D194" s="58">
        <v>120</v>
      </c>
      <c r="E194" s="100">
        <v>6768</v>
      </c>
      <c r="F194" s="953"/>
      <c r="G194" s="927"/>
      <c r="H194" s="16" t="s">
        <v>496</v>
      </c>
      <c r="I194" s="15"/>
      <c r="J194" s="16" t="s">
        <v>496</v>
      </c>
      <c r="K194" s="15"/>
      <c r="L194" s="15"/>
      <c r="M194" s="16" t="s">
        <v>496</v>
      </c>
      <c r="N194" s="16"/>
      <c r="O194" s="15"/>
      <c r="P194" s="17"/>
    </row>
    <row r="195" spans="1:16" s="42" customFormat="1" ht="45.75" customHeight="1" x14ac:dyDescent="0.2">
      <c r="A195" s="38" t="s">
        <v>947</v>
      </c>
      <c r="B195" s="43" t="s">
        <v>473</v>
      </c>
      <c r="C195" s="43" t="s">
        <v>2413</v>
      </c>
      <c r="D195" s="58">
        <v>209.5</v>
      </c>
      <c r="E195" s="100">
        <v>6770</v>
      </c>
      <c r="F195" s="102">
        <v>41424</v>
      </c>
      <c r="G195" s="74" t="s">
        <v>1718</v>
      </c>
      <c r="H195" s="16" t="s">
        <v>496</v>
      </c>
      <c r="I195" s="15"/>
      <c r="J195" s="16" t="s">
        <v>496</v>
      </c>
      <c r="K195" s="15"/>
      <c r="L195" s="15"/>
      <c r="M195" s="16" t="s">
        <v>496</v>
      </c>
      <c r="N195" s="16"/>
      <c r="O195" s="15"/>
      <c r="P195" s="17"/>
    </row>
    <row r="196" spans="1:16" s="42" customFormat="1" ht="45.75" customHeight="1" x14ac:dyDescent="0.2">
      <c r="A196" s="38" t="s">
        <v>948</v>
      </c>
      <c r="B196" s="43" t="s">
        <v>464</v>
      </c>
      <c r="C196" s="43" t="s">
        <v>2016</v>
      </c>
      <c r="D196" s="58">
        <v>99.46</v>
      </c>
      <c r="E196" s="100">
        <v>6771</v>
      </c>
      <c r="F196" s="102">
        <v>41429</v>
      </c>
      <c r="G196" s="74" t="s">
        <v>1719</v>
      </c>
      <c r="H196" s="16" t="s">
        <v>496</v>
      </c>
      <c r="I196" s="15"/>
      <c r="J196" s="16" t="s">
        <v>496</v>
      </c>
      <c r="K196" s="15"/>
      <c r="L196" s="15"/>
      <c r="M196" s="16" t="s">
        <v>496</v>
      </c>
      <c r="N196" s="16"/>
      <c r="O196" s="15"/>
      <c r="P196" s="17"/>
    </row>
    <row r="197" spans="1:16" s="42" customFormat="1" ht="45.75" customHeight="1" x14ac:dyDescent="0.2">
      <c r="A197" s="954" t="s">
        <v>949</v>
      </c>
      <c r="B197" s="43" t="s">
        <v>1457</v>
      </c>
      <c r="C197" s="952" t="s">
        <v>2414</v>
      </c>
      <c r="D197" s="58">
        <v>17550</v>
      </c>
      <c r="E197" s="100" t="s">
        <v>1720</v>
      </c>
      <c r="F197" s="102">
        <v>41498</v>
      </c>
      <c r="G197" s="74" t="s">
        <v>1721</v>
      </c>
      <c r="H197" s="16" t="s">
        <v>496</v>
      </c>
      <c r="I197" s="15"/>
      <c r="J197" s="16" t="s">
        <v>496</v>
      </c>
      <c r="K197" s="15"/>
      <c r="L197" s="15"/>
      <c r="M197" s="16" t="s">
        <v>496</v>
      </c>
      <c r="N197" s="16"/>
      <c r="O197" s="15"/>
      <c r="P197" s="17"/>
    </row>
    <row r="198" spans="1:16" s="42" customFormat="1" ht="45.75" customHeight="1" x14ac:dyDescent="0.2">
      <c r="A198" s="954"/>
      <c r="B198" s="43" t="s">
        <v>1466</v>
      </c>
      <c r="C198" s="952"/>
      <c r="D198" s="58">
        <v>3390</v>
      </c>
      <c r="E198" s="100" t="s">
        <v>1722</v>
      </c>
      <c r="F198" s="102">
        <v>41498</v>
      </c>
      <c r="G198" s="74" t="s">
        <v>1723</v>
      </c>
      <c r="H198" s="16" t="s">
        <v>496</v>
      </c>
      <c r="I198" s="15"/>
      <c r="J198" s="16" t="s">
        <v>496</v>
      </c>
      <c r="K198" s="15"/>
      <c r="L198" s="15"/>
      <c r="M198" s="16" t="s">
        <v>496</v>
      </c>
      <c r="N198" s="16"/>
      <c r="O198" s="15"/>
      <c r="P198" s="17"/>
    </row>
    <row r="199" spans="1:16" s="42" customFormat="1" ht="45.75" customHeight="1" x14ac:dyDescent="0.2">
      <c r="A199" s="38" t="s">
        <v>950</v>
      </c>
      <c r="B199" s="43" t="s">
        <v>1414</v>
      </c>
      <c r="C199" s="43" t="s">
        <v>2415</v>
      </c>
      <c r="D199" s="58">
        <v>16690.96</v>
      </c>
      <c r="E199" s="100" t="s">
        <v>1724</v>
      </c>
      <c r="F199" s="102">
        <v>41477</v>
      </c>
      <c r="G199" s="74" t="s">
        <v>1725</v>
      </c>
      <c r="H199" s="16" t="s">
        <v>496</v>
      </c>
      <c r="I199" s="15"/>
      <c r="J199" s="16" t="s">
        <v>496</v>
      </c>
      <c r="K199" s="15"/>
      <c r="L199" s="15"/>
      <c r="M199" s="16" t="s">
        <v>496</v>
      </c>
      <c r="N199" s="16"/>
      <c r="O199" s="15"/>
      <c r="P199" s="17"/>
    </row>
    <row r="200" spans="1:16" s="42" customFormat="1" ht="45.75" customHeight="1" x14ac:dyDescent="0.2">
      <c r="A200" s="954" t="s">
        <v>951</v>
      </c>
      <c r="B200" s="43" t="s">
        <v>1223</v>
      </c>
      <c r="C200" s="952" t="s">
        <v>2416</v>
      </c>
      <c r="D200" s="58">
        <v>10065</v>
      </c>
      <c r="E200" s="100" t="s">
        <v>1726</v>
      </c>
      <c r="F200" s="102">
        <v>41471</v>
      </c>
      <c r="G200" s="74" t="s">
        <v>1727</v>
      </c>
      <c r="H200" s="16" t="s">
        <v>496</v>
      </c>
      <c r="I200" s="15"/>
      <c r="J200" s="16" t="s">
        <v>496</v>
      </c>
      <c r="K200" s="15"/>
      <c r="L200" s="15"/>
      <c r="M200" s="16" t="s">
        <v>496</v>
      </c>
      <c r="N200" s="16"/>
      <c r="O200" s="15"/>
      <c r="P200" s="17"/>
    </row>
    <row r="201" spans="1:16" s="42" customFormat="1" ht="45.75" customHeight="1" x14ac:dyDescent="0.2">
      <c r="A201" s="954"/>
      <c r="B201" s="43" t="s">
        <v>1223</v>
      </c>
      <c r="C201" s="952"/>
      <c r="D201" s="58">
        <v>8970</v>
      </c>
      <c r="E201" s="100" t="s">
        <v>1728</v>
      </c>
      <c r="F201" s="102">
        <v>41506</v>
      </c>
      <c r="G201" s="74" t="s">
        <v>1729</v>
      </c>
      <c r="H201" s="16" t="s">
        <v>496</v>
      </c>
      <c r="I201" s="15"/>
      <c r="J201" s="16" t="s">
        <v>496</v>
      </c>
      <c r="K201" s="15"/>
      <c r="L201" s="15"/>
      <c r="M201" s="16" t="s">
        <v>496</v>
      </c>
      <c r="N201" s="16"/>
      <c r="O201" s="15"/>
      <c r="P201" s="17"/>
    </row>
    <row r="202" spans="1:16" s="42" customFormat="1" ht="45.75" customHeight="1" x14ac:dyDescent="0.2">
      <c r="A202" s="38" t="s">
        <v>952</v>
      </c>
      <c r="B202" s="43" t="s">
        <v>1507</v>
      </c>
      <c r="C202" s="43" t="s">
        <v>2417</v>
      </c>
      <c r="D202" s="58">
        <v>2220</v>
      </c>
      <c r="E202" s="100">
        <v>6800</v>
      </c>
      <c r="F202" s="102">
        <v>41463</v>
      </c>
      <c r="G202" s="74" t="s">
        <v>1730</v>
      </c>
      <c r="H202" s="16" t="s">
        <v>496</v>
      </c>
      <c r="I202" s="15"/>
      <c r="J202" s="16" t="s">
        <v>496</v>
      </c>
      <c r="K202" s="15"/>
      <c r="L202" s="15"/>
      <c r="M202" s="16" t="s">
        <v>496</v>
      </c>
      <c r="N202" s="16"/>
      <c r="O202" s="15"/>
      <c r="P202" s="17"/>
    </row>
    <row r="203" spans="1:16" s="42" customFormat="1" ht="45.75" customHeight="1" x14ac:dyDescent="0.2">
      <c r="A203" s="38" t="s">
        <v>953</v>
      </c>
      <c r="B203" s="43" t="s">
        <v>1508</v>
      </c>
      <c r="C203" s="43" t="s">
        <v>2418</v>
      </c>
      <c r="D203" s="58">
        <v>10000</v>
      </c>
      <c r="E203" s="100" t="s">
        <v>1731</v>
      </c>
      <c r="F203" s="102">
        <v>41470</v>
      </c>
      <c r="G203" s="74" t="s">
        <v>1732</v>
      </c>
      <c r="H203" s="16" t="s">
        <v>496</v>
      </c>
      <c r="I203" s="15"/>
      <c r="J203" s="16" t="s">
        <v>496</v>
      </c>
      <c r="K203" s="15"/>
      <c r="L203" s="15"/>
      <c r="M203" s="16" t="s">
        <v>496</v>
      </c>
      <c r="N203" s="16"/>
      <c r="O203" s="15"/>
      <c r="P203" s="17"/>
    </row>
    <row r="204" spans="1:16" s="42" customFormat="1" ht="45.75" customHeight="1" x14ac:dyDescent="0.2">
      <c r="A204" s="38" t="s">
        <v>954</v>
      </c>
      <c r="B204" s="43" t="s">
        <v>473</v>
      </c>
      <c r="C204" s="43" t="s">
        <v>2413</v>
      </c>
      <c r="D204" s="58">
        <v>209.5</v>
      </c>
      <c r="E204" s="100">
        <v>6777</v>
      </c>
      <c r="F204" s="102">
        <v>41431</v>
      </c>
      <c r="G204" s="74" t="s">
        <v>1733</v>
      </c>
      <c r="H204" s="16" t="s">
        <v>496</v>
      </c>
      <c r="I204" s="15"/>
      <c r="J204" s="16" t="s">
        <v>496</v>
      </c>
      <c r="K204" s="15"/>
      <c r="L204" s="15"/>
      <c r="M204" s="16" t="s">
        <v>496</v>
      </c>
      <c r="N204" s="16"/>
      <c r="O204" s="15"/>
      <c r="P204" s="17"/>
    </row>
    <row r="205" spans="1:16" s="42" customFormat="1" ht="45.75" customHeight="1" x14ac:dyDescent="0.2">
      <c r="A205" s="38" t="s">
        <v>955</v>
      </c>
      <c r="B205" s="43" t="s">
        <v>1509</v>
      </c>
      <c r="C205" s="43" t="s">
        <v>2419</v>
      </c>
      <c r="D205" s="58">
        <v>225</v>
      </c>
      <c r="E205" s="100">
        <v>6791</v>
      </c>
      <c r="F205" s="102">
        <v>41456</v>
      </c>
      <c r="G205" s="74" t="s">
        <v>1734</v>
      </c>
      <c r="H205" s="16" t="s">
        <v>496</v>
      </c>
      <c r="I205" s="15"/>
      <c r="J205" s="16" t="s">
        <v>496</v>
      </c>
      <c r="K205" s="15"/>
      <c r="L205" s="15"/>
      <c r="M205" s="16" t="s">
        <v>496</v>
      </c>
      <c r="N205" s="16"/>
      <c r="O205" s="15"/>
      <c r="P205" s="17"/>
    </row>
    <row r="206" spans="1:16" s="42" customFormat="1" ht="45.75" customHeight="1" x14ac:dyDescent="0.2">
      <c r="A206" s="38" t="s">
        <v>956</v>
      </c>
      <c r="B206" s="43" t="s">
        <v>1510</v>
      </c>
      <c r="C206" s="43" t="s">
        <v>2420</v>
      </c>
      <c r="D206" s="58">
        <v>194.7</v>
      </c>
      <c r="E206" s="100">
        <v>6789</v>
      </c>
      <c r="F206" s="102">
        <v>41452</v>
      </c>
      <c r="G206" s="74" t="s">
        <v>1735</v>
      </c>
      <c r="H206" s="16" t="s">
        <v>496</v>
      </c>
      <c r="I206" s="15"/>
      <c r="J206" s="16" t="s">
        <v>496</v>
      </c>
      <c r="K206" s="15"/>
      <c r="L206" s="15"/>
      <c r="M206" s="16" t="s">
        <v>496</v>
      </c>
      <c r="N206" s="16"/>
      <c r="O206" s="15"/>
      <c r="P206" s="17"/>
    </row>
    <row r="207" spans="1:16" s="42" customFormat="1" ht="45.75" customHeight="1" x14ac:dyDescent="0.2">
      <c r="A207" s="38" t="s">
        <v>957</v>
      </c>
      <c r="B207" s="43" t="s">
        <v>1511</v>
      </c>
      <c r="C207" s="43" t="s">
        <v>2421</v>
      </c>
      <c r="D207" s="58">
        <v>2970</v>
      </c>
      <c r="E207" s="100">
        <v>6798</v>
      </c>
      <c r="F207" s="102">
        <v>41460</v>
      </c>
      <c r="G207" s="74" t="s">
        <v>1736</v>
      </c>
      <c r="H207" s="16" t="s">
        <v>496</v>
      </c>
      <c r="I207" s="15"/>
      <c r="J207" s="16" t="s">
        <v>496</v>
      </c>
      <c r="K207" s="15"/>
      <c r="L207" s="15"/>
      <c r="M207" s="16" t="s">
        <v>496</v>
      </c>
      <c r="N207" s="16"/>
      <c r="O207" s="15"/>
      <c r="P207" s="17"/>
    </row>
    <row r="208" spans="1:16" s="42" customFormat="1" ht="45.75" customHeight="1" x14ac:dyDescent="0.2">
      <c r="A208" s="38" t="s">
        <v>958</v>
      </c>
      <c r="B208" s="43" t="s">
        <v>1512</v>
      </c>
      <c r="C208" s="43" t="s">
        <v>2422</v>
      </c>
      <c r="D208" s="58">
        <v>1280</v>
      </c>
      <c r="E208" s="100">
        <v>6796</v>
      </c>
      <c r="F208" s="102">
        <v>41488</v>
      </c>
      <c r="G208" s="74" t="s">
        <v>1737</v>
      </c>
      <c r="H208" s="16" t="s">
        <v>496</v>
      </c>
      <c r="I208" s="15"/>
      <c r="J208" s="16" t="s">
        <v>496</v>
      </c>
      <c r="K208" s="15"/>
      <c r="L208" s="15"/>
      <c r="M208" s="16" t="s">
        <v>496</v>
      </c>
      <c r="N208" s="16"/>
      <c r="O208" s="15"/>
      <c r="P208" s="17"/>
    </row>
    <row r="209" spans="1:16" s="42" customFormat="1" ht="45.75" customHeight="1" x14ac:dyDescent="0.2">
      <c r="A209" s="954" t="s">
        <v>959</v>
      </c>
      <c r="B209" s="43" t="s">
        <v>1513</v>
      </c>
      <c r="C209" s="952" t="s">
        <v>2423</v>
      </c>
      <c r="D209" s="58">
        <v>1700</v>
      </c>
      <c r="E209" s="100">
        <v>6794</v>
      </c>
      <c r="F209" s="102">
        <v>41457</v>
      </c>
      <c r="G209" s="74" t="s">
        <v>1738</v>
      </c>
      <c r="H209" s="16" t="s">
        <v>496</v>
      </c>
      <c r="I209" s="15"/>
      <c r="J209" s="16" t="s">
        <v>496</v>
      </c>
      <c r="K209" s="15"/>
      <c r="L209" s="15"/>
      <c r="M209" s="16" t="s">
        <v>496</v>
      </c>
      <c r="N209" s="16"/>
      <c r="O209" s="15"/>
      <c r="P209" s="17"/>
    </row>
    <row r="210" spans="1:16" s="42" customFormat="1" ht="45.75" customHeight="1" x14ac:dyDescent="0.2">
      <c r="A210" s="954"/>
      <c r="B210" s="43" t="s">
        <v>477</v>
      </c>
      <c r="C210" s="952"/>
      <c r="D210" s="58">
        <v>1550</v>
      </c>
      <c r="E210" s="100">
        <v>6795</v>
      </c>
      <c r="F210" s="102">
        <v>41457</v>
      </c>
      <c r="G210" s="74" t="s">
        <v>1738</v>
      </c>
      <c r="H210" s="16" t="s">
        <v>496</v>
      </c>
      <c r="I210" s="15"/>
      <c r="J210" s="16" t="s">
        <v>496</v>
      </c>
      <c r="K210" s="15"/>
      <c r="L210" s="15"/>
      <c r="M210" s="16" t="s">
        <v>496</v>
      </c>
      <c r="N210" s="16"/>
      <c r="O210" s="15"/>
      <c r="P210" s="17"/>
    </row>
    <row r="211" spans="1:16" s="42" customFormat="1" ht="45.75" customHeight="1" x14ac:dyDescent="0.2">
      <c r="A211" s="38" t="s">
        <v>960</v>
      </c>
      <c r="B211" s="43" t="s">
        <v>474</v>
      </c>
      <c r="C211" s="43" t="s">
        <v>2424</v>
      </c>
      <c r="D211" s="58">
        <v>410</v>
      </c>
      <c r="E211" s="100">
        <v>6792</v>
      </c>
      <c r="F211" s="102">
        <v>41456</v>
      </c>
      <c r="G211" s="74" t="s">
        <v>1739</v>
      </c>
      <c r="H211" s="16" t="s">
        <v>496</v>
      </c>
      <c r="I211" s="15"/>
      <c r="J211" s="16" t="s">
        <v>496</v>
      </c>
      <c r="K211" s="15"/>
      <c r="L211" s="15"/>
      <c r="M211" s="16" t="s">
        <v>496</v>
      </c>
      <c r="N211" s="16"/>
      <c r="O211" s="15"/>
      <c r="P211" s="17"/>
    </row>
    <row r="212" spans="1:16" s="42" customFormat="1" ht="45.75" customHeight="1" x14ac:dyDescent="0.2">
      <c r="A212" s="38" t="s">
        <v>961</v>
      </c>
      <c r="B212" s="43" t="s">
        <v>464</v>
      </c>
      <c r="C212" s="43" t="s">
        <v>2016</v>
      </c>
      <c r="D212" s="58">
        <v>99.46</v>
      </c>
      <c r="E212" s="100">
        <v>6787</v>
      </c>
      <c r="F212" s="102">
        <v>41445</v>
      </c>
      <c r="G212" s="74" t="s">
        <v>1740</v>
      </c>
      <c r="H212" s="16" t="s">
        <v>496</v>
      </c>
      <c r="I212" s="15"/>
      <c r="J212" s="16" t="s">
        <v>496</v>
      </c>
      <c r="K212" s="15"/>
      <c r="L212" s="15"/>
      <c r="M212" s="16" t="s">
        <v>496</v>
      </c>
      <c r="N212" s="16"/>
      <c r="O212" s="15"/>
      <c r="P212" s="17"/>
    </row>
    <row r="213" spans="1:16" s="42" customFormat="1" ht="45.75" customHeight="1" x14ac:dyDescent="0.2">
      <c r="A213" s="954" t="s">
        <v>962</v>
      </c>
      <c r="B213" s="43" t="s">
        <v>1514</v>
      </c>
      <c r="C213" s="952" t="s">
        <v>2425</v>
      </c>
      <c r="D213" s="58">
        <v>775.53</v>
      </c>
      <c r="E213" s="100">
        <v>6813</v>
      </c>
      <c r="F213" s="102">
        <v>41474</v>
      </c>
      <c r="G213" s="74" t="s">
        <v>1741</v>
      </c>
      <c r="H213" s="16" t="s">
        <v>496</v>
      </c>
      <c r="I213" s="15"/>
      <c r="J213" s="16" t="s">
        <v>496</v>
      </c>
      <c r="K213" s="15"/>
      <c r="L213" s="15"/>
      <c r="M213" s="16" t="s">
        <v>496</v>
      </c>
      <c r="N213" s="16"/>
      <c r="O213" s="15"/>
      <c r="P213" s="17"/>
    </row>
    <row r="214" spans="1:16" s="42" customFormat="1" ht="45.75" customHeight="1" x14ac:dyDescent="0.2">
      <c r="A214" s="954"/>
      <c r="B214" s="43" t="s">
        <v>1515</v>
      </c>
      <c r="C214" s="952"/>
      <c r="D214" s="58">
        <v>2983.73</v>
      </c>
      <c r="E214" s="100">
        <v>6814</v>
      </c>
      <c r="F214" s="102">
        <v>41474</v>
      </c>
      <c r="G214" s="74" t="s">
        <v>1742</v>
      </c>
      <c r="H214" s="16" t="s">
        <v>496</v>
      </c>
      <c r="I214" s="15"/>
      <c r="J214" s="16" t="s">
        <v>496</v>
      </c>
      <c r="K214" s="15"/>
      <c r="L214" s="15"/>
      <c r="M214" s="16" t="s">
        <v>496</v>
      </c>
      <c r="N214" s="16"/>
      <c r="O214" s="15"/>
      <c r="P214" s="17"/>
    </row>
    <row r="215" spans="1:16" s="42" customFormat="1" ht="45.75" customHeight="1" x14ac:dyDescent="0.2">
      <c r="A215" s="954"/>
      <c r="B215" s="43" t="s">
        <v>1516</v>
      </c>
      <c r="C215" s="952"/>
      <c r="D215" s="58">
        <v>140</v>
      </c>
      <c r="E215" s="100">
        <v>6815</v>
      </c>
      <c r="F215" s="102">
        <v>41474</v>
      </c>
      <c r="G215" s="74" t="s">
        <v>1743</v>
      </c>
      <c r="H215" s="16" t="s">
        <v>496</v>
      </c>
      <c r="I215" s="15"/>
      <c r="J215" s="16" t="s">
        <v>496</v>
      </c>
      <c r="K215" s="15"/>
      <c r="L215" s="15"/>
      <c r="M215" s="16" t="s">
        <v>496</v>
      </c>
      <c r="N215" s="16"/>
      <c r="O215" s="15"/>
      <c r="P215" s="17"/>
    </row>
    <row r="216" spans="1:16" s="42" customFormat="1" ht="45.75" customHeight="1" x14ac:dyDescent="0.2">
      <c r="A216" s="954"/>
      <c r="B216" s="43" t="s">
        <v>1517</v>
      </c>
      <c r="C216" s="952"/>
      <c r="D216" s="58">
        <v>140</v>
      </c>
      <c r="E216" s="100">
        <v>6816</v>
      </c>
      <c r="F216" s="102">
        <v>41474</v>
      </c>
      <c r="G216" s="74" t="s">
        <v>1743</v>
      </c>
      <c r="H216" s="16" t="s">
        <v>496</v>
      </c>
      <c r="I216" s="15"/>
      <c r="J216" s="16" t="s">
        <v>496</v>
      </c>
      <c r="K216" s="15"/>
      <c r="L216" s="15"/>
      <c r="M216" s="16" t="s">
        <v>496</v>
      </c>
      <c r="N216" s="16"/>
      <c r="O216" s="15"/>
      <c r="P216" s="17"/>
    </row>
    <row r="217" spans="1:16" s="42" customFormat="1" ht="45.75" customHeight="1" x14ac:dyDescent="0.2">
      <c r="A217" s="954"/>
      <c r="B217" s="43" t="s">
        <v>1518</v>
      </c>
      <c r="C217" s="952"/>
      <c r="D217" s="58">
        <v>35</v>
      </c>
      <c r="E217" s="100">
        <v>6817</v>
      </c>
      <c r="F217" s="102">
        <v>41474</v>
      </c>
      <c r="G217" s="74" t="s">
        <v>1743</v>
      </c>
      <c r="H217" s="16" t="s">
        <v>496</v>
      </c>
      <c r="I217" s="15"/>
      <c r="J217" s="16" t="s">
        <v>496</v>
      </c>
      <c r="K217" s="15"/>
      <c r="L217" s="15"/>
      <c r="M217" s="16" t="s">
        <v>496</v>
      </c>
      <c r="N217" s="16"/>
      <c r="O217" s="15"/>
      <c r="P217" s="17"/>
    </row>
    <row r="218" spans="1:16" s="42" customFormat="1" ht="45.75" customHeight="1" x14ac:dyDescent="0.2">
      <c r="A218" s="954"/>
      <c r="B218" s="43" t="s">
        <v>1519</v>
      </c>
      <c r="C218" s="952"/>
      <c r="D218" s="58">
        <v>140</v>
      </c>
      <c r="E218" s="100">
        <v>6818</v>
      </c>
      <c r="F218" s="102">
        <v>41474</v>
      </c>
      <c r="G218" s="74" t="s">
        <v>1743</v>
      </c>
      <c r="H218" s="16" t="s">
        <v>496</v>
      </c>
      <c r="I218" s="15"/>
      <c r="J218" s="16" t="s">
        <v>496</v>
      </c>
      <c r="K218" s="15"/>
      <c r="L218" s="15"/>
      <c r="M218" s="16" t="s">
        <v>496</v>
      </c>
      <c r="N218" s="16"/>
      <c r="O218" s="15"/>
      <c r="P218" s="17"/>
    </row>
    <row r="219" spans="1:16" s="42" customFormat="1" ht="45.75" customHeight="1" x14ac:dyDescent="0.2">
      <c r="A219" s="38" t="s">
        <v>963</v>
      </c>
      <c r="B219" s="43" t="s">
        <v>1520</v>
      </c>
      <c r="C219" s="43" t="s">
        <v>2426</v>
      </c>
      <c r="D219" s="58">
        <v>1019.54</v>
      </c>
      <c r="E219" s="100">
        <v>6830</v>
      </c>
      <c r="F219" s="102">
        <v>41506</v>
      </c>
      <c r="G219" s="74" t="s">
        <v>1744</v>
      </c>
      <c r="H219" s="16" t="s">
        <v>496</v>
      </c>
      <c r="I219" s="15"/>
      <c r="J219" s="16" t="s">
        <v>496</v>
      </c>
      <c r="K219" s="15"/>
      <c r="L219" s="15"/>
      <c r="M219" s="16" t="s">
        <v>496</v>
      </c>
      <c r="N219" s="16"/>
      <c r="O219" s="15"/>
      <c r="P219" s="17"/>
    </row>
    <row r="220" spans="1:16" s="42" customFormat="1" ht="45.75" customHeight="1" x14ac:dyDescent="0.2">
      <c r="A220" s="954" t="s">
        <v>964</v>
      </c>
      <c r="B220" s="43" t="s">
        <v>1099</v>
      </c>
      <c r="C220" s="952" t="s">
        <v>2427</v>
      </c>
      <c r="D220" s="58">
        <v>1460</v>
      </c>
      <c r="E220" s="100">
        <v>6811</v>
      </c>
      <c r="F220" s="102">
        <v>41474</v>
      </c>
      <c r="G220" s="74" t="s">
        <v>1745</v>
      </c>
      <c r="H220" s="16" t="s">
        <v>496</v>
      </c>
      <c r="I220" s="15"/>
      <c r="J220" s="16" t="s">
        <v>496</v>
      </c>
      <c r="K220" s="15"/>
      <c r="L220" s="15"/>
      <c r="M220" s="16" t="s">
        <v>496</v>
      </c>
      <c r="N220" s="16"/>
      <c r="O220" s="15"/>
      <c r="P220" s="17"/>
    </row>
    <row r="221" spans="1:16" s="42" customFormat="1" ht="45.75" customHeight="1" x14ac:dyDescent="0.2">
      <c r="A221" s="954"/>
      <c r="B221" s="43" t="s">
        <v>477</v>
      </c>
      <c r="C221" s="952"/>
      <c r="D221" s="58">
        <v>190</v>
      </c>
      <c r="E221" s="100">
        <v>6807</v>
      </c>
      <c r="F221" s="102">
        <v>41472</v>
      </c>
      <c r="G221" s="74" t="s">
        <v>1746</v>
      </c>
      <c r="H221" s="16" t="s">
        <v>496</v>
      </c>
      <c r="I221" s="15"/>
      <c r="J221" s="16" t="s">
        <v>496</v>
      </c>
      <c r="K221" s="15"/>
      <c r="L221" s="15"/>
      <c r="M221" s="16" t="s">
        <v>496</v>
      </c>
      <c r="N221" s="16"/>
      <c r="O221" s="15"/>
      <c r="P221" s="17"/>
    </row>
    <row r="222" spans="1:16" s="42" customFormat="1" ht="45.75" customHeight="1" x14ac:dyDescent="0.2">
      <c r="A222" s="38" t="s">
        <v>965</v>
      </c>
      <c r="B222" s="43" t="s">
        <v>1491</v>
      </c>
      <c r="C222" s="43" t="s">
        <v>2194</v>
      </c>
      <c r="D222" s="58">
        <v>3000</v>
      </c>
      <c r="E222" s="100">
        <v>6806</v>
      </c>
      <c r="F222" s="102">
        <v>41472</v>
      </c>
      <c r="G222" s="74" t="s">
        <v>1747</v>
      </c>
      <c r="H222" s="16" t="s">
        <v>496</v>
      </c>
      <c r="I222" s="15"/>
      <c r="J222" s="16" t="s">
        <v>496</v>
      </c>
      <c r="K222" s="15"/>
      <c r="L222" s="15"/>
      <c r="M222" s="16" t="s">
        <v>496</v>
      </c>
      <c r="N222" s="16"/>
      <c r="O222" s="15"/>
      <c r="P222" s="17"/>
    </row>
    <row r="223" spans="1:16" s="42" customFormat="1" ht="45.75" customHeight="1" x14ac:dyDescent="0.2">
      <c r="A223" s="38" t="s">
        <v>966</v>
      </c>
      <c r="B223" s="43" t="s">
        <v>172</v>
      </c>
      <c r="C223" s="43" t="s">
        <v>2428</v>
      </c>
      <c r="D223" s="58">
        <v>535</v>
      </c>
      <c r="E223" s="100">
        <v>6803</v>
      </c>
      <c r="F223" s="102">
        <v>41466</v>
      </c>
      <c r="G223" s="74" t="s">
        <v>1748</v>
      </c>
      <c r="H223" s="16" t="s">
        <v>496</v>
      </c>
      <c r="I223" s="15"/>
      <c r="J223" s="16" t="s">
        <v>496</v>
      </c>
      <c r="K223" s="15"/>
      <c r="L223" s="15"/>
      <c r="M223" s="16" t="s">
        <v>496</v>
      </c>
      <c r="N223" s="16"/>
      <c r="O223" s="15"/>
      <c r="P223" s="17"/>
    </row>
    <row r="224" spans="1:16" s="42" customFormat="1" ht="45.75" customHeight="1" x14ac:dyDescent="0.2">
      <c r="A224" s="38" t="s">
        <v>967</v>
      </c>
      <c r="B224" s="43" t="s">
        <v>1521</v>
      </c>
      <c r="C224" s="43" t="s">
        <v>2429</v>
      </c>
      <c r="D224" s="58">
        <f>379.68+665</f>
        <v>1044.68</v>
      </c>
      <c r="E224" s="100" t="s">
        <v>8</v>
      </c>
      <c r="F224" s="102">
        <v>41456</v>
      </c>
      <c r="G224" s="74" t="s">
        <v>1749</v>
      </c>
      <c r="H224" s="16" t="s">
        <v>496</v>
      </c>
      <c r="I224" s="15"/>
      <c r="J224" s="16" t="s">
        <v>496</v>
      </c>
      <c r="K224" s="15"/>
      <c r="L224" s="15"/>
      <c r="M224" s="16" t="s">
        <v>496</v>
      </c>
      <c r="N224" s="16"/>
      <c r="O224" s="15"/>
      <c r="P224" s="17"/>
    </row>
    <row r="225" spans="1:16" s="42" customFormat="1" ht="45.75" customHeight="1" x14ac:dyDescent="0.2">
      <c r="A225" s="38" t="s">
        <v>968</v>
      </c>
      <c r="B225" s="43" t="s">
        <v>1522</v>
      </c>
      <c r="C225" s="43" t="s">
        <v>2430</v>
      </c>
      <c r="D225" s="58">
        <v>750.6</v>
      </c>
      <c r="E225" s="100">
        <v>6797</v>
      </c>
      <c r="F225" s="102">
        <v>41459</v>
      </c>
      <c r="G225" s="74" t="s">
        <v>1750</v>
      </c>
      <c r="H225" s="16" t="s">
        <v>496</v>
      </c>
      <c r="I225" s="15"/>
      <c r="J225" s="16" t="s">
        <v>496</v>
      </c>
      <c r="K225" s="15"/>
      <c r="L225" s="15"/>
      <c r="M225" s="16" t="s">
        <v>496</v>
      </c>
      <c r="N225" s="16"/>
      <c r="O225" s="15"/>
      <c r="P225" s="17"/>
    </row>
    <row r="226" spans="1:16" s="42" customFormat="1" ht="45.75" customHeight="1" x14ac:dyDescent="0.2">
      <c r="A226" s="38" t="s">
        <v>969</v>
      </c>
      <c r="B226" s="43" t="s">
        <v>1457</v>
      </c>
      <c r="C226" s="43" t="s">
        <v>2431</v>
      </c>
      <c r="D226" s="58">
        <v>375</v>
      </c>
      <c r="E226" s="100">
        <v>6820</v>
      </c>
      <c r="F226" s="102">
        <v>41486</v>
      </c>
      <c r="G226" s="74" t="s">
        <v>1751</v>
      </c>
      <c r="H226" s="16" t="s">
        <v>496</v>
      </c>
      <c r="I226" s="15"/>
      <c r="J226" s="16" t="s">
        <v>496</v>
      </c>
      <c r="K226" s="15"/>
      <c r="L226" s="15"/>
      <c r="M226" s="16" t="s">
        <v>496</v>
      </c>
      <c r="N226" s="16"/>
      <c r="O226" s="15"/>
      <c r="P226" s="17"/>
    </row>
    <row r="227" spans="1:16" s="42" customFormat="1" ht="45.75" customHeight="1" x14ac:dyDescent="0.2">
      <c r="A227" s="38" t="s">
        <v>970</v>
      </c>
      <c r="B227" s="43" t="s">
        <v>1523</v>
      </c>
      <c r="C227" s="43" t="s">
        <v>2432</v>
      </c>
      <c r="D227" s="58">
        <v>1920.85</v>
      </c>
      <c r="E227" s="100">
        <v>6831</v>
      </c>
      <c r="F227" s="102">
        <v>41506</v>
      </c>
      <c r="G227" s="74" t="s">
        <v>1752</v>
      </c>
      <c r="H227" s="16" t="s">
        <v>496</v>
      </c>
      <c r="I227" s="15"/>
      <c r="J227" s="16" t="s">
        <v>496</v>
      </c>
      <c r="K227" s="15"/>
      <c r="L227" s="15"/>
      <c r="M227" s="16" t="s">
        <v>496</v>
      </c>
      <c r="N227" s="16"/>
      <c r="O227" s="15"/>
      <c r="P227" s="17"/>
    </row>
    <row r="228" spans="1:16" s="42" customFormat="1" ht="45.75" customHeight="1" x14ac:dyDescent="0.2">
      <c r="A228" s="38" t="s">
        <v>971</v>
      </c>
      <c r="B228" s="43" t="s">
        <v>1099</v>
      </c>
      <c r="C228" s="43" t="s">
        <v>2433</v>
      </c>
      <c r="D228" s="58">
        <v>675</v>
      </c>
      <c r="E228" s="100">
        <v>6822</v>
      </c>
      <c r="F228" s="102">
        <v>41486</v>
      </c>
      <c r="G228" s="74" t="s">
        <v>1753</v>
      </c>
      <c r="H228" s="16" t="s">
        <v>496</v>
      </c>
      <c r="I228" s="15"/>
      <c r="J228" s="16" t="s">
        <v>496</v>
      </c>
      <c r="K228" s="15"/>
      <c r="L228" s="15"/>
      <c r="M228" s="16" t="s">
        <v>496</v>
      </c>
      <c r="N228" s="16"/>
      <c r="O228" s="15"/>
      <c r="P228" s="17"/>
    </row>
    <row r="229" spans="1:16" s="42" customFormat="1" ht="45.75" customHeight="1" x14ac:dyDescent="0.2">
      <c r="A229" s="38" t="s">
        <v>972</v>
      </c>
      <c r="B229" s="43" t="s">
        <v>9</v>
      </c>
      <c r="C229" s="43" t="s">
        <v>2434</v>
      </c>
      <c r="D229" s="58">
        <v>5622.2</v>
      </c>
      <c r="E229" s="100">
        <v>6812</v>
      </c>
      <c r="F229" s="102">
        <v>41474</v>
      </c>
      <c r="G229" s="74" t="s">
        <v>1754</v>
      </c>
      <c r="H229" s="16" t="s">
        <v>496</v>
      </c>
      <c r="I229" s="15"/>
      <c r="J229" s="16" t="s">
        <v>496</v>
      </c>
      <c r="K229" s="15"/>
      <c r="L229" s="15"/>
      <c r="M229" s="16" t="s">
        <v>496</v>
      </c>
      <c r="N229" s="16"/>
      <c r="O229" s="15"/>
      <c r="P229" s="17"/>
    </row>
    <row r="230" spans="1:16" s="42" customFormat="1" ht="45.75" customHeight="1" x14ac:dyDescent="0.2">
      <c r="A230" s="38" t="s">
        <v>973</v>
      </c>
      <c r="B230" s="43" t="s">
        <v>464</v>
      </c>
      <c r="C230" s="43" t="s">
        <v>2016</v>
      </c>
      <c r="D230" s="58">
        <v>99.46</v>
      </c>
      <c r="E230" s="100">
        <v>6801</v>
      </c>
      <c r="F230" s="102">
        <v>41463</v>
      </c>
      <c r="G230" s="74" t="s">
        <v>1755</v>
      </c>
      <c r="H230" s="16" t="s">
        <v>496</v>
      </c>
      <c r="I230" s="15"/>
      <c r="J230" s="16" t="s">
        <v>496</v>
      </c>
      <c r="K230" s="15"/>
      <c r="L230" s="15"/>
      <c r="M230" s="16" t="s">
        <v>496</v>
      </c>
      <c r="N230" s="16"/>
      <c r="O230" s="15"/>
      <c r="P230" s="17"/>
    </row>
    <row r="231" spans="1:16" s="42" customFormat="1" ht="45.75" customHeight="1" x14ac:dyDescent="0.2">
      <c r="A231" s="38" t="s">
        <v>974</v>
      </c>
      <c r="B231" s="43" t="s">
        <v>111</v>
      </c>
      <c r="C231" s="43" t="s">
        <v>2435</v>
      </c>
      <c r="D231" s="58">
        <v>393</v>
      </c>
      <c r="E231" s="100">
        <v>6805</v>
      </c>
      <c r="F231" s="102">
        <v>41472</v>
      </c>
      <c r="G231" s="74" t="s">
        <v>1756</v>
      </c>
      <c r="H231" s="16" t="s">
        <v>496</v>
      </c>
      <c r="I231" s="15"/>
      <c r="J231" s="16" t="s">
        <v>496</v>
      </c>
      <c r="K231" s="15"/>
      <c r="L231" s="15"/>
      <c r="M231" s="16" t="s">
        <v>496</v>
      </c>
      <c r="N231" s="16"/>
      <c r="O231" s="15"/>
      <c r="P231" s="17"/>
    </row>
    <row r="232" spans="1:16" s="42" customFormat="1" ht="45.75" customHeight="1" x14ac:dyDescent="0.2">
      <c r="A232" s="38" t="s">
        <v>975</v>
      </c>
      <c r="B232" s="43" t="s">
        <v>1524</v>
      </c>
      <c r="C232" s="43" t="s">
        <v>2436</v>
      </c>
      <c r="D232" s="58">
        <v>3500</v>
      </c>
      <c r="E232" s="100">
        <v>6834</v>
      </c>
      <c r="F232" s="102">
        <v>41509</v>
      </c>
      <c r="G232" s="74" t="s">
        <v>1757</v>
      </c>
      <c r="H232" s="16" t="s">
        <v>496</v>
      </c>
      <c r="I232" s="15"/>
      <c r="J232" s="16" t="s">
        <v>496</v>
      </c>
      <c r="K232" s="15"/>
      <c r="L232" s="15"/>
      <c r="M232" s="16" t="s">
        <v>496</v>
      </c>
      <c r="N232" s="16"/>
      <c r="O232" s="15"/>
      <c r="P232" s="17"/>
    </row>
    <row r="233" spans="1:16" s="42" customFormat="1" ht="45.75" customHeight="1" x14ac:dyDescent="0.2">
      <c r="A233" s="38" t="s">
        <v>976</v>
      </c>
      <c r="B233" s="43" t="s">
        <v>1525</v>
      </c>
      <c r="C233" s="43" t="s">
        <v>2224</v>
      </c>
      <c r="D233" s="58">
        <v>3000</v>
      </c>
      <c r="E233" s="100" t="s">
        <v>1758</v>
      </c>
      <c r="F233" s="102">
        <v>41542</v>
      </c>
      <c r="G233" s="74" t="s">
        <v>1759</v>
      </c>
      <c r="H233" s="16" t="s">
        <v>496</v>
      </c>
      <c r="I233" s="15"/>
      <c r="J233" s="16" t="s">
        <v>496</v>
      </c>
      <c r="K233" s="15"/>
      <c r="L233" s="15"/>
      <c r="M233" s="16" t="s">
        <v>496</v>
      </c>
      <c r="N233" s="16"/>
      <c r="O233" s="15"/>
      <c r="P233" s="17"/>
    </row>
    <row r="234" spans="1:16" s="42" customFormat="1" ht="45.75" customHeight="1" x14ac:dyDescent="0.2">
      <c r="A234" s="38" t="s">
        <v>977</v>
      </c>
      <c r="B234" s="43" t="s">
        <v>464</v>
      </c>
      <c r="C234" s="43" t="s">
        <v>2016</v>
      </c>
      <c r="D234" s="58">
        <v>99.46</v>
      </c>
      <c r="E234" s="100">
        <v>6804</v>
      </c>
      <c r="F234" s="102">
        <v>41472</v>
      </c>
      <c r="G234" s="74" t="s">
        <v>1760</v>
      </c>
      <c r="H234" s="16" t="s">
        <v>496</v>
      </c>
      <c r="I234" s="15"/>
      <c r="J234" s="16" t="s">
        <v>496</v>
      </c>
      <c r="K234" s="15"/>
      <c r="L234" s="15"/>
      <c r="M234" s="16" t="s">
        <v>496</v>
      </c>
      <c r="N234" s="16"/>
      <c r="O234" s="15"/>
      <c r="P234" s="17"/>
    </row>
    <row r="235" spans="1:16" s="42" customFormat="1" ht="48" customHeight="1" x14ac:dyDescent="0.2">
      <c r="A235" s="38" t="s">
        <v>978</v>
      </c>
      <c r="B235" s="43" t="s">
        <v>471</v>
      </c>
      <c r="C235" s="43" t="s">
        <v>2437</v>
      </c>
      <c r="D235" s="58">
        <v>4657</v>
      </c>
      <c r="E235" s="100">
        <v>6837</v>
      </c>
      <c r="F235" s="102">
        <v>41512</v>
      </c>
      <c r="G235" s="74" t="s">
        <v>1761</v>
      </c>
      <c r="H235" s="16" t="s">
        <v>496</v>
      </c>
      <c r="I235" s="15"/>
      <c r="J235" s="16" t="s">
        <v>496</v>
      </c>
      <c r="K235" s="15"/>
      <c r="L235" s="15"/>
      <c r="M235" s="16" t="s">
        <v>496</v>
      </c>
      <c r="N235" s="16"/>
      <c r="O235" s="15"/>
      <c r="P235" s="17"/>
    </row>
    <row r="236" spans="1:16" s="42" customFormat="1" ht="48" customHeight="1" x14ac:dyDescent="0.2">
      <c r="A236" s="38" t="s">
        <v>979</v>
      </c>
      <c r="B236" s="43" t="s">
        <v>1466</v>
      </c>
      <c r="C236" s="43" t="s">
        <v>2438</v>
      </c>
      <c r="D236" s="58">
        <v>2361.6999999999998</v>
      </c>
      <c r="E236" s="100">
        <v>6826</v>
      </c>
      <c r="F236" s="102">
        <v>41494</v>
      </c>
      <c r="G236" s="74" t="s">
        <v>1762</v>
      </c>
      <c r="H236" s="16" t="s">
        <v>496</v>
      </c>
      <c r="I236" s="15"/>
      <c r="J236" s="16" t="s">
        <v>496</v>
      </c>
      <c r="K236" s="15"/>
      <c r="L236" s="15"/>
      <c r="M236" s="16" t="s">
        <v>496</v>
      </c>
      <c r="N236" s="16"/>
      <c r="O236" s="15"/>
      <c r="P236" s="17"/>
    </row>
    <row r="237" spans="1:16" s="42" customFormat="1" ht="48" customHeight="1" x14ac:dyDescent="0.2">
      <c r="A237" s="38" t="s">
        <v>980</v>
      </c>
      <c r="B237" s="43" t="s">
        <v>457</v>
      </c>
      <c r="C237" s="43" t="s">
        <v>2439</v>
      </c>
      <c r="D237" s="58">
        <v>2000</v>
      </c>
      <c r="E237" s="100">
        <v>6819</v>
      </c>
      <c r="F237" s="102">
        <v>41485</v>
      </c>
      <c r="G237" s="74" t="s">
        <v>1763</v>
      </c>
      <c r="H237" s="16" t="s">
        <v>496</v>
      </c>
      <c r="I237" s="15"/>
      <c r="J237" s="16" t="s">
        <v>496</v>
      </c>
      <c r="K237" s="15"/>
      <c r="L237" s="15"/>
      <c r="M237" s="16" t="s">
        <v>496</v>
      </c>
      <c r="N237" s="16"/>
      <c r="O237" s="15"/>
      <c r="P237" s="17"/>
    </row>
    <row r="238" spans="1:16" s="42" customFormat="1" ht="48" customHeight="1" x14ac:dyDescent="0.2">
      <c r="A238" s="38" t="s">
        <v>981</v>
      </c>
      <c r="B238" s="43" t="s">
        <v>1511</v>
      </c>
      <c r="C238" s="43" t="s">
        <v>2440</v>
      </c>
      <c r="D238" s="58">
        <v>1575</v>
      </c>
      <c r="E238" s="100">
        <v>6827</v>
      </c>
      <c r="F238" s="102">
        <v>41495</v>
      </c>
      <c r="G238" s="74" t="s">
        <v>1764</v>
      </c>
      <c r="H238" s="16" t="s">
        <v>496</v>
      </c>
      <c r="I238" s="15"/>
      <c r="J238" s="16" t="s">
        <v>496</v>
      </c>
      <c r="K238" s="15"/>
      <c r="L238" s="15"/>
      <c r="M238" s="16" t="s">
        <v>496</v>
      </c>
      <c r="N238" s="16"/>
      <c r="O238" s="15"/>
      <c r="P238" s="17"/>
    </row>
    <row r="239" spans="1:16" s="42" customFormat="1" ht="48" customHeight="1" x14ac:dyDescent="0.2">
      <c r="A239" s="38" t="s">
        <v>982</v>
      </c>
      <c r="B239" s="43" t="s">
        <v>10</v>
      </c>
      <c r="C239" s="43" t="s">
        <v>2441</v>
      </c>
      <c r="D239" s="58">
        <v>405.8</v>
      </c>
      <c r="E239" s="100">
        <v>6833</v>
      </c>
      <c r="F239" s="102">
        <v>41507</v>
      </c>
      <c r="G239" s="74" t="s">
        <v>1765</v>
      </c>
      <c r="H239" s="16" t="s">
        <v>496</v>
      </c>
      <c r="I239" s="15"/>
      <c r="J239" s="16" t="s">
        <v>496</v>
      </c>
      <c r="K239" s="15"/>
      <c r="L239" s="15"/>
      <c r="M239" s="16" t="s">
        <v>496</v>
      </c>
      <c r="N239" s="16"/>
      <c r="O239" s="15"/>
      <c r="P239" s="17"/>
    </row>
    <row r="240" spans="1:16" s="42" customFormat="1" ht="48" customHeight="1" x14ac:dyDescent="0.2">
      <c r="A240" s="38" t="s">
        <v>983</v>
      </c>
      <c r="B240" s="43" t="s">
        <v>153</v>
      </c>
      <c r="C240" s="43" t="s">
        <v>2442</v>
      </c>
      <c r="D240" s="58">
        <v>381</v>
      </c>
      <c r="E240" s="100">
        <v>6828</v>
      </c>
      <c r="F240" s="102">
        <v>41501</v>
      </c>
      <c r="G240" s="74" t="s">
        <v>1766</v>
      </c>
      <c r="H240" s="16" t="s">
        <v>496</v>
      </c>
      <c r="I240" s="15"/>
      <c r="J240" s="16" t="s">
        <v>496</v>
      </c>
      <c r="K240" s="15"/>
      <c r="L240" s="15"/>
      <c r="M240" s="16" t="s">
        <v>496</v>
      </c>
      <c r="N240" s="16"/>
      <c r="O240" s="15"/>
      <c r="P240" s="17"/>
    </row>
    <row r="241" spans="1:16" s="42" customFormat="1" ht="48" customHeight="1" x14ac:dyDescent="0.2">
      <c r="A241" s="38" t="s">
        <v>984</v>
      </c>
      <c r="B241" s="43" t="s">
        <v>1526</v>
      </c>
      <c r="C241" s="43" t="s">
        <v>2443</v>
      </c>
      <c r="D241" s="58">
        <v>1975</v>
      </c>
      <c r="E241" s="100">
        <v>6823</v>
      </c>
      <c r="F241" s="102">
        <v>41486</v>
      </c>
      <c r="G241" s="74" t="s">
        <v>1767</v>
      </c>
      <c r="H241" s="16" t="s">
        <v>496</v>
      </c>
      <c r="I241" s="15"/>
      <c r="J241" s="16" t="s">
        <v>496</v>
      </c>
      <c r="K241" s="15"/>
      <c r="L241" s="15"/>
      <c r="M241" s="16" t="s">
        <v>496</v>
      </c>
      <c r="N241" s="16"/>
      <c r="O241" s="15"/>
      <c r="P241" s="17"/>
    </row>
    <row r="242" spans="1:16" s="42" customFormat="1" ht="48" customHeight="1" x14ac:dyDescent="0.2">
      <c r="A242" s="954" t="s">
        <v>985</v>
      </c>
      <c r="B242" s="43" t="s">
        <v>1435</v>
      </c>
      <c r="C242" s="952" t="s">
        <v>2444</v>
      </c>
      <c r="D242" s="58">
        <v>265</v>
      </c>
      <c r="E242" s="100">
        <v>6836</v>
      </c>
      <c r="F242" s="102">
        <v>41512</v>
      </c>
      <c r="G242" s="74" t="s">
        <v>1768</v>
      </c>
      <c r="H242" s="16" t="s">
        <v>496</v>
      </c>
      <c r="I242" s="15"/>
      <c r="J242" s="16" t="s">
        <v>496</v>
      </c>
      <c r="K242" s="15"/>
      <c r="L242" s="15"/>
      <c r="M242" s="16" t="s">
        <v>496</v>
      </c>
      <c r="N242" s="16"/>
      <c r="O242" s="15"/>
      <c r="P242" s="17"/>
    </row>
    <row r="243" spans="1:16" s="42" customFormat="1" ht="48" customHeight="1" x14ac:dyDescent="0.2">
      <c r="A243" s="954"/>
      <c r="B243" s="43" t="s">
        <v>477</v>
      </c>
      <c r="C243" s="952"/>
      <c r="D243" s="58">
        <v>429.4</v>
      </c>
      <c r="E243" s="100">
        <v>6838</v>
      </c>
      <c r="F243" s="102">
        <v>41512</v>
      </c>
      <c r="G243" s="74" t="s">
        <v>1769</v>
      </c>
      <c r="H243" s="16" t="s">
        <v>496</v>
      </c>
      <c r="I243" s="15"/>
      <c r="J243" s="16" t="s">
        <v>496</v>
      </c>
      <c r="K243" s="15"/>
      <c r="L243" s="15"/>
      <c r="M243" s="16" t="s">
        <v>496</v>
      </c>
      <c r="N243" s="16"/>
      <c r="O243" s="15"/>
      <c r="P243" s="17"/>
    </row>
    <row r="244" spans="1:16" s="42" customFormat="1" ht="48" customHeight="1" x14ac:dyDescent="0.2">
      <c r="A244" s="954"/>
      <c r="B244" s="43" t="s">
        <v>1466</v>
      </c>
      <c r="C244" s="952"/>
      <c r="D244" s="58">
        <v>114</v>
      </c>
      <c r="E244" s="100">
        <v>6840</v>
      </c>
      <c r="F244" s="102">
        <v>41514</v>
      </c>
      <c r="G244" s="74" t="s">
        <v>1770</v>
      </c>
      <c r="H244" s="16" t="s">
        <v>496</v>
      </c>
      <c r="I244" s="15"/>
      <c r="J244" s="16" t="s">
        <v>496</v>
      </c>
      <c r="K244" s="15"/>
      <c r="L244" s="15"/>
      <c r="M244" s="16" t="s">
        <v>496</v>
      </c>
      <c r="N244" s="16"/>
      <c r="O244" s="15"/>
      <c r="P244" s="17"/>
    </row>
    <row r="245" spans="1:16" s="42" customFormat="1" ht="48" customHeight="1" x14ac:dyDescent="0.2">
      <c r="A245" s="954" t="s">
        <v>986</v>
      </c>
      <c r="B245" s="43" t="s">
        <v>67</v>
      </c>
      <c r="C245" s="952" t="s">
        <v>2445</v>
      </c>
      <c r="D245" s="58">
        <v>122.04</v>
      </c>
      <c r="E245" s="100">
        <v>6824</v>
      </c>
      <c r="F245" s="953">
        <v>41486</v>
      </c>
      <c r="G245" s="74" t="s">
        <v>1771</v>
      </c>
      <c r="H245" s="16" t="s">
        <v>496</v>
      </c>
      <c r="I245" s="15"/>
      <c r="J245" s="16" t="s">
        <v>496</v>
      </c>
      <c r="K245" s="15"/>
      <c r="L245" s="15"/>
      <c r="M245" s="16" t="s">
        <v>496</v>
      </c>
      <c r="N245" s="16"/>
      <c r="O245" s="15"/>
      <c r="P245" s="17"/>
    </row>
    <row r="246" spans="1:16" s="42" customFormat="1" ht="48" customHeight="1" x14ac:dyDescent="0.2">
      <c r="A246" s="954"/>
      <c r="B246" s="43" t="s">
        <v>473</v>
      </c>
      <c r="C246" s="952"/>
      <c r="D246" s="58">
        <v>183.06</v>
      </c>
      <c r="E246" s="100">
        <v>6825</v>
      </c>
      <c r="F246" s="953"/>
      <c r="G246" s="74" t="s">
        <v>1771</v>
      </c>
      <c r="H246" s="16" t="s">
        <v>496</v>
      </c>
      <c r="I246" s="15"/>
      <c r="J246" s="16" t="s">
        <v>496</v>
      </c>
      <c r="K246" s="15"/>
      <c r="L246" s="15"/>
      <c r="M246" s="16" t="s">
        <v>496</v>
      </c>
      <c r="N246" s="16"/>
      <c r="O246" s="15"/>
      <c r="P246" s="17"/>
    </row>
    <row r="247" spans="1:16" s="42" customFormat="1" ht="48" customHeight="1" x14ac:dyDescent="0.2">
      <c r="A247" s="38" t="s">
        <v>987</v>
      </c>
      <c r="B247" s="43" t="s">
        <v>1487</v>
      </c>
      <c r="C247" s="43" t="s">
        <v>2446</v>
      </c>
      <c r="D247" s="58">
        <v>13756.62</v>
      </c>
      <c r="E247" s="100">
        <v>6839</v>
      </c>
      <c r="F247" s="102">
        <v>41514</v>
      </c>
      <c r="G247" s="74" t="s">
        <v>1772</v>
      </c>
      <c r="H247" s="16" t="s">
        <v>496</v>
      </c>
      <c r="I247" s="15"/>
      <c r="J247" s="16" t="s">
        <v>496</v>
      </c>
      <c r="K247" s="15"/>
      <c r="L247" s="15"/>
      <c r="M247" s="16" t="s">
        <v>496</v>
      </c>
      <c r="N247" s="16"/>
      <c r="O247" s="15"/>
      <c r="P247" s="17"/>
    </row>
    <row r="248" spans="1:16" s="42" customFormat="1" ht="48" customHeight="1" x14ac:dyDescent="0.2">
      <c r="A248" s="38" t="s">
        <v>988</v>
      </c>
      <c r="B248" s="43" t="s">
        <v>1527</v>
      </c>
      <c r="C248" s="43" t="s">
        <v>2447</v>
      </c>
      <c r="D248" s="58">
        <v>2000</v>
      </c>
      <c r="E248" s="100">
        <v>6850</v>
      </c>
      <c r="F248" s="102">
        <v>41522</v>
      </c>
      <c r="G248" s="74" t="s">
        <v>1773</v>
      </c>
      <c r="H248" s="16" t="s">
        <v>496</v>
      </c>
      <c r="I248" s="15"/>
      <c r="J248" s="16" t="s">
        <v>496</v>
      </c>
      <c r="K248" s="15"/>
      <c r="L248" s="15"/>
      <c r="M248" s="16" t="s">
        <v>496</v>
      </c>
      <c r="N248" s="16"/>
      <c r="O248" s="15"/>
      <c r="P248" s="17"/>
    </row>
    <row r="249" spans="1:16" s="42" customFormat="1" ht="48" customHeight="1" x14ac:dyDescent="0.2">
      <c r="A249" s="38" t="s">
        <v>989</v>
      </c>
      <c r="B249" s="43" t="s">
        <v>67</v>
      </c>
      <c r="C249" s="43" t="s">
        <v>1982</v>
      </c>
      <c r="D249" s="58">
        <v>132.21</v>
      </c>
      <c r="E249" s="100">
        <v>6829</v>
      </c>
      <c r="F249" s="102">
        <v>41502</v>
      </c>
      <c r="G249" s="74" t="s">
        <v>1774</v>
      </c>
      <c r="H249" s="16" t="s">
        <v>496</v>
      </c>
      <c r="I249" s="15"/>
      <c r="J249" s="16" t="s">
        <v>496</v>
      </c>
      <c r="K249" s="15"/>
      <c r="L249" s="15"/>
      <c r="M249" s="16" t="s">
        <v>496</v>
      </c>
      <c r="N249" s="16"/>
      <c r="O249" s="15"/>
      <c r="P249" s="17"/>
    </row>
    <row r="250" spans="1:16" s="42" customFormat="1" ht="48" customHeight="1" x14ac:dyDescent="0.2">
      <c r="A250" s="954" t="s">
        <v>990</v>
      </c>
      <c r="B250" s="43" t="s">
        <v>1191</v>
      </c>
      <c r="C250" s="952" t="s">
        <v>2448</v>
      </c>
      <c r="D250" s="58">
        <v>165.79</v>
      </c>
      <c r="E250" s="100">
        <v>6846</v>
      </c>
      <c r="F250" s="102">
        <v>41516</v>
      </c>
      <c r="G250" s="74" t="s">
        <v>1775</v>
      </c>
      <c r="H250" s="16" t="s">
        <v>496</v>
      </c>
      <c r="I250" s="15"/>
      <c r="J250" s="16" t="s">
        <v>496</v>
      </c>
      <c r="K250" s="15"/>
      <c r="L250" s="15"/>
      <c r="M250" s="16" t="s">
        <v>496</v>
      </c>
      <c r="N250" s="16"/>
      <c r="O250" s="15"/>
      <c r="P250" s="17"/>
    </row>
    <row r="251" spans="1:16" s="42" customFormat="1" ht="48" customHeight="1" x14ac:dyDescent="0.2">
      <c r="A251" s="954"/>
      <c r="B251" s="43" t="s">
        <v>1528</v>
      </c>
      <c r="C251" s="952"/>
      <c r="D251" s="58">
        <v>791</v>
      </c>
      <c r="E251" s="100">
        <v>6841</v>
      </c>
      <c r="F251" s="102">
        <v>41516</v>
      </c>
      <c r="G251" s="74" t="s">
        <v>1776</v>
      </c>
      <c r="H251" s="16" t="s">
        <v>496</v>
      </c>
      <c r="I251" s="15"/>
      <c r="J251" s="16" t="s">
        <v>496</v>
      </c>
      <c r="K251" s="15"/>
      <c r="L251" s="15"/>
      <c r="M251" s="16" t="s">
        <v>496</v>
      </c>
      <c r="N251" s="16"/>
      <c r="O251" s="15"/>
      <c r="P251" s="17"/>
    </row>
    <row r="252" spans="1:16" s="42" customFormat="1" ht="48" customHeight="1" x14ac:dyDescent="0.2">
      <c r="A252" s="954"/>
      <c r="B252" s="43" t="s">
        <v>112</v>
      </c>
      <c r="C252" s="952"/>
      <c r="D252" s="58">
        <v>190</v>
      </c>
      <c r="E252" s="100">
        <v>6843</v>
      </c>
      <c r="F252" s="102">
        <v>41516</v>
      </c>
      <c r="G252" s="74" t="s">
        <v>1777</v>
      </c>
      <c r="H252" s="16" t="s">
        <v>496</v>
      </c>
      <c r="I252" s="15"/>
      <c r="J252" s="16" t="s">
        <v>496</v>
      </c>
      <c r="K252" s="15"/>
      <c r="L252" s="15"/>
      <c r="M252" s="16" t="s">
        <v>496</v>
      </c>
      <c r="N252" s="16"/>
      <c r="O252" s="15"/>
      <c r="P252" s="17"/>
    </row>
    <row r="253" spans="1:16" s="42" customFormat="1" ht="48" customHeight="1" x14ac:dyDescent="0.2">
      <c r="A253" s="954"/>
      <c r="B253" s="43" t="s">
        <v>1529</v>
      </c>
      <c r="C253" s="952"/>
      <c r="D253" s="58">
        <f>85*3</f>
        <v>255</v>
      </c>
      <c r="E253" s="100">
        <v>6845</v>
      </c>
      <c r="F253" s="102">
        <v>41516</v>
      </c>
      <c r="G253" s="74" t="s">
        <v>1777</v>
      </c>
      <c r="H253" s="16" t="s">
        <v>496</v>
      </c>
      <c r="I253" s="15"/>
      <c r="J253" s="16" t="s">
        <v>496</v>
      </c>
      <c r="K253" s="15"/>
      <c r="L253" s="15"/>
      <c r="M253" s="16" t="s">
        <v>496</v>
      </c>
      <c r="N253" s="16"/>
      <c r="O253" s="15"/>
      <c r="P253" s="17"/>
    </row>
    <row r="254" spans="1:16" s="42" customFormat="1" ht="48" customHeight="1" x14ac:dyDescent="0.2">
      <c r="A254" s="954"/>
      <c r="B254" s="43" t="s">
        <v>1530</v>
      </c>
      <c r="C254" s="952"/>
      <c r="D254" s="58">
        <v>1280</v>
      </c>
      <c r="E254" s="100">
        <v>6844</v>
      </c>
      <c r="F254" s="102">
        <v>41516</v>
      </c>
      <c r="G254" s="74" t="s">
        <v>1778</v>
      </c>
      <c r="H254" s="16" t="s">
        <v>496</v>
      </c>
      <c r="I254" s="15"/>
      <c r="J254" s="16" t="s">
        <v>496</v>
      </c>
      <c r="K254" s="15"/>
      <c r="L254" s="15"/>
      <c r="M254" s="16" t="s">
        <v>496</v>
      </c>
      <c r="N254" s="16"/>
      <c r="O254" s="15"/>
      <c r="P254" s="17"/>
    </row>
    <row r="255" spans="1:16" s="42" customFormat="1" ht="48" customHeight="1" x14ac:dyDescent="0.2">
      <c r="A255" s="954"/>
      <c r="B255" s="43" t="s">
        <v>1531</v>
      </c>
      <c r="C255" s="952"/>
      <c r="D255" s="58">
        <v>6406.25</v>
      </c>
      <c r="E255" s="100">
        <v>6848</v>
      </c>
      <c r="F255" s="102">
        <v>41516</v>
      </c>
      <c r="G255" s="74" t="s">
        <v>1779</v>
      </c>
      <c r="H255" s="16" t="s">
        <v>496</v>
      </c>
      <c r="I255" s="15"/>
      <c r="J255" s="16" t="s">
        <v>496</v>
      </c>
      <c r="K255" s="15"/>
      <c r="L255" s="15"/>
      <c r="M255" s="16" t="s">
        <v>496</v>
      </c>
      <c r="N255" s="16"/>
      <c r="O255" s="15"/>
      <c r="P255" s="17"/>
    </row>
    <row r="256" spans="1:16" s="42" customFormat="1" ht="48" customHeight="1" x14ac:dyDescent="0.2">
      <c r="A256" s="38" t="s">
        <v>991</v>
      </c>
      <c r="B256" s="43" t="s">
        <v>464</v>
      </c>
      <c r="C256" s="43" t="s">
        <v>2449</v>
      </c>
      <c r="D256" s="58">
        <v>132.62</v>
      </c>
      <c r="E256" s="100">
        <v>6832</v>
      </c>
      <c r="F256" s="102">
        <v>41507</v>
      </c>
      <c r="G256" s="74" t="s">
        <v>1780</v>
      </c>
      <c r="H256" s="16" t="s">
        <v>496</v>
      </c>
      <c r="I256" s="15"/>
      <c r="J256" s="16" t="s">
        <v>496</v>
      </c>
      <c r="K256" s="15"/>
      <c r="L256" s="15"/>
      <c r="M256" s="16" t="s">
        <v>496</v>
      </c>
      <c r="N256" s="16"/>
      <c r="O256" s="15"/>
      <c r="P256" s="17"/>
    </row>
    <row r="257" spans="1:16" s="42" customFormat="1" ht="48" customHeight="1" x14ac:dyDescent="0.2">
      <c r="A257" s="38" t="s">
        <v>992</v>
      </c>
      <c r="B257" s="43" t="s">
        <v>1435</v>
      </c>
      <c r="C257" s="43" t="s">
        <v>2450</v>
      </c>
      <c r="D257" s="58">
        <v>1875</v>
      </c>
      <c r="E257" s="100">
        <v>6842</v>
      </c>
      <c r="F257" s="102">
        <v>41515</v>
      </c>
      <c r="G257" s="74" t="s">
        <v>1776</v>
      </c>
      <c r="H257" s="16" t="s">
        <v>496</v>
      </c>
      <c r="I257" s="15"/>
      <c r="J257" s="16" t="s">
        <v>496</v>
      </c>
      <c r="K257" s="15"/>
      <c r="L257" s="15"/>
      <c r="M257" s="16" t="s">
        <v>496</v>
      </c>
      <c r="N257" s="16"/>
      <c r="O257" s="15"/>
      <c r="P257" s="17"/>
    </row>
    <row r="258" spans="1:16" s="42" customFormat="1" ht="53.25" customHeight="1" x14ac:dyDescent="0.2">
      <c r="A258" s="954" t="s">
        <v>993</v>
      </c>
      <c r="B258" s="43" t="s">
        <v>1099</v>
      </c>
      <c r="C258" s="952" t="s">
        <v>2451</v>
      </c>
      <c r="D258" s="58">
        <v>7475</v>
      </c>
      <c r="E258" s="100" t="s">
        <v>1781</v>
      </c>
      <c r="F258" s="102">
        <v>41549</v>
      </c>
      <c r="G258" s="74" t="s">
        <v>1782</v>
      </c>
      <c r="H258" s="16" t="s">
        <v>496</v>
      </c>
      <c r="I258" s="15"/>
      <c r="J258" s="16" t="s">
        <v>496</v>
      </c>
      <c r="K258" s="15"/>
      <c r="L258" s="15"/>
      <c r="M258" s="16" t="s">
        <v>496</v>
      </c>
      <c r="N258" s="16"/>
      <c r="O258" s="15"/>
      <c r="P258" s="17"/>
    </row>
    <row r="259" spans="1:16" s="42" customFormat="1" ht="53.25" customHeight="1" x14ac:dyDescent="0.2">
      <c r="A259" s="954"/>
      <c r="B259" s="43" t="s">
        <v>1460</v>
      </c>
      <c r="C259" s="952"/>
      <c r="D259" s="58">
        <v>5750</v>
      </c>
      <c r="E259" s="100" t="s">
        <v>1783</v>
      </c>
      <c r="F259" s="102">
        <v>41549</v>
      </c>
      <c r="G259" s="74" t="s">
        <v>1782</v>
      </c>
      <c r="H259" s="16" t="s">
        <v>496</v>
      </c>
      <c r="I259" s="15"/>
      <c r="J259" s="16" t="s">
        <v>496</v>
      </c>
      <c r="K259" s="15"/>
      <c r="L259" s="15"/>
      <c r="M259" s="16" t="s">
        <v>496</v>
      </c>
      <c r="N259" s="16"/>
      <c r="O259" s="15"/>
      <c r="P259" s="17"/>
    </row>
    <row r="260" spans="1:16" s="42" customFormat="1" ht="48" customHeight="1" x14ac:dyDescent="0.2">
      <c r="A260" s="954" t="s">
        <v>994</v>
      </c>
      <c r="B260" s="43" t="s">
        <v>1500</v>
      </c>
      <c r="C260" s="952" t="s">
        <v>2452</v>
      </c>
      <c r="D260" s="58">
        <v>1520</v>
      </c>
      <c r="E260" s="100">
        <v>6855</v>
      </c>
      <c r="F260" s="102">
        <v>41533</v>
      </c>
      <c r="G260" s="74" t="s">
        <v>1784</v>
      </c>
      <c r="H260" s="16" t="s">
        <v>496</v>
      </c>
      <c r="I260" s="15"/>
      <c r="J260" s="16" t="s">
        <v>496</v>
      </c>
      <c r="K260" s="15"/>
      <c r="L260" s="15"/>
      <c r="M260" s="16" t="s">
        <v>496</v>
      </c>
      <c r="N260" s="16"/>
      <c r="O260" s="15"/>
      <c r="P260" s="17"/>
    </row>
    <row r="261" spans="1:16" s="42" customFormat="1" ht="48" customHeight="1" x14ac:dyDescent="0.2">
      <c r="A261" s="954"/>
      <c r="B261" s="43" t="s">
        <v>1532</v>
      </c>
      <c r="C261" s="952"/>
      <c r="D261" s="58">
        <v>1100</v>
      </c>
      <c r="E261" s="100">
        <v>6853</v>
      </c>
      <c r="F261" s="102">
        <v>41529</v>
      </c>
      <c r="G261" s="74" t="s">
        <v>1785</v>
      </c>
      <c r="H261" s="16" t="s">
        <v>496</v>
      </c>
      <c r="I261" s="15"/>
      <c r="J261" s="16" t="s">
        <v>496</v>
      </c>
      <c r="K261" s="15"/>
      <c r="L261" s="15"/>
      <c r="M261" s="16" t="s">
        <v>496</v>
      </c>
      <c r="N261" s="16"/>
      <c r="O261" s="15"/>
      <c r="P261" s="17"/>
    </row>
    <row r="262" spans="1:16" s="42" customFormat="1" ht="48" customHeight="1" x14ac:dyDescent="0.2">
      <c r="A262" s="954"/>
      <c r="B262" s="43" t="s">
        <v>274</v>
      </c>
      <c r="C262" s="952"/>
      <c r="D262" s="58">
        <v>17102.28</v>
      </c>
      <c r="E262" s="100">
        <v>6854</v>
      </c>
      <c r="F262" s="102">
        <v>41530</v>
      </c>
      <c r="G262" s="74" t="s">
        <v>1786</v>
      </c>
      <c r="H262" s="16" t="s">
        <v>496</v>
      </c>
      <c r="I262" s="15"/>
      <c r="J262" s="16" t="s">
        <v>496</v>
      </c>
      <c r="K262" s="15"/>
      <c r="L262" s="15"/>
      <c r="M262" s="16" t="s">
        <v>496</v>
      </c>
      <c r="N262" s="16"/>
      <c r="O262" s="15"/>
      <c r="P262" s="17"/>
    </row>
    <row r="263" spans="1:16" s="42" customFormat="1" ht="48" customHeight="1" x14ac:dyDescent="0.2">
      <c r="A263" s="38" t="s">
        <v>995</v>
      </c>
      <c r="B263" s="43" t="s">
        <v>1435</v>
      </c>
      <c r="C263" s="43" t="s">
        <v>2453</v>
      </c>
      <c r="D263" s="58">
        <v>2650</v>
      </c>
      <c r="E263" s="100">
        <v>6852</v>
      </c>
      <c r="F263" s="102">
        <v>41529</v>
      </c>
      <c r="G263" s="74" t="s">
        <v>1787</v>
      </c>
      <c r="H263" s="16" t="s">
        <v>496</v>
      </c>
      <c r="I263" s="15"/>
      <c r="J263" s="16" t="s">
        <v>496</v>
      </c>
      <c r="K263" s="15"/>
      <c r="L263" s="15"/>
      <c r="M263" s="16" t="s">
        <v>496</v>
      </c>
      <c r="N263" s="16"/>
      <c r="O263" s="15"/>
      <c r="P263" s="17"/>
    </row>
    <row r="264" spans="1:16" s="42" customFormat="1" ht="48" customHeight="1" x14ac:dyDescent="0.2">
      <c r="A264" s="38" t="s">
        <v>996</v>
      </c>
      <c r="B264" s="43" t="s">
        <v>66</v>
      </c>
      <c r="C264" s="43" t="s">
        <v>2454</v>
      </c>
      <c r="D264" s="58">
        <v>97.9</v>
      </c>
      <c r="E264" s="100">
        <v>6849</v>
      </c>
      <c r="F264" s="102">
        <v>41519</v>
      </c>
      <c r="G264" s="74" t="s">
        <v>1788</v>
      </c>
      <c r="H264" s="16" t="s">
        <v>496</v>
      </c>
      <c r="I264" s="15"/>
      <c r="J264" s="16" t="s">
        <v>496</v>
      </c>
      <c r="K264" s="15"/>
      <c r="L264" s="15"/>
      <c r="M264" s="16" t="s">
        <v>496</v>
      </c>
      <c r="N264" s="16"/>
      <c r="O264" s="15"/>
      <c r="P264" s="17"/>
    </row>
    <row r="265" spans="1:16" s="42" customFormat="1" ht="48" customHeight="1" x14ac:dyDescent="0.2">
      <c r="A265" s="38" t="s">
        <v>997</v>
      </c>
      <c r="B265" s="43" t="s">
        <v>1185</v>
      </c>
      <c r="C265" s="43" t="s">
        <v>2455</v>
      </c>
      <c r="D265" s="58">
        <v>380</v>
      </c>
      <c r="E265" s="100">
        <v>6856</v>
      </c>
      <c r="F265" s="102">
        <v>41536</v>
      </c>
      <c r="G265" s="74" t="s">
        <v>1789</v>
      </c>
      <c r="H265" s="16" t="s">
        <v>496</v>
      </c>
      <c r="I265" s="15"/>
      <c r="J265" s="16" t="s">
        <v>496</v>
      </c>
      <c r="K265" s="15"/>
      <c r="L265" s="15"/>
      <c r="M265" s="16" t="s">
        <v>496</v>
      </c>
      <c r="N265" s="16"/>
      <c r="O265" s="15"/>
      <c r="P265" s="17"/>
    </row>
    <row r="266" spans="1:16" s="42" customFormat="1" ht="48" customHeight="1" x14ac:dyDescent="0.2">
      <c r="A266" s="38" t="s">
        <v>998</v>
      </c>
      <c r="B266" s="43" t="s">
        <v>67</v>
      </c>
      <c r="C266" s="43" t="s">
        <v>2413</v>
      </c>
      <c r="D266" s="58">
        <v>254.25</v>
      </c>
      <c r="E266" s="100">
        <v>6857</v>
      </c>
      <c r="F266" s="102">
        <v>41536</v>
      </c>
      <c r="G266" s="74" t="s">
        <v>1790</v>
      </c>
      <c r="H266" s="16" t="s">
        <v>496</v>
      </c>
      <c r="I266" s="15"/>
      <c r="J266" s="16" t="s">
        <v>496</v>
      </c>
      <c r="K266" s="15"/>
      <c r="L266" s="15"/>
      <c r="M266" s="16" t="s">
        <v>496</v>
      </c>
      <c r="N266" s="16"/>
      <c r="O266" s="15"/>
      <c r="P266" s="17"/>
    </row>
    <row r="267" spans="1:16" s="42" customFormat="1" ht="48" customHeight="1" x14ac:dyDescent="0.2">
      <c r="A267" s="954" t="s">
        <v>999</v>
      </c>
      <c r="B267" s="43" t="s">
        <v>1099</v>
      </c>
      <c r="C267" s="952" t="s">
        <v>2427</v>
      </c>
      <c r="D267" s="58">
        <v>1247</v>
      </c>
      <c r="E267" s="100">
        <v>6863</v>
      </c>
      <c r="F267" s="102">
        <v>41551</v>
      </c>
      <c r="G267" s="74" t="s">
        <v>1791</v>
      </c>
      <c r="H267" s="16" t="s">
        <v>496</v>
      </c>
      <c r="I267" s="15"/>
      <c r="J267" s="16" t="s">
        <v>496</v>
      </c>
      <c r="K267" s="15"/>
      <c r="L267" s="15"/>
      <c r="M267" s="16" t="s">
        <v>496</v>
      </c>
      <c r="N267" s="16"/>
      <c r="O267" s="15"/>
      <c r="P267" s="17"/>
    </row>
    <row r="268" spans="1:16" s="42" customFormat="1" ht="48" customHeight="1" x14ac:dyDescent="0.2">
      <c r="A268" s="954"/>
      <c r="B268" s="43" t="s">
        <v>1435</v>
      </c>
      <c r="C268" s="952"/>
      <c r="D268" s="58">
        <v>575</v>
      </c>
      <c r="E268" s="100">
        <v>6864</v>
      </c>
      <c r="F268" s="102">
        <v>41551</v>
      </c>
      <c r="G268" s="74" t="s">
        <v>1792</v>
      </c>
      <c r="H268" s="16" t="s">
        <v>496</v>
      </c>
      <c r="I268" s="15"/>
      <c r="J268" s="16" t="s">
        <v>496</v>
      </c>
      <c r="K268" s="15"/>
      <c r="L268" s="15"/>
      <c r="M268" s="16" t="s">
        <v>496</v>
      </c>
      <c r="N268" s="16"/>
      <c r="O268" s="15"/>
      <c r="P268" s="17"/>
    </row>
    <row r="269" spans="1:16" s="42" customFormat="1" ht="48" customHeight="1" x14ac:dyDescent="0.2">
      <c r="A269" s="954" t="s">
        <v>1000</v>
      </c>
      <c r="B269" s="43" t="s">
        <v>1457</v>
      </c>
      <c r="C269" s="952" t="s">
        <v>2456</v>
      </c>
      <c r="D269" s="58">
        <v>43</v>
      </c>
      <c r="E269" s="100">
        <v>6906</v>
      </c>
      <c r="F269" s="953">
        <v>41579</v>
      </c>
      <c r="G269" s="74" t="s">
        <v>1793</v>
      </c>
      <c r="H269" s="16" t="s">
        <v>496</v>
      </c>
      <c r="I269" s="15"/>
      <c r="J269" s="16" t="s">
        <v>496</v>
      </c>
      <c r="K269" s="15"/>
      <c r="L269" s="15"/>
      <c r="M269" s="16" t="s">
        <v>496</v>
      </c>
      <c r="N269" s="16"/>
      <c r="O269" s="15"/>
      <c r="P269" s="17"/>
    </row>
    <row r="270" spans="1:16" s="42" customFormat="1" ht="48" customHeight="1" x14ac:dyDescent="0.2">
      <c r="A270" s="954"/>
      <c r="B270" s="43" t="s">
        <v>1466</v>
      </c>
      <c r="C270" s="952"/>
      <c r="D270" s="58">
        <v>39.549999999999997</v>
      </c>
      <c r="E270" s="100">
        <v>6908</v>
      </c>
      <c r="F270" s="953"/>
      <c r="G270" s="74" t="s">
        <v>1794</v>
      </c>
      <c r="H270" s="16" t="s">
        <v>496</v>
      </c>
      <c r="I270" s="15"/>
      <c r="J270" s="16" t="s">
        <v>496</v>
      </c>
      <c r="K270" s="15"/>
      <c r="L270" s="15"/>
      <c r="M270" s="16" t="s">
        <v>496</v>
      </c>
      <c r="N270" s="16"/>
      <c r="O270" s="15"/>
      <c r="P270" s="17"/>
    </row>
    <row r="271" spans="1:16" s="42" customFormat="1" ht="48" customHeight="1" x14ac:dyDescent="0.2">
      <c r="A271" s="954"/>
      <c r="B271" s="43" t="s">
        <v>1458</v>
      </c>
      <c r="C271" s="952"/>
      <c r="D271" s="58">
        <v>150</v>
      </c>
      <c r="E271" s="100">
        <v>6907</v>
      </c>
      <c r="F271" s="953"/>
      <c r="G271" s="74" t="s">
        <v>1795</v>
      </c>
      <c r="H271" s="16" t="s">
        <v>496</v>
      </c>
      <c r="I271" s="15"/>
      <c r="J271" s="16" t="s">
        <v>496</v>
      </c>
      <c r="K271" s="15"/>
      <c r="L271" s="15"/>
      <c r="M271" s="16" t="s">
        <v>496</v>
      </c>
      <c r="N271" s="16"/>
      <c r="O271" s="15"/>
      <c r="P271" s="17"/>
    </row>
    <row r="272" spans="1:16" s="42" customFormat="1" ht="48" customHeight="1" x14ac:dyDescent="0.2">
      <c r="A272" s="954"/>
      <c r="B272" s="43" t="s">
        <v>463</v>
      </c>
      <c r="C272" s="952"/>
      <c r="D272" s="58">
        <f>43+40.36+96+52.44+682</f>
        <v>913.8</v>
      </c>
      <c r="E272" s="100">
        <v>6905</v>
      </c>
      <c r="F272" s="953"/>
      <c r="G272" s="74" t="s">
        <v>1796</v>
      </c>
      <c r="H272" s="16" t="s">
        <v>496</v>
      </c>
      <c r="I272" s="15"/>
      <c r="J272" s="16" t="s">
        <v>496</v>
      </c>
      <c r="K272" s="15"/>
      <c r="L272" s="15"/>
      <c r="M272" s="16" t="s">
        <v>496</v>
      </c>
      <c r="N272" s="16"/>
      <c r="O272" s="15"/>
      <c r="P272" s="17"/>
    </row>
    <row r="273" spans="1:16" s="42" customFormat="1" ht="48" customHeight="1" x14ac:dyDescent="0.2">
      <c r="A273" s="38" t="s">
        <v>1001</v>
      </c>
      <c r="B273" s="43" t="s">
        <v>1166</v>
      </c>
      <c r="C273" s="43" t="s">
        <v>2457</v>
      </c>
      <c r="D273" s="58">
        <v>1423.09</v>
      </c>
      <c r="E273" s="100" t="s">
        <v>11</v>
      </c>
      <c r="F273" s="102">
        <v>41562</v>
      </c>
      <c r="G273" s="74" t="s">
        <v>1797</v>
      </c>
      <c r="H273" s="16" t="s">
        <v>496</v>
      </c>
      <c r="I273" s="15"/>
      <c r="J273" s="16" t="s">
        <v>496</v>
      </c>
      <c r="K273" s="15"/>
      <c r="L273" s="15"/>
      <c r="M273" s="16" t="s">
        <v>496</v>
      </c>
      <c r="N273" s="16"/>
      <c r="O273" s="15"/>
      <c r="P273" s="17"/>
    </row>
    <row r="274" spans="1:16" s="42" customFormat="1" ht="48" customHeight="1" x14ac:dyDescent="0.2">
      <c r="A274" s="38" t="s">
        <v>1002</v>
      </c>
      <c r="B274" s="43" t="s">
        <v>476</v>
      </c>
      <c r="C274" s="43" t="s">
        <v>1986</v>
      </c>
      <c r="D274" s="58">
        <v>51.6</v>
      </c>
      <c r="E274" s="100">
        <v>6862</v>
      </c>
      <c r="F274" s="102">
        <v>41548</v>
      </c>
      <c r="G274" s="74" t="s">
        <v>1798</v>
      </c>
      <c r="H274" s="16" t="s">
        <v>496</v>
      </c>
      <c r="I274" s="15"/>
      <c r="J274" s="16" t="s">
        <v>496</v>
      </c>
      <c r="K274" s="15"/>
      <c r="L274" s="15"/>
      <c r="M274" s="16" t="s">
        <v>496</v>
      </c>
      <c r="N274" s="16"/>
      <c r="O274" s="15"/>
      <c r="P274" s="17"/>
    </row>
    <row r="275" spans="1:16" s="42" customFormat="1" ht="58.5" customHeight="1" x14ac:dyDescent="0.2">
      <c r="A275" s="38" t="s">
        <v>1003</v>
      </c>
      <c r="B275" s="43" t="s">
        <v>219</v>
      </c>
      <c r="C275" s="43" t="s">
        <v>2458</v>
      </c>
      <c r="D275" s="58">
        <v>5000</v>
      </c>
      <c r="E275" s="100" t="s">
        <v>1799</v>
      </c>
      <c r="F275" s="102">
        <v>41565</v>
      </c>
      <c r="G275" s="74" t="s">
        <v>1800</v>
      </c>
      <c r="H275" s="16" t="s">
        <v>496</v>
      </c>
      <c r="I275" s="15"/>
      <c r="J275" s="16" t="s">
        <v>496</v>
      </c>
      <c r="K275" s="15"/>
      <c r="L275" s="15"/>
      <c r="M275" s="16" t="s">
        <v>496</v>
      </c>
      <c r="N275" s="16"/>
      <c r="O275" s="15"/>
      <c r="P275" s="17"/>
    </row>
    <row r="276" spans="1:16" s="42" customFormat="1" ht="48" customHeight="1" x14ac:dyDescent="0.2">
      <c r="A276" s="954" t="s">
        <v>1004</v>
      </c>
      <c r="B276" s="43" t="s">
        <v>1466</v>
      </c>
      <c r="C276" s="952" t="s">
        <v>2459</v>
      </c>
      <c r="D276" s="58">
        <f>146.9+36.16+37.92+180.8+27.12+13.56</f>
        <v>442.46000000000004</v>
      </c>
      <c r="E276" s="100">
        <v>6887</v>
      </c>
      <c r="F276" s="102">
        <v>41563</v>
      </c>
      <c r="G276" s="74" t="s">
        <v>1801</v>
      </c>
      <c r="H276" s="16" t="s">
        <v>496</v>
      </c>
      <c r="I276" s="15"/>
      <c r="J276" s="16" t="s">
        <v>496</v>
      </c>
      <c r="K276" s="15"/>
      <c r="L276" s="15"/>
      <c r="M276" s="16" t="s">
        <v>496</v>
      </c>
      <c r="N276" s="16"/>
      <c r="O276" s="15"/>
      <c r="P276" s="17"/>
    </row>
    <row r="277" spans="1:16" s="42" customFormat="1" ht="48" customHeight="1" x14ac:dyDescent="0.2">
      <c r="A277" s="954"/>
      <c r="B277" s="43" t="s">
        <v>1458</v>
      </c>
      <c r="C277" s="952"/>
      <c r="D277" s="58">
        <v>101</v>
      </c>
      <c r="E277" s="100">
        <v>6886</v>
      </c>
      <c r="F277" s="102">
        <v>41563</v>
      </c>
      <c r="G277" s="74" t="s">
        <v>1802</v>
      </c>
      <c r="H277" s="16" t="s">
        <v>496</v>
      </c>
      <c r="I277" s="15"/>
      <c r="J277" s="16" t="s">
        <v>496</v>
      </c>
      <c r="K277" s="15"/>
      <c r="L277" s="15"/>
      <c r="M277" s="16" t="s">
        <v>496</v>
      </c>
      <c r="N277" s="16"/>
      <c r="O277" s="15"/>
      <c r="P277" s="17"/>
    </row>
    <row r="278" spans="1:16" s="42" customFormat="1" ht="48" customHeight="1" x14ac:dyDescent="0.2">
      <c r="A278" s="954"/>
      <c r="B278" s="43" t="s">
        <v>1533</v>
      </c>
      <c r="C278" s="952"/>
      <c r="D278" s="58">
        <v>28.25</v>
      </c>
      <c r="E278" s="100">
        <v>6888</v>
      </c>
      <c r="F278" s="102">
        <v>41563</v>
      </c>
      <c r="G278" s="74" t="s">
        <v>1803</v>
      </c>
      <c r="H278" s="16" t="s">
        <v>496</v>
      </c>
      <c r="I278" s="15"/>
      <c r="J278" s="16" t="s">
        <v>496</v>
      </c>
      <c r="K278" s="15"/>
      <c r="L278" s="15"/>
      <c r="M278" s="16" t="s">
        <v>496</v>
      </c>
      <c r="N278" s="16"/>
      <c r="O278" s="15"/>
      <c r="P278" s="17"/>
    </row>
    <row r="279" spans="1:16" s="42" customFormat="1" ht="48" customHeight="1" x14ac:dyDescent="0.2">
      <c r="A279" s="954"/>
      <c r="B279" s="43" t="s">
        <v>1457</v>
      </c>
      <c r="C279" s="952"/>
      <c r="D279" s="58">
        <v>380</v>
      </c>
      <c r="E279" s="100">
        <v>6885</v>
      </c>
      <c r="F279" s="102">
        <v>41563</v>
      </c>
      <c r="G279" s="74" t="s">
        <v>1804</v>
      </c>
      <c r="H279" s="16" t="s">
        <v>496</v>
      </c>
      <c r="I279" s="15"/>
      <c r="J279" s="16" t="s">
        <v>496</v>
      </c>
      <c r="K279" s="15"/>
      <c r="L279" s="15"/>
      <c r="M279" s="16" t="s">
        <v>496</v>
      </c>
      <c r="N279" s="16"/>
      <c r="O279" s="15"/>
      <c r="P279" s="17"/>
    </row>
    <row r="280" spans="1:16" s="42" customFormat="1" ht="48" customHeight="1" x14ac:dyDescent="0.2">
      <c r="A280" s="38" t="s">
        <v>1005</v>
      </c>
      <c r="B280" s="43" t="s">
        <v>1509</v>
      </c>
      <c r="C280" s="43" t="s">
        <v>2460</v>
      </c>
      <c r="D280" s="58">
        <v>250</v>
      </c>
      <c r="E280" s="100">
        <v>6868</v>
      </c>
      <c r="F280" s="102">
        <v>41557</v>
      </c>
      <c r="G280" s="74" t="s">
        <v>1805</v>
      </c>
      <c r="H280" s="16" t="s">
        <v>496</v>
      </c>
      <c r="I280" s="15"/>
      <c r="J280" s="16" t="s">
        <v>496</v>
      </c>
      <c r="K280" s="15"/>
      <c r="L280" s="15"/>
      <c r="M280" s="16" t="s">
        <v>496</v>
      </c>
      <c r="N280" s="16"/>
      <c r="O280" s="15"/>
      <c r="P280" s="17"/>
    </row>
    <row r="281" spans="1:16" s="42" customFormat="1" ht="48" customHeight="1" x14ac:dyDescent="0.2">
      <c r="A281" s="954" t="s">
        <v>1006</v>
      </c>
      <c r="B281" s="43" t="s">
        <v>474</v>
      </c>
      <c r="C281" s="952" t="s">
        <v>2461</v>
      </c>
      <c r="D281" s="58">
        <v>117.44</v>
      </c>
      <c r="E281" s="100">
        <v>6870</v>
      </c>
      <c r="F281" s="953">
        <v>41557</v>
      </c>
      <c r="G281" s="74" t="s">
        <v>1806</v>
      </c>
      <c r="H281" s="16" t="s">
        <v>496</v>
      </c>
      <c r="I281" s="15"/>
      <c r="J281" s="16" t="s">
        <v>496</v>
      </c>
      <c r="K281" s="15"/>
      <c r="L281" s="15"/>
      <c r="M281" s="16" t="s">
        <v>496</v>
      </c>
      <c r="N281" s="16"/>
      <c r="O281" s="15"/>
      <c r="P281" s="17"/>
    </row>
    <row r="282" spans="1:16" s="42" customFormat="1" ht="48" customHeight="1" x14ac:dyDescent="0.2">
      <c r="A282" s="954"/>
      <c r="B282" s="43" t="s">
        <v>3</v>
      </c>
      <c r="C282" s="952"/>
      <c r="D282" s="58">
        <v>221.18</v>
      </c>
      <c r="E282" s="100">
        <v>6872</v>
      </c>
      <c r="F282" s="953"/>
      <c r="G282" s="74" t="s">
        <v>1806</v>
      </c>
      <c r="H282" s="16" t="s">
        <v>496</v>
      </c>
      <c r="I282" s="15"/>
      <c r="J282" s="16" t="s">
        <v>496</v>
      </c>
      <c r="K282" s="15"/>
      <c r="L282" s="15"/>
      <c r="M282" s="16" t="s">
        <v>496</v>
      </c>
      <c r="N282" s="16"/>
      <c r="O282" s="15"/>
      <c r="P282" s="17"/>
    </row>
    <row r="283" spans="1:16" s="42" customFormat="1" ht="48" customHeight="1" x14ac:dyDescent="0.2">
      <c r="A283" s="954"/>
      <c r="B283" s="43" t="s">
        <v>75</v>
      </c>
      <c r="C283" s="952"/>
      <c r="D283" s="58">
        <v>745.8</v>
      </c>
      <c r="E283" s="100">
        <v>6869</v>
      </c>
      <c r="F283" s="953"/>
      <c r="G283" s="74" t="s">
        <v>1807</v>
      </c>
      <c r="H283" s="16" t="s">
        <v>496</v>
      </c>
      <c r="I283" s="15"/>
      <c r="J283" s="16" t="s">
        <v>496</v>
      </c>
      <c r="K283" s="15"/>
      <c r="L283" s="15"/>
      <c r="M283" s="16" t="s">
        <v>496</v>
      </c>
      <c r="N283" s="16"/>
      <c r="O283" s="15"/>
      <c r="P283" s="17"/>
    </row>
    <row r="284" spans="1:16" s="42" customFormat="1" ht="48" customHeight="1" x14ac:dyDescent="0.2">
      <c r="A284" s="954"/>
      <c r="B284" s="43" t="s">
        <v>54</v>
      </c>
      <c r="C284" s="952"/>
      <c r="D284" s="58">
        <v>456</v>
      </c>
      <c r="E284" s="100">
        <v>6871</v>
      </c>
      <c r="F284" s="953"/>
      <c r="G284" s="74" t="s">
        <v>1807</v>
      </c>
      <c r="H284" s="16" t="s">
        <v>496</v>
      </c>
      <c r="I284" s="15"/>
      <c r="J284" s="16" t="s">
        <v>496</v>
      </c>
      <c r="K284" s="15"/>
      <c r="L284" s="15"/>
      <c r="M284" s="16" t="s">
        <v>496</v>
      </c>
      <c r="N284" s="16"/>
      <c r="O284" s="15"/>
      <c r="P284" s="17"/>
    </row>
    <row r="285" spans="1:16" s="42" customFormat="1" ht="48" customHeight="1" x14ac:dyDescent="0.2">
      <c r="A285" s="954" t="s">
        <v>1007</v>
      </c>
      <c r="B285" s="43" t="s">
        <v>1533</v>
      </c>
      <c r="C285" s="952" t="s">
        <v>2462</v>
      </c>
      <c r="D285" s="58">
        <v>96</v>
      </c>
      <c r="E285" s="100">
        <v>6879</v>
      </c>
      <c r="F285" s="953">
        <v>41562</v>
      </c>
      <c r="G285" s="74" t="s">
        <v>1808</v>
      </c>
      <c r="H285" s="16" t="s">
        <v>496</v>
      </c>
      <c r="I285" s="15"/>
      <c r="J285" s="16" t="s">
        <v>496</v>
      </c>
      <c r="K285" s="15"/>
      <c r="L285" s="15"/>
      <c r="M285" s="16" t="s">
        <v>496</v>
      </c>
      <c r="N285" s="16"/>
      <c r="O285" s="15"/>
      <c r="P285" s="17"/>
    </row>
    <row r="286" spans="1:16" s="42" customFormat="1" ht="48" customHeight="1" x14ac:dyDescent="0.2">
      <c r="A286" s="954"/>
      <c r="B286" s="43" t="s">
        <v>482</v>
      </c>
      <c r="C286" s="952"/>
      <c r="D286" s="58">
        <v>25.4</v>
      </c>
      <c r="E286" s="100">
        <v>6880</v>
      </c>
      <c r="F286" s="953"/>
      <c r="G286" s="74" t="s">
        <v>1808</v>
      </c>
      <c r="H286" s="16"/>
      <c r="I286" s="16" t="s">
        <v>496</v>
      </c>
      <c r="J286" s="16" t="s">
        <v>496</v>
      </c>
      <c r="K286" s="15"/>
      <c r="L286" s="15"/>
      <c r="M286" s="16"/>
      <c r="N286" s="16" t="s">
        <v>496</v>
      </c>
      <c r="O286" s="15"/>
      <c r="P286" s="17" t="s">
        <v>1998</v>
      </c>
    </row>
    <row r="287" spans="1:16" s="42" customFormat="1" ht="48" customHeight="1" x14ac:dyDescent="0.2">
      <c r="A287" s="954" t="s">
        <v>1008</v>
      </c>
      <c r="B287" s="43" t="s">
        <v>461</v>
      </c>
      <c r="C287" s="952" t="s">
        <v>2356</v>
      </c>
      <c r="D287" s="58">
        <v>756</v>
      </c>
      <c r="E287" s="100">
        <v>6881</v>
      </c>
      <c r="F287" s="953">
        <v>41562</v>
      </c>
      <c r="G287" s="74" t="s">
        <v>1809</v>
      </c>
      <c r="H287" s="16" t="s">
        <v>496</v>
      </c>
      <c r="I287" s="15"/>
      <c r="J287" s="16" t="s">
        <v>496</v>
      </c>
      <c r="K287" s="15"/>
      <c r="L287" s="15"/>
      <c r="M287" s="16" t="s">
        <v>496</v>
      </c>
      <c r="N287" s="16"/>
      <c r="O287" s="15"/>
      <c r="P287" s="17"/>
    </row>
    <row r="288" spans="1:16" s="42" customFormat="1" ht="48" customHeight="1" x14ac:dyDescent="0.2">
      <c r="A288" s="954"/>
      <c r="B288" s="43" t="s">
        <v>482</v>
      </c>
      <c r="C288" s="952"/>
      <c r="D288" s="58">
        <f>174.72+822.6</f>
        <v>997.32</v>
      </c>
      <c r="E288" s="100">
        <v>6882</v>
      </c>
      <c r="F288" s="953"/>
      <c r="G288" s="74" t="s">
        <v>1808</v>
      </c>
      <c r="H288" s="16" t="s">
        <v>496</v>
      </c>
      <c r="I288" s="15"/>
      <c r="J288" s="16" t="s">
        <v>496</v>
      </c>
      <c r="K288" s="15"/>
      <c r="L288" s="15"/>
      <c r="M288" s="16" t="s">
        <v>496</v>
      </c>
      <c r="N288" s="16"/>
      <c r="O288" s="15"/>
      <c r="P288" s="17"/>
    </row>
    <row r="289" spans="1:16" s="42" customFormat="1" ht="48" customHeight="1" x14ac:dyDescent="0.2">
      <c r="A289" s="38" t="s">
        <v>1009</v>
      </c>
      <c r="B289" s="43" t="s">
        <v>478</v>
      </c>
      <c r="C289" s="43" t="s">
        <v>2463</v>
      </c>
      <c r="D289" s="58">
        <v>110.25</v>
      </c>
      <c r="E289" s="100">
        <v>6867</v>
      </c>
      <c r="F289" s="102">
        <v>41557</v>
      </c>
      <c r="G289" s="74" t="s">
        <v>1807</v>
      </c>
      <c r="H289" s="16" t="s">
        <v>496</v>
      </c>
      <c r="I289" s="15"/>
      <c r="J289" s="16" t="s">
        <v>496</v>
      </c>
      <c r="K289" s="15"/>
      <c r="L289" s="15"/>
      <c r="M289" s="16" t="s">
        <v>496</v>
      </c>
      <c r="N289" s="16"/>
      <c r="O289" s="15"/>
      <c r="P289" s="17"/>
    </row>
    <row r="290" spans="1:16" s="42" customFormat="1" ht="48" customHeight="1" x14ac:dyDescent="0.2">
      <c r="A290" s="38" t="s">
        <v>1010</v>
      </c>
      <c r="B290" s="43" t="s">
        <v>482</v>
      </c>
      <c r="C290" s="43" t="s">
        <v>2464</v>
      </c>
      <c r="D290" s="58">
        <v>252</v>
      </c>
      <c r="E290" s="100">
        <v>6866</v>
      </c>
      <c r="F290" s="102">
        <v>41556</v>
      </c>
      <c r="G290" s="74" t="s">
        <v>1807</v>
      </c>
      <c r="H290" s="16" t="s">
        <v>496</v>
      </c>
      <c r="I290" s="15"/>
      <c r="J290" s="16" t="s">
        <v>496</v>
      </c>
      <c r="K290" s="15"/>
      <c r="L290" s="15"/>
      <c r="M290" s="16" t="s">
        <v>496</v>
      </c>
      <c r="N290" s="16"/>
      <c r="O290" s="15"/>
      <c r="P290" s="17"/>
    </row>
    <row r="291" spans="1:16" s="42" customFormat="1" ht="48" customHeight="1" x14ac:dyDescent="0.2">
      <c r="A291" s="38" t="s">
        <v>1011</v>
      </c>
      <c r="B291" s="43" t="s">
        <v>67</v>
      </c>
      <c r="C291" s="43" t="s">
        <v>1983</v>
      </c>
      <c r="D291" s="58">
        <v>132.21</v>
      </c>
      <c r="E291" s="100">
        <v>6865</v>
      </c>
      <c r="F291" s="102">
        <v>41551</v>
      </c>
      <c r="G291" s="74" t="s">
        <v>1810</v>
      </c>
      <c r="H291" s="16" t="s">
        <v>496</v>
      </c>
      <c r="I291" s="15"/>
      <c r="J291" s="16" t="s">
        <v>496</v>
      </c>
      <c r="K291" s="15"/>
      <c r="L291" s="15"/>
      <c r="M291" s="16" t="s">
        <v>496</v>
      </c>
      <c r="N291" s="16"/>
      <c r="O291" s="15"/>
      <c r="P291" s="17"/>
    </row>
    <row r="292" spans="1:16" s="42" customFormat="1" ht="48" customHeight="1" x14ac:dyDescent="0.2">
      <c r="A292" s="954" t="s">
        <v>1012</v>
      </c>
      <c r="B292" s="43" t="s">
        <v>452</v>
      </c>
      <c r="C292" s="952" t="s">
        <v>2465</v>
      </c>
      <c r="D292" s="58">
        <v>384.08</v>
      </c>
      <c r="E292" s="100">
        <v>6894</v>
      </c>
      <c r="F292" s="102">
        <v>41572</v>
      </c>
      <c r="G292" s="74" t="s">
        <v>1811</v>
      </c>
      <c r="H292" s="16" t="s">
        <v>496</v>
      </c>
      <c r="I292" s="15"/>
      <c r="J292" s="16" t="s">
        <v>496</v>
      </c>
      <c r="K292" s="15"/>
      <c r="L292" s="15"/>
      <c r="M292" s="16" t="s">
        <v>496</v>
      </c>
      <c r="N292" s="16"/>
      <c r="O292" s="15"/>
      <c r="P292" s="17"/>
    </row>
    <row r="293" spans="1:16" s="42" customFormat="1" ht="48" customHeight="1" x14ac:dyDescent="0.2">
      <c r="A293" s="954"/>
      <c r="B293" s="43" t="s">
        <v>470</v>
      </c>
      <c r="C293" s="952"/>
      <c r="D293" s="58">
        <v>328.6</v>
      </c>
      <c r="E293" s="100">
        <v>6895</v>
      </c>
      <c r="F293" s="102">
        <v>41572</v>
      </c>
      <c r="G293" s="74" t="s">
        <v>1812</v>
      </c>
      <c r="H293" s="16" t="s">
        <v>496</v>
      </c>
      <c r="I293" s="15"/>
      <c r="J293" s="16" t="s">
        <v>496</v>
      </c>
      <c r="K293" s="15"/>
      <c r="L293" s="15"/>
      <c r="M293" s="16" t="s">
        <v>496</v>
      </c>
      <c r="N293" s="16"/>
      <c r="O293" s="15"/>
      <c r="P293" s="17"/>
    </row>
    <row r="294" spans="1:16" s="42" customFormat="1" ht="48" customHeight="1" x14ac:dyDescent="0.2">
      <c r="A294" s="954"/>
      <c r="B294" s="43" t="s">
        <v>478</v>
      </c>
      <c r="C294" s="952"/>
      <c r="D294" s="58">
        <v>75.94</v>
      </c>
      <c r="E294" s="100">
        <v>6896</v>
      </c>
      <c r="F294" s="102">
        <v>41572</v>
      </c>
      <c r="G294" s="74" t="s">
        <v>1811</v>
      </c>
      <c r="H294" s="16" t="s">
        <v>496</v>
      </c>
      <c r="I294" s="15"/>
      <c r="J294" s="16" t="s">
        <v>496</v>
      </c>
      <c r="K294" s="15"/>
      <c r="L294" s="15"/>
      <c r="M294" s="16" t="s">
        <v>496</v>
      </c>
      <c r="N294" s="16"/>
      <c r="O294" s="15"/>
      <c r="P294" s="17"/>
    </row>
    <row r="295" spans="1:16" s="42" customFormat="1" ht="48" customHeight="1" x14ac:dyDescent="0.2">
      <c r="A295" s="954"/>
      <c r="B295" s="43" t="s">
        <v>1492</v>
      </c>
      <c r="C295" s="952"/>
      <c r="D295" s="58">
        <v>90</v>
      </c>
      <c r="E295" s="100">
        <v>6897</v>
      </c>
      <c r="F295" s="102">
        <v>41572</v>
      </c>
      <c r="G295" s="74" t="s">
        <v>1811</v>
      </c>
      <c r="H295" s="16" t="s">
        <v>496</v>
      </c>
      <c r="I295" s="15"/>
      <c r="J295" s="16" t="s">
        <v>496</v>
      </c>
      <c r="K295" s="15"/>
      <c r="L295" s="15"/>
      <c r="M295" s="16" t="s">
        <v>496</v>
      </c>
      <c r="N295" s="16"/>
      <c r="O295" s="15"/>
      <c r="P295" s="17"/>
    </row>
    <row r="296" spans="1:16" s="42" customFormat="1" ht="68.25" customHeight="1" x14ac:dyDescent="0.2">
      <c r="A296" s="954" t="s">
        <v>1013</v>
      </c>
      <c r="B296" s="43" t="s">
        <v>1500</v>
      </c>
      <c r="C296" s="952" t="s">
        <v>2466</v>
      </c>
      <c r="D296" s="58">
        <v>9762.4599999999991</v>
      </c>
      <c r="E296" s="100" t="s">
        <v>1813</v>
      </c>
      <c r="F296" s="102">
        <v>41584</v>
      </c>
      <c r="G296" s="74" t="s">
        <v>1814</v>
      </c>
      <c r="H296" s="16" t="s">
        <v>496</v>
      </c>
      <c r="I296" s="15"/>
      <c r="J296" s="16" t="s">
        <v>496</v>
      </c>
      <c r="K296" s="15"/>
      <c r="L296" s="15"/>
      <c r="M296" s="16" t="s">
        <v>496</v>
      </c>
      <c r="N296" s="16"/>
      <c r="O296" s="15"/>
      <c r="P296" s="17"/>
    </row>
    <row r="297" spans="1:16" s="42" customFormat="1" ht="68.25" customHeight="1" x14ac:dyDescent="0.2">
      <c r="A297" s="954"/>
      <c r="B297" s="43" t="s">
        <v>1534</v>
      </c>
      <c r="C297" s="952"/>
      <c r="D297" s="58">
        <v>12931.4</v>
      </c>
      <c r="E297" s="100" t="s">
        <v>1815</v>
      </c>
      <c r="F297" s="102">
        <v>41584</v>
      </c>
      <c r="G297" s="74" t="s">
        <v>1816</v>
      </c>
      <c r="H297" s="16" t="s">
        <v>496</v>
      </c>
      <c r="I297" s="16"/>
      <c r="J297" s="16" t="s">
        <v>496</v>
      </c>
      <c r="K297" s="15"/>
      <c r="L297" s="15"/>
      <c r="M297" s="16" t="s">
        <v>496</v>
      </c>
      <c r="N297" s="16"/>
      <c r="O297" s="15"/>
      <c r="P297" s="117" t="s">
        <v>1993</v>
      </c>
    </row>
    <row r="298" spans="1:16" s="42" customFormat="1" ht="48" customHeight="1" x14ac:dyDescent="0.2">
      <c r="A298" s="38" t="s">
        <v>1014</v>
      </c>
      <c r="B298" s="43" t="s">
        <v>1535</v>
      </c>
      <c r="C298" s="43" t="s">
        <v>2467</v>
      </c>
      <c r="D298" s="58">
        <v>240</v>
      </c>
      <c r="E298" s="100">
        <v>6909</v>
      </c>
      <c r="F298" s="102">
        <v>41582</v>
      </c>
      <c r="G298" s="74" t="s">
        <v>1817</v>
      </c>
      <c r="H298" s="16" t="s">
        <v>496</v>
      </c>
      <c r="I298" s="15"/>
      <c r="J298" s="16" t="s">
        <v>496</v>
      </c>
      <c r="K298" s="15"/>
      <c r="L298" s="15"/>
      <c r="M298" s="16" t="s">
        <v>496</v>
      </c>
      <c r="N298" s="16"/>
      <c r="O298" s="15"/>
      <c r="P298" s="17"/>
    </row>
    <row r="299" spans="1:16" s="42" customFormat="1" ht="48" customHeight="1" x14ac:dyDescent="0.2">
      <c r="A299" s="38" t="s">
        <v>1015</v>
      </c>
      <c r="B299" s="43" t="s">
        <v>1536</v>
      </c>
      <c r="C299" s="43" t="s">
        <v>2468</v>
      </c>
      <c r="D299" s="58" t="s">
        <v>1</v>
      </c>
      <c r="E299" s="40" t="s">
        <v>1167</v>
      </c>
      <c r="F299" s="80" t="s">
        <v>1167</v>
      </c>
      <c r="G299" s="74" t="s">
        <v>1167</v>
      </c>
      <c r="H299" s="16" t="s">
        <v>496</v>
      </c>
      <c r="I299" s="15"/>
      <c r="J299" s="16" t="s">
        <v>496</v>
      </c>
      <c r="K299" s="15"/>
      <c r="L299" s="15"/>
      <c r="M299" s="16" t="s">
        <v>496</v>
      </c>
      <c r="N299" s="16"/>
      <c r="O299" s="15"/>
      <c r="P299" s="17"/>
    </row>
    <row r="300" spans="1:16" s="42" customFormat="1" ht="48" customHeight="1" x14ac:dyDescent="0.2">
      <c r="A300" s="38" t="s">
        <v>1016</v>
      </c>
      <c r="B300" s="43" t="s">
        <v>1467</v>
      </c>
      <c r="C300" s="43" t="s">
        <v>2469</v>
      </c>
      <c r="D300" s="58">
        <v>4054.44</v>
      </c>
      <c r="E300" s="100">
        <v>6900</v>
      </c>
      <c r="F300" s="102">
        <v>41575</v>
      </c>
      <c r="G300" s="74" t="s">
        <v>1818</v>
      </c>
      <c r="H300" s="16" t="s">
        <v>496</v>
      </c>
      <c r="I300" s="15"/>
      <c r="J300" s="16" t="s">
        <v>496</v>
      </c>
      <c r="K300" s="15"/>
      <c r="L300" s="15"/>
      <c r="M300" s="16" t="s">
        <v>496</v>
      </c>
      <c r="N300" s="16"/>
      <c r="O300" s="15"/>
      <c r="P300" s="17"/>
    </row>
    <row r="301" spans="1:16" s="42" customFormat="1" ht="48" customHeight="1" x14ac:dyDescent="0.2">
      <c r="A301" s="954" t="s">
        <v>1017</v>
      </c>
      <c r="B301" s="43" t="s">
        <v>1506</v>
      </c>
      <c r="C301" s="952" t="s">
        <v>2470</v>
      </c>
      <c r="D301" s="58">
        <v>849</v>
      </c>
      <c r="E301" s="100">
        <v>6944</v>
      </c>
      <c r="F301" s="102">
        <v>41603</v>
      </c>
      <c r="G301" s="74" t="s">
        <v>1819</v>
      </c>
      <c r="H301" s="16" t="s">
        <v>496</v>
      </c>
      <c r="I301" s="15"/>
      <c r="J301" s="16" t="s">
        <v>496</v>
      </c>
      <c r="K301" s="15"/>
      <c r="L301" s="15"/>
      <c r="M301" s="16" t="s">
        <v>496</v>
      </c>
      <c r="N301" s="16"/>
      <c r="O301" s="15"/>
      <c r="P301" s="17"/>
    </row>
    <row r="302" spans="1:16" s="42" customFormat="1" ht="58.5" customHeight="1" x14ac:dyDescent="0.2">
      <c r="A302" s="954"/>
      <c r="B302" s="43" t="s">
        <v>9</v>
      </c>
      <c r="C302" s="952"/>
      <c r="D302" s="58">
        <v>3460.06</v>
      </c>
      <c r="E302" s="100" t="s">
        <v>1820</v>
      </c>
      <c r="F302" s="102">
        <v>41600</v>
      </c>
      <c r="G302" s="74" t="s">
        <v>1821</v>
      </c>
      <c r="H302" s="16" t="s">
        <v>496</v>
      </c>
      <c r="I302" s="15"/>
      <c r="J302" s="16" t="s">
        <v>496</v>
      </c>
      <c r="K302" s="15"/>
      <c r="L302" s="15"/>
      <c r="M302" s="16" t="s">
        <v>496</v>
      </c>
      <c r="N302" s="16"/>
      <c r="O302" s="15"/>
      <c r="P302" s="17"/>
    </row>
    <row r="303" spans="1:16" s="42" customFormat="1" ht="58.5" customHeight="1" x14ac:dyDescent="0.2">
      <c r="A303" s="954"/>
      <c r="B303" s="43" t="s">
        <v>474</v>
      </c>
      <c r="C303" s="952"/>
      <c r="D303" s="58">
        <v>6626</v>
      </c>
      <c r="E303" s="100" t="s">
        <v>1822</v>
      </c>
      <c r="F303" s="102">
        <v>41600</v>
      </c>
      <c r="G303" s="74" t="s">
        <v>1823</v>
      </c>
      <c r="H303" s="16" t="s">
        <v>496</v>
      </c>
      <c r="I303" s="15"/>
      <c r="J303" s="16" t="s">
        <v>496</v>
      </c>
      <c r="K303" s="15"/>
      <c r="L303" s="15"/>
      <c r="M303" s="16" t="s">
        <v>496</v>
      </c>
      <c r="N303" s="16"/>
      <c r="O303" s="15"/>
      <c r="P303" s="17"/>
    </row>
    <row r="304" spans="1:16" s="42" customFormat="1" ht="58.5" customHeight="1" x14ac:dyDescent="0.2">
      <c r="A304" s="954"/>
      <c r="B304" s="43" t="s">
        <v>10</v>
      </c>
      <c r="C304" s="952"/>
      <c r="D304" s="58">
        <v>3687.19</v>
      </c>
      <c r="E304" s="100" t="s">
        <v>1824</v>
      </c>
      <c r="F304" s="102">
        <v>41600</v>
      </c>
      <c r="G304" s="74" t="s">
        <v>1825</v>
      </c>
      <c r="H304" s="16" t="s">
        <v>496</v>
      </c>
      <c r="I304" s="15"/>
      <c r="J304" s="16" t="s">
        <v>496</v>
      </c>
      <c r="K304" s="15"/>
      <c r="L304" s="15"/>
      <c r="M304" s="16" t="s">
        <v>496</v>
      </c>
      <c r="N304" s="16"/>
      <c r="O304" s="15"/>
      <c r="P304" s="17"/>
    </row>
    <row r="305" spans="1:16" s="42" customFormat="1" ht="48" customHeight="1" x14ac:dyDescent="0.2">
      <c r="A305" s="954" t="s">
        <v>1018</v>
      </c>
      <c r="B305" s="43" t="s">
        <v>474</v>
      </c>
      <c r="C305" s="952" t="s">
        <v>2471</v>
      </c>
      <c r="D305" s="58">
        <v>1184.95</v>
      </c>
      <c r="E305" s="100">
        <v>6914</v>
      </c>
      <c r="F305" s="102">
        <v>41584</v>
      </c>
      <c r="G305" s="74" t="s">
        <v>1826</v>
      </c>
      <c r="H305" s="16" t="s">
        <v>496</v>
      </c>
      <c r="I305" s="15"/>
      <c r="J305" s="16" t="s">
        <v>496</v>
      </c>
      <c r="K305" s="15"/>
      <c r="L305" s="15"/>
      <c r="M305" s="16" t="s">
        <v>496</v>
      </c>
      <c r="N305" s="16"/>
      <c r="O305" s="15"/>
      <c r="P305" s="17"/>
    </row>
    <row r="306" spans="1:16" s="42" customFormat="1" ht="48" customHeight="1" x14ac:dyDescent="0.2">
      <c r="A306" s="954"/>
      <c r="B306" s="43" t="s">
        <v>1537</v>
      </c>
      <c r="C306" s="952"/>
      <c r="D306" s="58">
        <v>5310</v>
      </c>
      <c r="E306" s="100">
        <v>6915</v>
      </c>
      <c r="F306" s="102">
        <v>41584</v>
      </c>
      <c r="G306" s="74" t="s">
        <v>1826</v>
      </c>
      <c r="H306" s="16" t="s">
        <v>496</v>
      </c>
      <c r="I306" s="15"/>
      <c r="J306" s="16" t="s">
        <v>496</v>
      </c>
      <c r="K306" s="15"/>
      <c r="L306" s="15"/>
      <c r="M306" s="16" t="s">
        <v>496</v>
      </c>
      <c r="N306" s="16"/>
      <c r="O306" s="15"/>
      <c r="P306" s="17"/>
    </row>
    <row r="307" spans="1:16" s="42" customFormat="1" ht="48" customHeight="1" x14ac:dyDescent="0.2">
      <c r="A307" s="38" t="s">
        <v>1019</v>
      </c>
      <c r="B307" s="43" t="s">
        <v>1538</v>
      </c>
      <c r="C307" s="43" t="s">
        <v>2472</v>
      </c>
      <c r="D307" s="58">
        <v>1490</v>
      </c>
      <c r="E307" s="100">
        <v>6891</v>
      </c>
      <c r="F307" s="102">
        <v>41568</v>
      </c>
      <c r="G307" s="74" t="s">
        <v>1827</v>
      </c>
      <c r="H307" s="16" t="s">
        <v>496</v>
      </c>
      <c r="I307" s="15"/>
      <c r="J307" s="16" t="s">
        <v>496</v>
      </c>
      <c r="K307" s="15"/>
      <c r="L307" s="15"/>
      <c r="M307" s="16" t="s">
        <v>496</v>
      </c>
      <c r="N307" s="16"/>
      <c r="O307" s="15"/>
      <c r="P307" s="17"/>
    </row>
    <row r="308" spans="1:16" s="42" customFormat="1" ht="48" customHeight="1" x14ac:dyDescent="0.2">
      <c r="A308" s="38" t="s">
        <v>1020</v>
      </c>
      <c r="B308" s="43" t="s">
        <v>89</v>
      </c>
      <c r="C308" s="43" t="s">
        <v>2473</v>
      </c>
      <c r="D308" s="58">
        <v>5000</v>
      </c>
      <c r="E308" s="100">
        <v>6916</v>
      </c>
      <c r="F308" s="102">
        <v>41584</v>
      </c>
      <c r="G308" s="74" t="s">
        <v>1828</v>
      </c>
      <c r="H308" s="16" t="s">
        <v>496</v>
      </c>
      <c r="I308" s="15"/>
      <c r="J308" s="16" t="s">
        <v>496</v>
      </c>
      <c r="K308" s="15"/>
      <c r="L308" s="15"/>
      <c r="M308" s="16" t="s">
        <v>496</v>
      </c>
      <c r="N308" s="16"/>
      <c r="O308" s="15"/>
      <c r="P308" s="17"/>
    </row>
    <row r="309" spans="1:16" s="42" customFormat="1" ht="48" customHeight="1" x14ac:dyDescent="0.2">
      <c r="A309" s="38" t="s">
        <v>1021</v>
      </c>
      <c r="B309" s="43" t="s">
        <v>1505</v>
      </c>
      <c r="C309" s="43" t="s">
        <v>2474</v>
      </c>
      <c r="D309" s="58">
        <v>800</v>
      </c>
      <c r="E309" s="100">
        <v>6892</v>
      </c>
      <c r="F309" s="102">
        <v>41570</v>
      </c>
      <c r="G309" s="74" t="s">
        <v>1829</v>
      </c>
      <c r="H309" s="16" t="s">
        <v>496</v>
      </c>
      <c r="I309" s="15"/>
      <c r="J309" s="16" t="s">
        <v>496</v>
      </c>
      <c r="K309" s="15"/>
      <c r="L309" s="15"/>
      <c r="M309" s="16" t="s">
        <v>496</v>
      </c>
      <c r="N309" s="16"/>
      <c r="O309" s="15"/>
      <c r="P309" s="17"/>
    </row>
    <row r="310" spans="1:16" s="42" customFormat="1" ht="48" customHeight="1" x14ac:dyDescent="0.2">
      <c r="A310" s="38" t="s">
        <v>1022</v>
      </c>
      <c r="B310" s="43" t="s">
        <v>462</v>
      </c>
      <c r="C310" s="43" t="s">
        <v>2476</v>
      </c>
      <c r="D310" s="58">
        <v>783.78</v>
      </c>
      <c r="E310" s="100">
        <v>6917</v>
      </c>
      <c r="F310" s="102">
        <v>41585</v>
      </c>
      <c r="G310" s="74" t="s">
        <v>1830</v>
      </c>
      <c r="H310" s="16" t="s">
        <v>496</v>
      </c>
      <c r="I310" s="15"/>
      <c r="J310" s="16" t="s">
        <v>496</v>
      </c>
      <c r="K310" s="15"/>
      <c r="L310" s="15"/>
      <c r="M310" s="16" t="s">
        <v>496</v>
      </c>
      <c r="N310" s="16"/>
      <c r="O310" s="15"/>
      <c r="P310" s="17"/>
    </row>
    <row r="311" spans="1:16" s="42" customFormat="1" ht="48" customHeight="1" x14ac:dyDescent="0.2">
      <c r="A311" s="38" t="s">
        <v>1023</v>
      </c>
      <c r="B311" s="43" t="s">
        <v>1539</v>
      </c>
      <c r="C311" s="43" t="s">
        <v>2475</v>
      </c>
      <c r="D311" s="58">
        <f>780+700</f>
        <v>1480</v>
      </c>
      <c r="E311" s="100">
        <v>6899</v>
      </c>
      <c r="F311" s="102">
        <v>41575</v>
      </c>
      <c r="G311" s="74" t="s">
        <v>1831</v>
      </c>
      <c r="H311" s="16" t="s">
        <v>496</v>
      </c>
      <c r="I311" s="15"/>
      <c r="J311" s="16" t="s">
        <v>496</v>
      </c>
      <c r="K311" s="15"/>
      <c r="L311" s="15"/>
      <c r="M311" s="16" t="s">
        <v>496</v>
      </c>
      <c r="N311" s="16"/>
      <c r="O311" s="15"/>
      <c r="P311" s="17"/>
    </row>
    <row r="312" spans="1:16" s="42" customFormat="1" ht="48" customHeight="1" x14ac:dyDescent="0.2">
      <c r="A312" s="954" t="s">
        <v>1024</v>
      </c>
      <c r="B312" s="43" t="s">
        <v>67</v>
      </c>
      <c r="C312" s="952" t="s">
        <v>2347</v>
      </c>
      <c r="D312" s="58">
        <v>169.5</v>
      </c>
      <c r="E312" s="100">
        <v>6889</v>
      </c>
      <c r="F312" s="102">
        <v>41565</v>
      </c>
      <c r="G312" s="74" t="s">
        <v>1832</v>
      </c>
      <c r="H312" s="16" t="s">
        <v>496</v>
      </c>
      <c r="I312" s="15"/>
      <c r="J312" s="16" t="s">
        <v>496</v>
      </c>
      <c r="K312" s="15"/>
      <c r="L312" s="15"/>
      <c r="M312" s="16" t="s">
        <v>496</v>
      </c>
      <c r="N312" s="16"/>
      <c r="O312" s="15"/>
      <c r="P312" s="17"/>
    </row>
    <row r="313" spans="1:16" s="42" customFormat="1" ht="48" customHeight="1" x14ac:dyDescent="0.2">
      <c r="A313" s="954"/>
      <c r="B313" s="43" t="s">
        <v>440</v>
      </c>
      <c r="C313" s="952"/>
      <c r="D313" s="58">
        <v>114</v>
      </c>
      <c r="E313" s="100">
        <v>6890</v>
      </c>
      <c r="F313" s="102">
        <v>41565</v>
      </c>
      <c r="G313" s="74" t="s">
        <v>1832</v>
      </c>
      <c r="H313" s="16" t="s">
        <v>496</v>
      </c>
      <c r="I313" s="15"/>
      <c r="J313" s="16" t="s">
        <v>496</v>
      </c>
      <c r="K313" s="15"/>
      <c r="L313" s="15"/>
      <c r="M313" s="16" t="s">
        <v>496</v>
      </c>
      <c r="N313" s="16"/>
      <c r="O313" s="15"/>
      <c r="P313" s="17"/>
    </row>
    <row r="314" spans="1:16" s="42" customFormat="1" ht="48" customHeight="1" x14ac:dyDescent="0.2">
      <c r="A314" s="38" t="s">
        <v>1025</v>
      </c>
      <c r="B314" s="43" t="s">
        <v>1219</v>
      </c>
      <c r="C314" s="43" t="s">
        <v>1987</v>
      </c>
      <c r="D314" s="58">
        <v>200</v>
      </c>
      <c r="E314" s="100">
        <v>6898</v>
      </c>
      <c r="F314" s="102">
        <v>41572</v>
      </c>
      <c r="G314" s="74" t="s">
        <v>1831</v>
      </c>
      <c r="H314" s="16" t="s">
        <v>496</v>
      </c>
      <c r="I314" s="15"/>
      <c r="J314" s="16" t="s">
        <v>496</v>
      </c>
      <c r="K314" s="15"/>
      <c r="L314" s="15"/>
      <c r="M314" s="16" t="s">
        <v>496</v>
      </c>
      <c r="N314" s="16"/>
      <c r="O314" s="15"/>
      <c r="P314" s="17"/>
    </row>
    <row r="315" spans="1:16" s="42" customFormat="1" ht="60.75" customHeight="1" x14ac:dyDescent="0.2">
      <c r="A315" s="38" t="s">
        <v>1026</v>
      </c>
      <c r="B315" s="43" t="s">
        <v>1435</v>
      </c>
      <c r="C315" s="43" t="s">
        <v>2477</v>
      </c>
      <c r="D315" s="58">
        <v>22475</v>
      </c>
      <c r="E315" s="100" t="s">
        <v>1833</v>
      </c>
      <c r="F315" s="102">
        <v>41586</v>
      </c>
      <c r="G315" s="74" t="s">
        <v>1834</v>
      </c>
      <c r="H315" s="16" t="s">
        <v>496</v>
      </c>
      <c r="I315" s="15"/>
      <c r="J315" s="16" t="s">
        <v>496</v>
      </c>
      <c r="K315" s="15"/>
      <c r="L315" s="15"/>
      <c r="M315" s="16" t="s">
        <v>496</v>
      </c>
      <c r="N315" s="16"/>
      <c r="O315" s="15"/>
      <c r="P315" s="17"/>
    </row>
    <row r="316" spans="1:16" s="42" customFormat="1" ht="48" customHeight="1" x14ac:dyDescent="0.2">
      <c r="A316" s="38" t="s">
        <v>1027</v>
      </c>
      <c r="B316" s="43" t="s">
        <v>444</v>
      </c>
      <c r="C316" s="43" t="s">
        <v>2478</v>
      </c>
      <c r="D316" s="58">
        <v>2448</v>
      </c>
      <c r="E316" s="100">
        <v>6913</v>
      </c>
      <c r="F316" s="102">
        <v>41583</v>
      </c>
      <c r="G316" s="74" t="s">
        <v>1835</v>
      </c>
      <c r="H316" s="16" t="s">
        <v>496</v>
      </c>
      <c r="I316" s="15"/>
      <c r="J316" s="16" t="s">
        <v>496</v>
      </c>
      <c r="K316" s="15"/>
      <c r="L316" s="15"/>
      <c r="M316" s="16" t="s">
        <v>496</v>
      </c>
      <c r="N316" s="16"/>
      <c r="O316" s="15"/>
      <c r="P316" s="17"/>
    </row>
    <row r="317" spans="1:16" s="42" customFormat="1" ht="48" customHeight="1" x14ac:dyDescent="0.2">
      <c r="A317" s="38" t="s">
        <v>1028</v>
      </c>
      <c r="B317" s="43" t="s">
        <v>1540</v>
      </c>
      <c r="C317" s="43" t="s">
        <v>2479</v>
      </c>
      <c r="D317" s="58">
        <v>411</v>
      </c>
      <c r="E317" s="100">
        <v>6904</v>
      </c>
      <c r="F317" s="102">
        <v>41578</v>
      </c>
      <c r="G317" s="74" t="s">
        <v>1836</v>
      </c>
      <c r="H317" s="16"/>
      <c r="I317" s="16" t="s">
        <v>496</v>
      </c>
      <c r="J317" s="16" t="s">
        <v>496</v>
      </c>
      <c r="K317" s="15"/>
      <c r="L317" s="15"/>
      <c r="M317" s="16"/>
      <c r="N317" s="16" t="s">
        <v>496</v>
      </c>
      <c r="O317" s="15"/>
      <c r="P317" s="17" t="s">
        <v>1998</v>
      </c>
    </row>
    <row r="318" spans="1:16" s="42" customFormat="1" ht="48" customHeight="1" x14ac:dyDescent="0.2">
      <c r="A318" s="38" t="s">
        <v>1029</v>
      </c>
      <c r="B318" s="43" t="s">
        <v>1541</v>
      </c>
      <c r="C318" s="43" t="s">
        <v>2480</v>
      </c>
      <c r="D318" s="58">
        <f>270+175</f>
        <v>445</v>
      </c>
      <c r="E318" s="100">
        <v>6902</v>
      </c>
      <c r="F318" s="102">
        <v>41577</v>
      </c>
      <c r="G318" s="74" t="s">
        <v>1837</v>
      </c>
      <c r="H318" s="16" t="s">
        <v>496</v>
      </c>
      <c r="I318" s="15"/>
      <c r="J318" s="16" t="s">
        <v>496</v>
      </c>
      <c r="K318" s="15"/>
      <c r="L318" s="15"/>
      <c r="M318" s="16" t="s">
        <v>496</v>
      </c>
      <c r="N318" s="16"/>
      <c r="O318" s="15"/>
      <c r="P318" s="17"/>
    </row>
    <row r="319" spans="1:16" s="42" customFormat="1" ht="48" customHeight="1" x14ac:dyDescent="0.2">
      <c r="A319" s="38" t="s">
        <v>1030</v>
      </c>
      <c r="B319" s="43" t="s">
        <v>1476</v>
      </c>
      <c r="C319" s="43" t="s">
        <v>2481</v>
      </c>
      <c r="D319" s="58">
        <v>343</v>
      </c>
      <c r="E319" s="100">
        <v>6912</v>
      </c>
      <c r="F319" s="102">
        <v>41582</v>
      </c>
      <c r="G319" s="74" t="s">
        <v>1838</v>
      </c>
      <c r="H319" s="16" t="s">
        <v>496</v>
      </c>
      <c r="I319" s="15"/>
      <c r="J319" s="16" t="s">
        <v>496</v>
      </c>
      <c r="K319" s="15"/>
      <c r="L319" s="15"/>
      <c r="M319" s="16" t="s">
        <v>496</v>
      </c>
      <c r="N319" s="16"/>
      <c r="O319" s="15"/>
      <c r="P319" s="17"/>
    </row>
    <row r="320" spans="1:16" s="42" customFormat="1" ht="48" customHeight="1" x14ac:dyDescent="0.2">
      <c r="A320" s="954" t="s">
        <v>1031</v>
      </c>
      <c r="B320" s="43" t="s">
        <v>1191</v>
      </c>
      <c r="C320" s="952" t="s">
        <v>2482</v>
      </c>
      <c r="D320" s="58">
        <v>663.16</v>
      </c>
      <c r="E320" s="100">
        <v>6918</v>
      </c>
      <c r="F320" s="953">
        <v>41590</v>
      </c>
      <c r="G320" s="74" t="s">
        <v>1839</v>
      </c>
      <c r="H320" s="16" t="s">
        <v>496</v>
      </c>
      <c r="I320" s="15"/>
      <c r="J320" s="16" t="s">
        <v>496</v>
      </c>
      <c r="K320" s="15"/>
      <c r="L320" s="15"/>
      <c r="M320" s="16" t="s">
        <v>496</v>
      </c>
      <c r="N320" s="16"/>
      <c r="O320" s="15"/>
      <c r="P320" s="17"/>
    </row>
    <row r="321" spans="1:16" s="42" customFormat="1" ht="48" customHeight="1" x14ac:dyDescent="0.2">
      <c r="A321" s="954"/>
      <c r="B321" s="43" t="s">
        <v>1542</v>
      </c>
      <c r="C321" s="952"/>
      <c r="D321" s="58">
        <v>249</v>
      </c>
      <c r="E321" s="100">
        <v>6919</v>
      </c>
      <c r="F321" s="953"/>
      <c r="G321" s="74" t="s">
        <v>1840</v>
      </c>
      <c r="H321" s="16" t="s">
        <v>496</v>
      </c>
      <c r="I321" s="15"/>
      <c r="J321" s="16" t="s">
        <v>496</v>
      </c>
      <c r="K321" s="15"/>
      <c r="L321" s="15"/>
      <c r="M321" s="16" t="s">
        <v>496</v>
      </c>
      <c r="N321" s="16"/>
      <c r="O321" s="15"/>
      <c r="P321" s="17"/>
    </row>
    <row r="322" spans="1:16" s="42" customFormat="1" ht="48" customHeight="1" x14ac:dyDescent="0.2">
      <c r="A322" s="954"/>
      <c r="B322" s="43" t="s">
        <v>172</v>
      </c>
      <c r="C322" s="952"/>
      <c r="D322" s="58">
        <v>745</v>
      </c>
      <c r="E322" s="100">
        <v>6920</v>
      </c>
      <c r="F322" s="953"/>
      <c r="G322" s="74" t="s">
        <v>1841</v>
      </c>
      <c r="H322" s="16" t="s">
        <v>496</v>
      </c>
      <c r="I322" s="15"/>
      <c r="J322" s="16" t="s">
        <v>496</v>
      </c>
      <c r="K322" s="15"/>
      <c r="L322" s="15"/>
      <c r="M322" s="16" t="s">
        <v>496</v>
      </c>
      <c r="N322" s="16"/>
      <c r="O322" s="15"/>
      <c r="P322" s="17"/>
    </row>
    <row r="323" spans="1:16" s="42" customFormat="1" ht="48" customHeight="1" x14ac:dyDescent="0.2">
      <c r="A323" s="954"/>
      <c r="B323" s="43" t="s">
        <v>452</v>
      </c>
      <c r="C323" s="952"/>
      <c r="D323" s="58">
        <v>189</v>
      </c>
      <c r="E323" s="100">
        <v>6921</v>
      </c>
      <c r="F323" s="953"/>
      <c r="G323" s="74" t="s">
        <v>1842</v>
      </c>
      <c r="H323" s="16" t="s">
        <v>496</v>
      </c>
      <c r="I323" s="15"/>
      <c r="J323" s="16" t="s">
        <v>496</v>
      </c>
      <c r="K323" s="15"/>
      <c r="L323" s="15"/>
      <c r="M323" s="16" t="s">
        <v>496</v>
      </c>
      <c r="N323" s="16"/>
      <c r="O323" s="15"/>
      <c r="P323" s="17"/>
    </row>
    <row r="324" spans="1:16" s="42" customFormat="1" ht="48" customHeight="1" x14ac:dyDescent="0.2">
      <c r="A324" s="954" t="s">
        <v>1032</v>
      </c>
      <c r="B324" s="43" t="s">
        <v>1543</v>
      </c>
      <c r="C324" s="952" t="s">
        <v>1988</v>
      </c>
      <c r="D324" s="58">
        <v>238.52</v>
      </c>
      <c r="E324" s="100">
        <v>6926</v>
      </c>
      <c r="F324" s="953">
        <v>41593</v>
      </c>
      <c r="G324" s="74" t="s">
        <v>1843</v>
      </c>
      <c r="H324" s="16" t="s">
        <v>496</v>
      </c>
      <c r="I324" s="15"/>
      <c r="J324" s="16" t="s">
        <v>496</v>
      </c>
      <c r="K324" s="15"/>
      <c r="L324" s="15"/>
      <c r="M324" s="16" t="s">
        <v>496</v>
      </c>
      <c r="N324" s="16"/>
      <c r="O324" s="15"/>
      <c r="P324" s="17"/>
    </row>
    <row r="325" spans="1:16" s="42" customFormat="1" ht="48" customHeight="1" x14ac:dyDescent="0.2">
      <c r="A325" s="954"/>
      <c r="B325" s="43" t="s">
        <v>13</v>
      </c>
      <c r="C325" s="952"/>
      <c r="D325" s="58">
        <v>25.06</v>
      </c>
      <c r="E325" s="100">
        <v>6927</v>
      </c>
      <c r="F325" s="953"/>
      <c r="G325" s="74" t="s">
        <v>1844</v>
      </c>
      <c r="H325" s="16" t="s">
        <v>496</v>
      </c>
      <c r="I325" s="15"/>
      <c r="J325" s="16" t="s">
        <v>496</v>
      </c>
      <c r="K325" s="15"/>
      <c r="L325" s="15"/>
      <c r="M325" s="16" t="s">
        <v>496</v>
      </c>
      <c r="N325" s="16"/>
      <c r="O325" s="15"/>
      <c r="P325" s="17"/>
    </row>
    <row r="326" spans="1:16" s="42" customFormat="1" ht="48" customHeight="1" x14ac:dyDescent="0.2">
      <c r="A326" s="954"/>
      <c r="B326" s="43" t="s">
        <v>1544</v>
      </c>
      <c r="C326" s="952"/>
      <c r="D326" s="58">
        <v>134.69999999999999</v>
      </c>
      <c r="E326" s="100">
        <v>6928</v>
      </c>
      <c r="F326" s="953"/>
      <c r="G326" s="74" t="s">
        <v>1845</v>
      </c>
      <c r="H326" s="16" t="s">
        <v>496</v>
      </c>
      <c r="I326" s="15"/>
      <c r="J326" s="16" t="s">
        <v>496</v>
      </c>
      <c r="K326" s="15"/>
      <c r="L326" s="15"/>
      <c r="M326" s="16" t="s">
        <v>496</v>
      </c>
      <c r="N326" s="16"/>
      <c r="O326" s="15"/>
      <c r="P326" s="17"/>
    </row>
    <row r="327" spans="1:16" s="42" customFormat="1" ht="48" customHeight="1" x14ac:dyDescent="0.2">
      <c r="A327" s="954"/>
      <c r="B327" s="43" t="s">
        <v>1458</v>
      </c>
      <c r="C327" s="952"/>
      <c r="D327" s="58">
        <v>534.1</v>
      </c>
      <c r="E327" s="100">
        <v>6925</v>
      </c>
      <c r="F327" s="953"/>
      <c r="G327" s="74" t="s">
        <v>1844</v>
      </c>
      <c r="H327" s="16" t="s">
        <v>496</v>
      </c>
      <c r="I327" s="15"/>
      <c r="J327" s="16" t="s">
        <v>496</v>
      </c>
      <c r="K327" s="15"/>
      <c r="L327" s="15"/>
      <c r="M327" s="16" t="s">
        <v>496</v>
      </c>
      <c r="N327" s="16"/>
      <c r="O327" s="15"/>
      <c r="P327" s="17"/>
    </row>
    <row r="328" spans="1:16" s="42" customFormat="1" ht="48" customHeight="1" x14ac:dyDescent="0.2">
      <c r="A328" s="954"/>
      <c r="B328" s="43" t="s">
        <v>1545</v>
      </c>
      <c r="C328" s="952"/>
      <c r="D328" s="58">
        <v>294</v>
      </c>
      <c r="E328" s="100">
        <v>6929</v>
      </c>
      <c r="F328" s="953"/>
      <c r="G328" s="74" t="s">
        <v>1846</v>
      </c>
      <c r="H328" s="16" t="s">
        <v>496</v>
      </c>
      <c r="I328" s="15"/>
      <c r="J328" s="16" t="s">
        <v>496</v>
      </c>
      <c r="K328" s="15"/>
      <c r="L328" s="15"/>
      <c r="M328" s="16" t="s">
        <v>496</v>
      </c>
      <c r="N328" s="16"/>
      <c r="O328" s="15"/>
      <c r="P328" s="17"/>
    </row>
    <row r="329" spans="1:16" s="42" customFormat="1" ht="48" customHeight="1" x14ac:dyDescent="0.2">
      <c r="A329" s="38" t="s">
        <v>1033</v>
      </c>
      <c r="B329" s="43" t="s">
        <v>1461</v>
      </c>
      <c r="C329" s="43" t="s">
        <v>2483</v>
      </c>
      <c r="D329" s="58">
        <v>1600</v>
      </c>
      <c r="E329" s="100">
        <v>6901</v>
      </c>
      <c r="F329" s="102">
        <v>41575</v>
      </c>
      <c r="G329" s="74" t="s">
        <v>1847</v>
      </c>
      <c r="H329" s="16" t="s">
        <v>496</v>
      </c>
      <c r="I329" s="15"/>
      <c r="J329" s="16" t="s">
        <v>496</v>
      </c>
      <c r="K329" s="15"/>
      <c r="L329" s="15"/>
      <c r="M329" s="16" t="s">
        <v>496</v>
      </c>
      <c r="N329" s="16"/>
      <c r="O329" s="15"/>
      <c r="P329" s="17"/>
    </row>
    <row r="330" spans="1:16" s="42" customFormat="1" ht="48" customHeight="1" x14ac:dyDescent="0.2">
      <c r="A330" s="954" t="s">
        <v>1034</v>
      </c>
      <c r="B330" s="43" t="s">
        <v>1546</v>
      </c>
      <c r="C330" s="952" t="s">
        <v>2484</v>
      </c>
      <c r="D330" s="58">
        <v>9762</v>
      </c>
      <c r="E330" s="100">
        <v>6931</v>
      </c>
      <c r="F330" s="102">
        <v>41593</v>
      </c>
      <c r="G330" s="74" t="s">
        <v>1843</v>
      </c>
      <c r="H330" s="16" t="s">
        <v>496</v>
      </c>
      <c r="I330" s="15"/>
      <c r="J330" s="16" t="s">
        <v>496</v>
      </c>
      <c r="K330" s="15"/>
      <c r="L330" s="15"/>
      <c r="M330" s="16" t="s">
        <v>496</v>
      </c>
      <c r="N330" s="16"/>
      <c r="O330" s="15"/>
      <c r="P330" s="17"/>
    </row>
    <row r="331" spans="1:16" s="42" customFormat="1" ht="48" customHeight="1" x14ac:dyDescent="0.2">
      <c r="A331" s="954"/>
      <c r="B331" s="43" t="s">
        <v>7</v>
      </c>
      <c r="C331" s="952"/>
      <c r="D331" s="58">
        <v>105</v>
      </c>
      <c r="E331" s="100">
        <v>6930</v>
      </c>
      <c r="F331" s="102">
        <v>41593</v>
      </c>
      <c r="G331" s="74" t="s">
        <v>1848</v>
      </c>
      <c r="H331" s="16" t="s">
        <v>496</v>
      </c>
      <c r="I331" s="15"/>
      <c r="J331" s="16" t="s">
        <v>496</v>
      </c>
      <c r="K331" s="15"/>
      <c r="L331" s="15"/>
      <c r="M331" s="16" t="s">
        <v>496</v>
      </c>
      <c r="N331" s="16"/>
      <c r="O331" s="15"/>
      <c r="P331" s="17"/>
    </row>
    <row r="332" spans="1:16" s="42" customFormat="1" ht="48" customHeight="1" x14ac:dyDescent="0.2">
      <c r="A332" s="954" t="s">
        <v>1035</v>
      </c>
      <c r="B332" s="43" t="s">
        <v>440</v>
      </c>
      <c r="C332" s="952" t="s">
        <v>2485</v>
      </c>
      <c r="D332" s="58">
        <v>171</v>
      </c>
      <c r="E332" s="100">
        <v>6910</v>
      </c>
      <c r="F332" s="953">
        <v>41582</v>
      </c>
      <c r="G332" s="927" t="s">
        <v>1849</v>
      </c>
      <c r="H332" s="16" t="s">
        <v>496</v>
      </c>
      <c r="I332" s="15"/>
      <c r="J332" s="16" t="s">
        <v>496</v>
      </c>
      <c r="K332" s="15"/>
      <c r="L332" s="15"/>
      <c r="M332" s="16" t="s">
        <v>496</v>
      </c>
      <c r="N332" s="16"/>
      <c r="O332" s="15"/>
      <c r="P332" s="17"/>
    </row>
    <row r="333" spans="1:16" s="42" customFormat="1" ht="48" customHeight="1" x14ac:dyDescent="0.2">
      <c r="A333" s="954"/>
      <c r="B333" s="43" t="s">
        <v>473</v>
      </c>
      <c r="C333" s="952"/>
      <c r="D333" s="58">
        <v>254.25</v>
      </c>
      <c r="E333" s="100">
        <v>6911</v>
      </c>
      <c r="F333" s="953"/>
      <c r="G333" s="927"/>
      <c r="H333" s="16" t="s">
        <v>496</v>
      </c>
      <c r="I333" s="15"/>
      <c r="J333" s="16" t="s">
        <v>496</v>
      </c>
      <c r="K333" s="15"/>
      <c r="L333" s="15"/>
      <c r="M333" s="16" t="s">
        <v>496</v>
      </c>
      <c r="N333" s="16"/>
      <c r="O333" s="15"/>
      <c r="P333" s="17"/>
    </row>
    <row r="334" spans="1:16" s="42" customFormat="1" ht="48" customHeight="1" x14ac:dyDescent="0.2">
      <c r="A334" s="38" t="s">
        <v>1036</v>
      </c>
      <c r="B334" s="43" t="s">
        <v>12</v>
      </c>
      <c r="C334" s="43" t="s">
        <v>2486</v>
      </c>
      <c r="D334" s="58">
        <v>271.2</v>
      </c>
      <c r="E334" s="100">
        <v>6923</v>
      </c>
      <c r="F334" s="102">
        <v>41590</v>
      </c>
      <c r="G334" s="74" t="s">
        <v>1850</v>
      </c>
      <c r="H334" s="16" t="s">
        <v>496</v>
      </c>
      <c r="I334" s="15"/>
      <c r="J334" s="16" t="s">
        <v>496</v>
      </c>
      <c r="K334" s="15"/>
      <c r="L334" s="15"/>
      <c r="M334" s="16" t="s">
        <v>496</v>
      </c>
      <c r="N334" s="16"/>
      <c r="O334" s="15"/>
      <c r="P334" s="17"/>
    </row>
    <row r="335" spans="1:16" s="42" customFormat="1" ht="48" customHeight="1" x14ac:dyDescent="0.2">
      <c r="A335" s="38" t="s">
        <v>1037</v>
      </c>
      <c r="B335" s="43" t="s">
        <v>1547</v>
      </c>
      <c r="C335" s="43" t="s">
        <v>2487</v>
      </c>
      <c r="D335" s="58">
        <f>524+375</f>
        <v>899</v>
      </c>
      <c r="E335" s="100">
        <v>6936</v>
      </c>
      <c r="F335" s="102">
        <v>41597</v>
      </c>
      <c r="G335" s="74" t="s">
        <v>1851</v>
      </c>
      <c r="H335" s="16" t="s">
        <v>496</v>
      </c>
      <c r="I335" s="15"/>
      <c r="J335" s="16" t="s">
        <v>496</v>
      </c>
      <c r="K335" s="15"/>
      <c r="L335" s="15"/>
      <c r="M335" s="16" t="s">
        <v>496</v>
      </c>
      <c r="N335" s="16"/>
      <c r="O335" s="15"/>
      <c r="P335" s="17"/>
    </row>
    <row r="336" spans="1:16" s="42" customFormat="1" ht="48" customHeight="1" x14ac:dyDescent="0.2">
      <c r="A336" s="38" t="s">
        <v>1038</v>
      </c>
      <c r="B336" s="43" t="s">
        <v>476</v>
      </c>
      <c r="C336" s="43" t="s">
        <v>2488</v>
      </c>
      <c r="D336" s="58">
        <f>1294.29+9.05</f>
        <v>1303.3399999999999</v>
      </c>
      <c r="E336" s="100" t="s">
        <v>14</v>
      </c>
      <c r="F336" s="102">
        <v>41597</v>
      </c>
      <c r="G336" s="74" t="s">
        <v>1852</v>
      </c>
      <c r="H336" s="16" t="s">
        <v>496</v>
      </c>
      <c r="I336" s="15"/>
      <c r="J336" s="16" t="s">
        <v>496</v>
      </c>
      <c r="K336" s="15"/>
      <c r="L336" s="15"/>
      <c r="M336" s="16" t="s">
        <v>496</v>
      </c>
      <c r="N336" s="16"/>
      <c r="O336" s="15"/>
      <c r="P336" s="17"/>
    </row>
    <row r="337" spans="1:16" s="42" customFormat="1" ht="48" customHeight="1" x14ac:dyDescent="0.2">
      <c r="A337" s="954" t="s">
        <v>1039</v>
      </c>
      <c r="B337" s="43" t="s">
        <v>1528</v>
      </c>
      <c r="C337" s="952" t="s">
        <v>2489</v>
      </c>
      <c r="D337" s="58">
        <v>339</v>
      </c>
      <c r="E337" s="100">
        <v>6939</v>
      </c>
      <c r="F337" s="953">
        <v>41597</v>
      </c>
      <c r="G337" s="74" t="s">
        <v>1852</v>
      </c>
      <c r="H337" s="16" t="s">
        <v>496</v>
      </c>
      <c r="I337" s="15"/>
      <c r="J337" s="16" t="s">
        <v>496</v>
      </c>
      <c r="K337" s="15"/>
      <c r="L337" s="15"/>
      <c r="M337" s="16" t="s">
        <v>496</v>
      </c>
      <c r="N337" s="16"/>
      <c r="O337" s="15"/>
      <c r="P337" s="17"/>
    </row>
    <row r="338" spans="1:16" s="42" customFormat="1" ht="48" customHeight="1" x14ac:dyDescent="0.2">
      <c r="A338" s="954"/>
      <c r="B338" s="43" t="s">
        <v>174</v>
      </c>
      <c r="C338" s="952"/>
      <c r="D338" s="58">
        <v>180</v>
      </c>
      <c r="E338" s="100">
        <v>6940</v>
      </c>
      <c r="F338" s="953"/>
      <c r="G338" s="74" t="s">
        <v>1852</v>
      </c>
      <c r="H338" s="16" t="s">
        <v>496</v>
      </c>
      <c r="I338" s="15"/>
      <c r="J338" s="16" t="s">
        <v>496</v>
      </c>
      <c r="K338" s="15"/>
      <c r="L338" s="15"/>
      <c r="M338" s="16" t="s">
        <v>496</v>
      </c>
      <c r="N338" s="16"/>
      <c r="O338" s="15"/>
      <c r="P338" s="17"/>
    </row>
    <row r="339" spans="1:16" s="42" customFormat="1" ht="48" customHeight="1" x14ac:dyDescent="0.2">
      <c r="A339" s="38" t="s">
        <v>1040</v>
      </c>
      <c r="B339" s="43" t="s">
        <v>67</v>
      </c>
      <c r="C339" s="43" t="s">
        <v>2363</v>
      </c>
      <c r="D339" s="58">
        <v>203.4</v>
      </c>
      <c r="E339" s="100">
        <v>6924</v>
      </c>
      <c r="F339" s="102">
        <v>41593</v>
      </c>
      <c r="G339" s="74" t="s">
        <v>1843</v>
      </c>
      <c r="H339" s="16" t="s">
        <v>496</v>
      </c>
      <c r="I339" s="15"/>
      <c r="J339" s="16" t="s">
        <v>496</v>
      </c>
      <c r="K339" s="15"/>
      <c r="L339" s="15"/>
      <c r="M339" s="16" t="s">
        <v>496</v>
      </c>
      <c r="N339" s="16"/>
      <c r="O339" s="15"/>
      <c r="P339" s="17"/>
    </row>
    <row r="340" spans="1:16" s="42" customFormat="1" ht="48" customHeight="1" x14ac:dyDescent="0.2">
      <c r="A340" s="954" t="s">
        <v>1041</v>
      </c>
      <c r="B340" s="43" t="s">
        <v>67</v>
      </c>
      <c r="C340" s="952" t="s">
        <v>2347</v>
      </c>
      <c r="D340" s="58">
        <v>169.5</v>
      </c>
      <c r="E340" s="100">
        <v>6932</v>
      </c>
      <c r="F340" s="102">
        <v>41596</v>
      </c>
      <c r="G340" s="74" t="s">
        <v>1853</v>
      </c>
      <c r="H340" s="16" t="s">
        <v>496</v>
      </c>
      <c r="I340" s="15"/>
      <c r="J340" s="16" t="s">
        <v>496</v>
      </c>
      <c r="K340" s="15"/>
      <c r="L340" s="15"/>
      <c r="M340" s="16" t="s">
        <v>496</v>
      </c>
      <c r="N340" s="16"/>
      <c r="O340" s="15"/>
      <c r="P340" s="17"/>
    </row>
    <row r="341" spans="1:16" s="42" customFormat="1" ht="48" customHeight="1" x14ac:dyDescent="0.2">
      <c r="A341" s="954"/>
      <c r="B341" s="43" t="s">
        <v>440</v>
      </c>
      <c r="C341" s="952"/>
      <c r="D341" s="58">
        <v>114</v>
      </c>
      <c r="E341" s="100">
        <v>6933</v>
      </c>
      <c r="F341" s="102">
        <v>41596</v>
      </c>
      <c r="G341" s="74" t="s">
        <v>1853</v>
      </c>
      <c r="H341" s="16" t="s">
        <v>496</v>
      </c>
      <c r="I341" s="15"/>
      <c r="J341" s="16" t="s">
        <v>496</v>
      </c>
      <c r="K341" s="15"/>
      <c r="L341" s="15"/>
      <c r="M341" s="16" t="s">
        <v>496</v>
      </c>
      <c r="N341" s="16"/>
      <c r="O341" s="15"/>
      <c r="P341" s="17"/>
    </row>
    <row r="342" spans="1:16" s="42" customFormat="1" ht="48" customHeight="1" x14ac:dyDescent="0.2">
      <c r="A342" s="954" t="s">
        <v>1042</v>
      </c>
      <c r="B342" s="43" t="s">
        <v>15</v>
      </c>
      <c r="C342" s="952" t="s">
        <v>2490</v>
      </c>
      <c r="D342" s="58">
        <v>2715</v>
      </c>
      <c r="E342" s="100">
        <v>6955</v>
      </c>
      <c r="F342" s="102">
        <v>41614</v>
      </c>
      <c r="G342" s="74" t="s">
        <v>1854</v>
      </c>
      <c r="H342" s="16" t="s">
        <v>496</v>
      </c>
      <c r="I342" s="15"/>
      <c r="J342" s="16" t="s">
        <v>496</v>
      </c>
      <c r="K342" s="15"/>
      <c r="L342" s="15"/>
      <c r="M342" s="16" t="s">
        <v>496</v>
      </c>
      <c r="N342" s="16"/>
      <c r="O342" s="15"/>
      <c r="P342" s="17"/>
    </row>
    <row r="343" spans="1:16" s="42" customFormat="1" ht="48" customHeight="1" x14ac:dyDescent="0.2">
      <c r="A343" s="954"/>
      <c r="B343" s="43" t="s">
        <v>1548</v>
      </c>
      <c r="C343" s="952"/>
      <c r="D343" s="58">
        <v>1136.8900000000001</v>
      </c>
      <c r="E343" s="100">
        <v>6956</v>
      </c>
      <c r="F343" s="102">
        <v>41614</v>
      </c>
      <c r="G343" s="74" t="s">
        <v>1854</v>
      </c>
      <c r="H343" s="16" t="s">
        <v>496</v>
      </c>
      <c r="I343" s="15"/>
      <c r="J343" s="16" t="s">
        <v>496</v>
      </c>
      <c r="K343" s="15"/>
      <c r="L343" s="15"/>
      <c r="M343" s="16" t="s">
        <v>496</v>
      </c>
      <c r="N343" s="16"/>
      <c r="O343" s="15"/>
      <c r="P343" s="17"/>
    </row>
    <row r="344" spans="1:16" s="42" customFormat="1" ht="48" customHeight="1" x14ac:dyDescent="0.2">
      <c r="A344" s="38" t="s">
        <v>1043</v>
      </c>
      <c r="B344" s="43" t="s">
        <v>1547</v>
      </c>
      <c r="C344" s="43" t="s">
        <v>2491</v>
      </c>
      <c r="D344" s="58">
        <v>3580</v>
      </c>
      <c r="E344" s="100">
        <v>6949</v>
      </c>
      <c r="F344" s="102">
        <v>41606</v>
      </c>
      <c r="G344" s="74" t="s">
        <v>1855</v>
      </c>
      <c r="H344" s="16" t="s">
        <v>496</v>
      </c>
      <c r="I344" s="15"/>
      <c r="J344" s="16" t="s">
        <v>496</v>
      </c>
      <c r="K344" s="15"/>
      <c r="L344" s="15"/>
      <c r="M344" s="16" t="s">
        <v>496</v>
      </c>
      <c r="N344" s="16"/>
      <c r="O344" s="15"/>
      <c r="P344" s="17"/>
    </row>
    <row r="345" spans="1:16" s="42" customFormat="1" ht="48" customHeight="1" x14ac:dyDescent="0.2">
      <c r="A345" s="38" t="s">
        <v>1044</v>
      </c>
      <c r="B345" s="43" t="s">
        <v>455</v>
      </c>
      <c r="C345" s="43" t="s">
        <v>2492</v>
      </c>
      <c r="D345" s="58">
        <v>548.5</v>
      </c>
      <c r="E345" s="100">
        <v>6941</v>
      </c>
      <c r="F345" s="102">
        <v>41599</v>
      </c>
      <c r="G345" s="74" t="s">
        <v>1856</v>
      </c>
      <c r="H345" s="16" t="s">
        <v>496</v>
      </c>
      <c r="I345" s="15"/>
      <c r="J345" s="16" t="s">
        <v>496</v>
      </c>
      <c r="K345" s="15"/>
      <c r="L345" s="15"/>
      <c r="M345" s="16" t="s">
        <v>496</v>
      </c>
      <c r="N345" s="16"/>
      <c r="O345" s="15"/>
      <c r="P345" s="17"/>
    </row>
    <row r="346" spans="1:16" s="42" customFormat="1" ht="48" customHeight="1" x14ac:dyDescent="0.2">
      <c r="A346" s="38" t="s">
        <v>1045</v>
      </c>
      <c r="B346" s="43" t="s">
        <v>444</v>
      </c>
      <c r="C346" s="43" t="s">
        <v>2493</v>
      </c>
      <c r="D346" s="58">
        <v>1875</v>
      </c>
      <c r="E346" s="100">
        <v>6948</v>
      </c>
      <c r="F346" s="102">
        <v>41605</v>
      </c>
      <c r="G346" s="74" t="s">
        <v>1857</v>
      </c>
      <c r="H346" s="16" t="s">
        <v>496</v>
      </c>
      <c r="I346" s="15"/>
      <c r="J346" s="16" t="s">
        <v>496</v>
      </c>
      <c r="K346" s="15"/>
      <c r="L346" s="15"/>
      <c r="M346" s="16" t="s">
        <v>496</v>
      </c>
      <c r="N346" s="16"/>
      <c r="O346" s="15"/>
      <c r="P346" s="17"/>
    </row>
    <row r="347" spans="1:16" s="42" customFormat="1" ht="48" customHeight="1" x14ac:dyDescent="0.2">
      <c r="A347" s="38" t="s">
        <v>1046</v>
      </c>
      <c r="B347" s="43" t="s">
        <v>444</v>
      </c>
      <c r="C347" s="43" t="s">
        <v>2494</v>
      </c>
      <c r="D347" s="58">
        <v>3079.28</v>
      </c>
      <c r="E347" s="100">
        <v>6942</v>
      </c>
      <c r="F347" s="102">
        <v>41600</v>
      </c>
      <c r="G347" s="74" t="s">
        <v>1858</v>
      </c>
      <c r="H347" s="16" t="s">
        <v>496</v>
      </c>
      <c r="I347" s="15"/>
      <c r="J347" s="16" t="s">
        <v>496</v>
      </c>
      <c r="K347" s="15"/>
      <c r="L347" s="15"/>
      <c r="M347" s="16" t="s">
        <v>496</v>
      </c>
      <c r="N347" s="16"/>
      <c r="O347" s="15"/>
      <c r="P347" s="17"/>
    </row>
    <row r="348" spans="1:16" s="42" customFormat="1" ht="48" customHeight="1" x14ac:dyDescent="0.2">
      <c r="A348" s="38" t="s">
        <v>1047</v>
      </c>
      <c r="B348" s="43" t="s">
        <v>19</v>
      </c>
      <c r="C348" s="43" t="s">
        <v>2495</v>
      </c>
      <c r="D348" s="58">
        <v>1504.27</v>
      </c>
      <c r="E348" s="100">
        <v>6957</v>
      </c>
      <c r="F348" s="102">
        <v>41619</v>
      </c>
      <c r="G348" s="74" t="s">
        <v>1859</v>
      </c>
      <c r="H348" s="16" t="s">
        <v>496</v>
      </c>
      <c r="I348" s="15"/>
      <c r="J348" s="16" t="s">
        <v>496</v>
      </c>
      <c r="K348" s="15"/>
      <c r="L348" s="15"/>
      <c r="M348" s="16" t="s">
        <v>496</v>
      </c>
      <c r="N348" s="16"/>
      <c r="O348" s="15"/>
      <c r="P348" s="17"/>
    </row>
    <row r="349" spans="1:16" s="42" customFormat="1" ht="48" customHeight="1" x14ac:dyDescent="0.2">
      <c r="A349" s="38" t="s">
        <v>1048</v>
      </c>
      <c r="B349" s="43" t="s">
        <v>1489</v>
      </c>
      <c r="C349" s="43" t="s">
        <v>2497</v>
      </c>
      <c r="D349" s="58">
        <v>845.04</v>
      </c>
      <c r="E349" s="100">
        <v>6947</v>
      </c>
      <c r="F349" s="102">
        <v>41603</v>
      </c>
      <c r="G349" s="74" t="s">
        <v>1860</v>
      </c>
      <c r="H349" s="16" t="s">
        <v>496</v>
      </c>
      <c r="I349" s="15"/>
      <c r="J349" s="16" t="s">
        <v>496</v>
      </c>
      <c r="K349" s="15"/>
      <c r="L349" s="15"/>
      <c r="M349" s="16" t="s">
        <v>496</v>
      </c>
      <c r="N349" s="16"/>
      <c r="O349" s="15"/>
      <c r="P349" s="17"/>
    </row>
    <row r="350" spans="1:16" s="42" customFormat="1" ht="48" customHeight="1" x14ac:dyDescent="0.2">
      <c r="A350" s="38" t="s">
        <v>1049</v>
      </c>
      <c r="B350" s="43" t="s">
        <v>1549</v>
      </c>
      <c r="C350" s="43" t="s">
        <v>2496</v>
      </c>
      <c r="D350" s="58">
        <v>3655</v>
      </c>
      <c r="E350" s="100">
        <v>6951</v>
      </c>
      <c r="F350" s="102">
        <v>41607</v>
      </c>
      <c r="G350" s="74" t="s">
        <v>1861</v>
      </c>
      <c r="H350" s="16" t="s">
        <v>496</v>
      </c>
      <c r="I350" s="15"/>
      <c r="J350" s="16" t="s">
        <v>496</v>
      </c>
      <c r="K350" s="15"/>
      <c r="L350" s="15"/>
      <c r="M350" s="16" t="s">
        <v>496</v>
      </c>
      <c r="N350" s="16"/>
      <c r="O350" s="15"/>
      <c r="P350" s="17"/>
    </row>
    <row r="351" spans="1:16" s="42" customFormat="1" ht="48" customHeight="1" x14ac:dyDescent="0.2">
      <c r="A351" s="38" t="s">
        <v>1050</v>
      </c>
      <c r="B351" s="43" t="s">
        <v>1550</v>
      </c>
      <c r="C351" s="43" t="s">
        <v>2498</v>
      </c>
      <c r="D351" s="58">
        <v>1275</v>
      </c>
      <c r="E351" s="100">
        <v>6952</v>
      </c>
      <c r="F351" s="102">
        <v>41610</v>
      </c>
      <c r="G351" s="74" t="s">
        <v>1862</v>
      </c>
      <c r="H351" s="16" t="s">
        <v>496</v>
      </c>
      <c r="I351" s="15"/>
      <c r="J351" s="16" t="s">
        <v>496</v>
      </c>
      <c r="K351" s="15"/>
      <c r="L351" s="15"/>
      <c r="M351" s="16" t="s">
        <v>496</v>
      </c>
      <c r="N351" s="16"/>
      <c r="O351" s="15"/>
      <c r="P351" s="17"/>
    </row>
    <row r="352" spans="1:16" s="42" customFormat="1" ht="48" customHeight="1" x14ac:dyDescent="0.2">
      <c r="A352" s="38" t="s">
        <v>1051</v>
      </c>
      <c r="B352" s="43" t="s">
        <v>1550</v>
      </c>
      <c r="C352" s="43" t="s">
        <v>2499</v>
      </c>
      <c r="D352" s="58">
        <v>345</v>
      </c>
      <c r="E352" s="100">
        <v>6943</v>
      </c>
      <c r="F352" s="102">
        <v>41600</v>
      </c>
      <c r="G352" s="74" t="s">
        <v>1863</v>
      </c>
      <c r="H352" s="16" t="s">
        <v>496</v>
      </c>
      <c r="I352" s="15"/>
      <c r="J352" s="16" t="s">
        <v>496</v>
      </c>
      <c r="K352" s="15"/>
      <c r="L352" s="15"/>
      <c r="M352" s="16" t="s">
        <v>496</v>
      </c>
      <c r="N352" s="16"/>
      <c r="O352" s="15"/>
      <c r="P352" s="17"/>
    </row>
    <row r="353" spans="1:16" s="42" customFormat="1" ht="48" customHeight="1" x14ac:dyDescent="0.2">
      <c r="A353" s="954" t="s">
        <v>1052</v>
      </c>
      <c r="B353" s="43" t="s">
        <v>440</v>
      </c>
      <c r="C353" s="952" t="s">
        <v>2347</v>
      </c>
      <c r="D353" s="58">
        <v>270</v>
      </c>
      <c r="E353" s="100">
        <v>6945</v>
      </c>
      <c r="F353" s="102">
        <v>41603</v>
      </c>
      <c r="G353" s="74" t="s">
        <v>1864</v>
      </c>
      <c r="H353" s="16" t="s">
        <v>496</v>
      </c>
      <c r="I353" s="15"/>
      <c r="J353" s="16" t="s">
        <v>496</v>
      </c>
      <c r="K353" s="15"/>
      <c r="L353" s="15"/>
      <c r="M353" s="16" t="s">
        <v>496</v>
      </c>
      <c r="N353" s="16"/>
      <c r="O353" s="15"/>
      <c r="P353" s="17"/>
    </row>
    <row r="354" spans="1:16" s="42" customFormat="1" ht="48" customHeight="1" x14ac:dyDescent="0.2">
      <c r="A354" s="954"/>
      <c r="B354" s="43" t="s">
        <v>473</v>
      </c>
      <c r="C354" s="952"/>
      <c r="D354" s="58">
        <v>381.38</v>
      </c>
      <c r="E354" s="100">
        <v>6946</v>
      </c>
      <c r="F354" s="102">
        <v>41603</v>
      </c>
      <c r="G354" s="74" t="s">
        <v>1864</v>
      </c>
      <c r="H354" s="16" t="s">
        <v>496</v>
      </c>
      <c r="I354" s="15"/>
      <c r="J354" s="16" t="s">
        <v>496</v>
      </c>
      <c r="K354" s="15"/>
      <c r="L354" s="15"/>
      <c r="M354" s="16" t="s">
        <v>496</v>
      </c>
      <c r="N354" s="16"/>
      <c r="O354" s="15"/>
      <c r="P354" s="17"/>
    </row>
    <row r="355" spans="1:16" s="42" customFormat="1" ht="48" customHeight="1" x14ac:dyDescent="0.2">
      <c r="A355" s="38" t="s">
        <v>1053</v>
      </c>
      <c r="B355" s="43" t="s">
        <v>474</v>
      </c>
      <c r="C355" s="43" t="s">
        <v>2500</v>
      </c>
      <c r="D355" s="58">
        <v>684</v>
      </c>
      <c r="E355" s="100">
        <v>6953</v>
      </c>
      <c r="F355" s="102">
        <v>41612</v>
      </c>
      <c r="G355" s="74" t="s">
        <v>1865</v>
      </c>
      <c r="H355" s="16" t="s">
        <v>496</v>
      </c>
      <c r="I355" s="15"/>
      <c r="J355" s="16" t="s">
        <v>496</v>
      </c>
      <c r="K355" s="15"/>
      <c r="L355" s="15"/>
      <c r="M355" s="16" t="s">
        <v>496</v>
      </c>
      <c r="N355" s="16"/>
      <c r="O355" s="15"/>
      <c r="P355" s="17"/>
    </row>
    <row r="356" spans="1:16" s="42" customFormat="1" ht="48" customHeight="1" x14ac:dyDescent="0.2">
      <c r="A356" s="38" t="s">
        <v>1054</v>
      </c>
      <c r="B356" s="43" t="s">
        <v>1496</v>
      </c>
      <c r="C356" s="43" t="s">
        <v>2501</v>
      </c>
      <c r="D356" s="58">
        <v>1274.1099999999999</v>
      </c>
      <c r="E356" s="100">
        <v>6954</v>
      </c>
      <c r="F356" s="102">
        <v>41613</v>
      </c>
      <c r="G356" s="74" t="s">
        <v>1866</v>
      </c>
      <c r="H356" s="16" t="s">
        <v>496</v>
      </c>
      <c r="I356" s="15"/>
      <c r="J356" s="16" t="s">
        <v>496</v>
      </c>
      <c r="K356" s="15"/>
      <c r="L356" s="15"/>
      <c r="M356" s="16" t="s">
        <v>496</v>
      </c>
      <c r="N356" s="16"/>
      <c r="O356" s="15"/>
      <c r="P356" s="17"/>
    </row>
    <row r="357" spans="1:16" s="42" customFormat="1" ht="48" customHeight="1" x14ac:dyDescent="0.2">
      <c r="A357" s="954" t="s">
        <v>1055</v>
      </c>
      <c r="B357" s="43" t="s">
        <v>440</v>
      </c>
      <c r="C357" s="952" t="s">
        <v>2395</v>
      </c>
      <c r="D357" s="58">
        <v>150</v>
      </c>
      <c r="E357" s="100">
        <v>6958</v>
      </c>
      <c r="F357" s="102">
        <v>41621</v>
      </c>
      <c r="G357" s="74" t="s">
        <v>1867</v>
      </c>
      <c r="H357" s="16" t="s">
        <v>496</v>
      </c>
      <c r="I357" s="15"/>
      <c r="J357" s="16" t="s">
        <v>496</v>
      </c>
      <c r="K357" s="15"/>
      <c r="L357" s="15"/>
      <c r="M357" s="16" t="s">
        <v>496</v>
      </c>
      <c r="N357" s="16"/>
      <c r="O357" s="15"/>
      <c r="P357" s="17"/>
    </row>
    <row r="358" spans="1:16" s="42" customFormat="1" ht="48" customHeight="1" x14ac:dyDescent="0.2">
      <c r="A358" s="954"/>
      <c r="B358" s="43" t="s">
        <v>67</v>
      </c>
      <c r="C358" s="952"/>
      <c r="D358" s="58">
        <v>211.88</v>
      </c>
      <c r="E358" s="100">
        <v>6959</v>
      </c>
      <c r="F358" s="102">
        <v>41621</v>
      </c>
      <c r="G358" s="74" t="s">
        <v>1867</v>
      </c>
      <c r="H358" s="16" t="s">
        <v>496</v>
      </c>
      <c r="I358" s="15"/>
      <c r="J358" s="16" t="s">
        <v>496</v>
      </c>
      <c r="K358" s="15"/>
      <c r="L358" s="15"/>
      <c r="M358" s="16" t="s">
        <v>496</v>
      </c>
      <c r="N358" s="16"/>
      <c r="O358" s="15"/>
      <c r="P358" s="17"/>
    </row>
    <row r="359" spans="1:16" s="42" customFormat="1" ht="48" customHeight="1" thickBot="1" x14ac:dyDescent="0.25">
      <c r="A359" s="29" t="s">
        <v>1056</v>
      </c>
      <c r="B359" s="26" t="s">
        <v>1535</v>
      </c>
      <c r="C359" s="26" t="s">
        <v>2502</v>
      </c>
      <c r="D359" s="103">
        <v>270</v>
      </c>
      <c r="E359" s="101">
        <v>6961</v>
      </c>
      <c r="F359" s="104">
        <v>41624</v>
      </c>
      <c r="G359" s="82" t="s">
        <v>1868</v>
      </c>
      <c r="H359" s="19" t="s">
        <v>496</v>
      </c>
      <c r="I359" s="18"/>
      <c r="J359" s="19" t="s">
        <v>496</v>
      </c>
      <c r="K359" s="18"/>
      <c r="L359" s="18"/>
      <c r="M359" s="19" t="s">
        <v>496</v>
      </c>
      <c r="N359" s="19"/>
      <c r="O359" s="18"/>
      <c r="P359" s="20"/>
    </row>
    <row r="360" spans="1:16" s="42" customFormat="1" ht="12" thickTop="1" x14ac:dyDescent="0.2">
      <c r="A360" s="1"/>
      <c r="D360" s="6"/>
      <c r="E360" s="10"/>
      <c r="F360" s="1"/>
    </row>
    <row r="362" spans="1:16" s="47" customFormat="1" ht="45" customHeight="1" thickBot="1" x14ac:dyDescent="0.25">
      <c r="A362" s="897" t="s">
        <v>16</v>
      </c>
      <c r="B362" s="897"/>
      <c r="C362" s="897"/>
      <c r="D362" s="897"/>
      <c r="E362" s="897"/>
      <c r="F362" s="897"/>
      <c r="G362" s="897"/>
      <c r="H362" s="897"/>
      <c r="I362" s="897"/>
      <c r="J362" s="897"/>
      <c r="K362" s="897"/>
      <c r="L362" s="897"/>
      <c r="M362" s="897"/>
      <c r="N362" s="897"/>
      <c r="O362" s="897"/>
      <c r="P362" s="897"/>
    </row>
    <row r="363" spans="1:16" s="32" customFormat="1" ht="51" customHeight="1" thickTop="1" x14ac:dyDescent="0.2">
      <c r="A363" s="932" t="s">
        <v>1075</v>
      </c>
      <c r="B363" s="934" t="s">
        <v>1076</v>
      </c>
      <c r="C363" s="934" t="s">
        <v>1077</v>
      </c>
      <c r="D363" s="934" t="s">
        <v>490</v>
      </c>
      <c r="E363" s="892" t="s">
        <v>491</v>
      </c>
      <c r="F363" s="892" t="s">
        <v>1090</v>
      </c>
      <c r="G363" s="892" t="s">
        <v>1078</v>
      </c>
      <c r="H363" s="892" t="s">
        <v>1079</v>
      </c>
      <c r="I363" s="892"/>
      <c r="J363" s="892" t="s">
        <v>1080</v>
      </c>
      <c r="K363" s="892"/>
      <c r="L363" s="892" t="s">
        <v>1081</v>
      </c>
      <c r="M363" s="892"/>
      <c r="N363" s="892"/>
      <c r="O363" s="892"/>
      <c r="P363" s="937" t="s">
        <v>1082</v>
      </c>
    </row>
    <row r="364" spans="1:16" s="32" customFormat="1" ht="45" customHeight="1" x14ac:dyDescent="0.2">
      <c r="A364" s="933"/>
      <c r="B364" s="935"/>
      <c r="C364" s="935"/>
      <c r="D364" s="935"/>
      <c r="E364" s="936"/>
      <c r="F364" s="936"/>
      <c r="G364" s="936"/>
      <c r="H364" s="116" t="s">
        <v>1083</v>
      </c>
      <c r="I364" s="116" t="s">
        <v>1084</v>
      </c>
      <c r="J364" s="116" t="s">
        <v>1085</v>
      </c>
      <c r="K364" s="116" t="s">
        <v>1084</v>
      </c>
      <c r="L364" s="116" t="s">
        <v>492</v>
      </c>
      <c r="M364" s="116" t="s">
        <v>493</v>
      </c>
      <c r="N364" s="116" t="s">
        <v>494</v>
      </c>
      <c r="O364" s="116" t="s">
        <v>495</v>
      </c>
      <c r="P364" s="938"/>
    </row>
    <row r="365" spans="1:16" s="13" customFormat="1" ht="68.25" customHeight="1" x14ac:dyDescent="0.2">
      <c r="A365" s="941" t="s">
        <v>1057</v>
      </c>
      <c r="B365" s="44" t="s">
        <v>226</v>
      </c>
      <c r="C365" s="913" t="s">
        <v>2374</v>
      </c>
      <c r="D365" s="105">
        <v>3120.37</v>
      </c>
      <c r="E365" s="100" t="s">
        <v>1913</v>
      </c>
      <c r="F365" s="958">
        <v>41340</v>
      </c>
      <c r="G365" s="41" t="s">
        <v>1914</v>
      </c>
      <c r="H365" s="106" t="s">
        <v>496</v>
      </c>
      <c r="I365" s="21"/>
      <c r="J365" s="106" t="s">
        <v>496</v>
      </c>
      <c r="K365" s="21"/>
      <c r="L365" s="21"/>
      <c r="M365" s="106" t="s">
        <v>496</v>
      </c>
      <c r="N365" s="21"/>
      <c r="O365" s="21"/>
      <c r="P365" s="33"/>
    </row>
    <row r="366" spans="1:16" s="13" customFormat="1" ht="68.25" customHeight="1" x14ac:dyDescent="0.2">
      <c r="A366" s="941"/>
      <c r="B366" s="44" t="s">
        <v>1457</v>
      </c>
      <c r="C366" s="913"/>
      <c r="D366" s="105">
        <v>37244.400000000001</v>
      </c>
      <c r="E366" s="100" t="s">
        <v>1915</v>
      </c>
      <c r="F366" s="958"/>
      <c r="G366" s="41" t="s">
        <v>1916</v>
      </c>
      <c r="H366" s="106" t="s">
        <v>496</v>
      </c>
      <c r="I366" s="21"/>
      <c r="J366" s="106" t="s">
        <v>496</v>
      </c>
      <c r="K366" s="21"/>
      <c r="L366" s="21"/>
      <c r="M366" s="106" t="s">
        <v>496</v>
      </c>
      <c r="N366" s="21"/>
      <c r="O366" s="21"/>
      <c r="P366" s="33"/>
    </row>
    <row r="367" spans="1:16" s="13" customFormat="1" ht="68.25" customHeight="1" x14ac:dyDescent="0.2">
      <c r="A367" s="52" t="s">
        <v>1058</v>
      </c>
      <c r="B367" s="44" t="s">
        <v>4</v>
      </c>
      <c r="C367" s="44" t="s">
        <v>2503</v>
      </c>
      <c r="D367" s="105">
        <v>130000</v>
      </c>
      <c r="E367" s="100" t="s">
        <v>1917</v>
      </c>
      <c r="F367" s="111">
        <v>41340</v>
      </c>
      <c r="G367" s="44" t="s">
        <v>1918</v>
      </c>
      <c r="H367" s="106" t="s">
        <v>496</v>
      </c>
      <c r="I367" s="21"/>
      <c r="J367" s="106" t="s">
        <v>496</v>
      </c>
      <c r="K367" s="21"/>
      <c r="L367" s="21"/>
      <c r="M367" s="106" t="s">
        <v>496</v>
      </c>
      <c r="N367" s="21"/>
      <c r="O367" s="21"/>
      <c r="P367" s="33"/>
    </row>
    <row r="368" spans="1:16" s="13" customFormat="1" ht="49.5" customHeight="1" x14ac:dyDescent="0.2">
      <c r="A368" s="941" t="s">
        <v>1059</v>
      </c>
      <c r="B368" s="913" t="s">
        <v>1214</v>
      </c>
      <c r="C368" s="913" t="s">
        <v>2504</v>
      </c>
      <c r="D368" s="105">
        <v>90000</v>
      </c>
      <c r="E368" s="959" t="s">
        <v>1919</v>
      </c>
      <c r="F368" s="958">
        <v>41375</v>
      </c>
      <c r="G368" s="913" t="s">
        <v>1920</v>
      </c>
      <c r="H368" s="106" t="s">
        <v>496</v>
      </c>
      <c r="I368" s="21"/>
      <c r="J368" s="106" t="s">
        <v>496</v>
      </c>
      <c r="K368" s="21"/>
      <c r="L368" s="21"/>
      <c r="M368" s="106" t="s">
        <v>496</v>
      </c>
      <c r="N368" s="21"/>
      <c r="O368" s="21"/>
      <c r="P368" s="33"/>
    </row>
    <row r="369" spans="1:16" s="13" customFormat="1" ht="49.5" customHeight="1" x14ac:dyDescent="0.2">
      <c r="A369" s="941"/>
      <c r="B369" s="913"/>
      <c r="C369" s="913"/>
      <c r="D369" s="105">
        <v>18000</v>
      </c>
      <c r="E369" s="959"/>
      <c r="F369" s="958"/>
      <c r="G369" s="913"/>
      <c r="H369" s="106" t="s">
        <v>496</v>
      </c>
      <c r="I369" s="21"/>
      <c r="J369" s="106" t="s">
        <v>496</v>
      </c>
      <c r="K369" s="21"/>
      <c r="L369" s="21"/>
      <c r="M369" s="106" t="s">
        <v>496</v>
      </c>
      <c r="N369" s="21"/>
      <c r="O369" s="21"/>
      <c r="P369" s="33"/>
    </row>
    <row r="370" spans="1:16" s="13" customFormat="1" ht="68.25" customHeight="1" x14ac:dyDescent="0.2">
      <c r="A370" s="52" t="s">
        <v>1060</v>
      </c>
      <c r="B370" s="44" t="s">
        <v>1414</v>
      </c>
      <c r="C370" s="44" t="s">
        <v>2505</v>
      </c>
      <c r="D370" s="105">
        <v>84071.039999999994</v>
      </c>
      <c r="E370" s="100" t="s">
        <v>1921</v>
      </c>
      <c r="F370" s="111">
        <v>41417</v>
      </c>
      <c r="G370" s="44" t="s">
        <v>1922</v>
      </c>
      <c r="H370" s="106" t="s">
        <v>496</v>
      </c>
      <c r="I370" s="21"/>
      <c r="J370" s="106" t="s">
        <v>496</v>
      </c>
      <c r="K370" s="21"/>
      <c r="L370" s="21"/>
      <c r="M370" s="106" t="s">
        <v>496</v>
      </c>
      <c r="N370" s="21"/>
      <c r="O370" s="21"/>
      <c r="P370" s="33"/>
    </row>
    <row r="371" spans="1:16" s="13" customFormat="1" ht="68.25" customHeight="1" x14ac:dyDescent="0.2">
      <c r="A371" s="941" t="s">
        <v>1061</v>
      </c>
      <c r="B371" s="44" t="s">
        <v>1869</v>
      </c>
      <c r="C371" s="913" t="s">
        <v>2506</v>
      </c>
      <c r="D371" s="105">
        <v>113465.02</v>
      </c>
      <c r="E371" s="100" t="s">
        <v>1923</v>
      </c>
      <c r="F371" s="958">
        <v>41431</v>
      </c>
      <c r="G371" s="44" t="s">
        <v>1924</v>
      </c>
      <c r="H371" s="106" t="s">
        <v>496</v>
      </c>
      <c r="I371" s="21"/>
      <c r="J371" s="106" t="s">
        <v>496</v>
      </c>
      <c r="K371" s="21"/>
      <c r="L371" s="21"/>
      <c r="M371" s="106" t="s">
        <v>496</v>
      </c>
      <c r="N371" s="21"/>
      <c r="O371" s="21"/>
      <c r="P371" s="33"/>
    </row>
    <row r="372" spans="1:16" s="13" customFormat="1" ht="68.25" customHeight="1" x14ac:dyDescent="0.2">
      <c r="A372" s="941"/>
      <c r="B372" s="44" t="s">
        <v>1869</v>
      </c>
      <c r="C372" s="913"/>
      <c r="D372" s="105">
        <v>403.16</v>
      </c>
      <c r="E372" s="100" t="s">
        <v>1925</v>
      </c>
      <c r="F372" s="958"/>
      <c r="G372" s="44" t="s">
        <v>1924</v>
      </c>
      <c r="H372" s="106" t="s">
        <v>496</v>
      </c>
      <c r="I372" s="21"/>
      <c r="J372" s="106" t="s">
        <v>496</v>
      </c>
      <c r="K372" s="21"/>
      <c r="L372" s="21"/>
      <c r="M372" s="106" t="s">
        <v>496</v>
      </c>
      <c r="N372" s="21"/>
      <c r="O372" s="21"/>
      <c r="P372" s="33"/>
    </row>
    <row r="373" spans="1:16" s="13" customFormat="1" ht="68.25" customHeight="1" x14ac:dyDescent="0.2">
      <c r="A373" s="941"/>
      <c r="B373" s="44" t="s">
        <v>270</v>
      </c>
      <c r="C373" s="913"/>
      <c r="D373" s="105">
        <v>46059.32</v>
      </c>
      <c r="E373" s="100" t="s">
        <v>1926</v>
      </c>
      <c r="F373" s="958"/>
      <c r="G373" s="44" t="s">
        <v>1924</v>
      </c>
      <c r="H373" s="106" t="s">
        <v>496</v>
      </c>
      <c r="I373" s="21"/>
      <c r="J373" s="106" t="s">
        <v>496</v>
      </c>
      <c r="K373" s="21"/>
      <c r="L373" s="21"/>
      <c r="M373" s="106" t="s">
        <v>496</v>
      </c>
      <c r="N373" s="21"/>
      <c r="O373" s="21"/>
      <c r="P373" s="33"/>
    </row>
    <row r="374" spans="1:16" s="13" customFormat="1" ht="68.25" customHeight="1" x14ac:dyDescent="0.2">
      <c r="A374" s="941" t="s">
        <v>1062</v>
      </c>
      <c r="B374" s="44" t="s">
        <v>174</v>
      </c>
      <c r="C374" s="913" t="s">
        <v>2507</v>
      </c>
      <c r="D374" s="105">
        <v>34655</v>
      </c>
      <c r="E374" s="100" t="s">
        <v>1927</v>
      </c>
      <c r="F374" s="958">
        <v>41431</v>
      </c>
      <c r="G374" s="44" t="s">
        <v>1928</v>
      </c>
      <c r="H374" s="106" t="s">
        <v>496</v>
      </c>
      <c r="I374" s="21"/>
      <c r="J374" s="106" t="s">
        <v>496</v>
      </c>
      <c r="K374" s="21"/>
      <c r="L374" s="21"/>
      <c r="M374" s="106" t="s">
        <v>496</v>
      </c>
      <c r="N374" s="21"/>
      <c r="O374" s="21"/>
      <c r="P374" s="33"/>
    </row>
    <row r="375" spans="1:16" s="13" customFormat="1" ht="68.25" customHeight="1" x14ac:dyDescent="0.2">
      <c r="A375" s="941"/>
      <c r="B375" s="44" t="s">
        <v>269</v>
      </c>
      <c r="C375" s="913"/>
      <c r="D375" s="105">
        <v>3450.9</v>
      </c>
      <c r="E375" s="100" t="s">
        <v>1929</v>
      </c>
      <c r="F375" s="958"/>
      <c r="G375" s="44" t="s">
        <v>1930</v>
      </c>
      <c r="H375" s="106" t="s">
        <v>496</v>
      </c>
      <c r="I375" s="21"/>
      <c r="J375" s="106" t="s">
        <v>496</v>
      </c>
      <c r="K375" s="21"/>
      <c r="L375" s="21"/>
      <c r="M375" s="106" t="s">
        <v>496</v>
      </c>
      <c r="N375" s="21"/>
      <c r="O375" s="21"/>
      <c r="P375" s="33"/>
    </row>
    <row r="376" spans="1:16" s="13" customFormat="1" ht="68.25" customHeight="1" x14ac:dyDescent="0.2">
      <c r="A376" s="941"/>
      <c r="B376" s="44" t="s">
        <v>172</v>
      </c>
      <c r="C376" s="913"/>
      <c r="D376" s="105">
        <v>13860</v>
      </c>
      <c r="E376" s="100" t="s">
        <v>1931</v>
      </c>
      <c r="F376" s="958"/>
      <c r="G376" s="44" t="s">
        <v>1932</v>
      </c>
      <c r="H376" s="106" t="s">
        <v>496</v>
      </c>
      <c r="I376" s="21"/>
      <c r="J376" s="106" t="s">
        <v>496</v>
      </c>
      <c r="K376" s="21"/>
      <c r="L376" s="21"/>
      <c r="M376" s="106" t="s">
        <v>496</v>
      </c>
      <c r="N376" s="21"/>
      <c r="O376" s="21"/>
      <c r="P376" s="33"/>
    </row>
    <row r="377" spans="1:16" s="13" customFormat="1" ht="68.25" customHeight="1" x14ac:dyDescent="0.2">
      <c r="A377" s="941" t="s">
        <v>1063</v>
      </c>
      <c r="B377" s="44" t="s">
        <v>174</v>
      </c>
      <c r="C377" s="913" t="s">
        <v>2508</v>
      </c>
      <c r="D377" s="105">
        <v>108161</v>
      </c>
      <c r="E377" s="100" t="s">
        <v>1933</v>
      </c>
      <c r="F377" s="958">
        <v>41445</v>
      </c>
      <c r="G377" s="44" t="s">
        <v>1934</v>
      </c>
      <c r="H377" s="106" t="s">
        <v>496</v>
      </c>
      <c r="I377" s="21"/>
      <c r="J377" s="106" t="s">
        <v>496</v>
      </c>
      <c r="K377" s="21"/>
      <c r="L377" s="21"/>
      <c r="M377" s="106" t="s">
        <v>496</v>
      </c>
      <c r="N377" s="21"/>
      <c r="O377" s="21"/>
      <c r="P377" s="33"/>
    </row>
    <row r="378" spans="1:16" s="13" customFormat="1" ht="68.25" customHeight="1" x14ac:dyDescent="0.2">
      <c r="A378" s="941"/>
      <c r="B378" s="44" t="s">
        <v>172</v>
      </c>
      <c r="C378" s="913"/>
      <c r="D378" s="105">
        <v>59577</v>
      </c>
      <c r="E378" s="100" t="s">
        <v>1935</v>
      </c>
      <c r="F378" s="958"/>
      <c r="G378" s="44" t="s">
        <v>1934</v>
      </c>
      <c r="H378" s="106"/>
      <c r="I378" s="106" t="s">
        <v>496</v>
      </c>
      <c r="J378" s="106" t="s">
        <v>496</v>
      </c>
      <c r="K378" s="21"/>
      <c r="L378" s="21"/>
      <c r="M378" s="106"/>
      <c r="N378" s="106" t="s">
        <v>496</v>
      </c>
      <c r="O378" s="21"/>
      <c r="P378" s="33" t="s">
        <v>2003</v>
      </c>
    </row>
    <row r="379" spans="1:16" s="13" customFormat="1" ht="68.25" customHeight="1" x14ac:dyDescent="0.2">
      <c r="A379" s="52" t="s">
        <v>1064</v>
      </c>
      <c r="B379" s="44" t="s">
        <v>274</v>
      </c>
      <c r="C379" s="44" t="s">
        <v>2509</v>
      </c>
      <c r="D379" s="105">
        <v>111274.97</v>
      </c>
      <c r="E379" s="100" t="s">
        <v>1936</v>
      </c>
      <c r="F379" s="111">
        <v>41459</v>
      </c>
      <c r="G379" s="44" t="s">
        <v>1937</v>
      </c>
      <c r="H379" s="106" t="s">
        <v>496</v>
      </c>
      <c r="I379" s="21"/>
      <c r="J379" s="106" t="s">
        <v>496</v>
      </c>
      <c r="K379" s="21"/>
      <c r="L379" s="21"/>
      <c r="M379" s="106" t="s">
        <v>496</v>
      </c>
      <c r="N379" s="21"/>
      <c r="O379" s="21"/>
      <c r="P379" s="33"/>
    </row>
    <row r="380" spans="1:16" s="13" customFormat="1" ht="68.25" customHeight="1" x14ac:dyDescent="0.2">
      <c r="A380" s="52" t="s">
        <v>1065</v>
      </c>
      <c r="B380" s="44" t="s">
        <v>274</v>
      </c>
      <c r="C380" s="44" t="s">
        <v>2510</v>
      </c>
      <c r="D380" s="105">
        <v>141950</v>
      </c>
      <c r="E380" s="100" t="s">
        <v>1938</v>
      </c>
      <c r="F380" s="111">
        <v>41494</v>
      </c>
      <c r="G380" s="44" t="s">
        <v>1939</v>
      </c>
      <c r="H380" s="106" t="s">
        <v>496</v>
      </c>
      <c r="I380" s="21"/>
      <c r="J380" s="106" t="s">
        <v>496</v>
      </c>
      <c r="K380" s="21"/>
      <c r="L380" s="21"/>
      <c r="M380" s="106" t="s">
        <v>496</v>
      </c>
      <c r="N380" s="21"/>
      <c r="O380" s="21"/>
      <c r="P380" s="33"/>
    </row>
    <row r="381" spans="1:16" s="13" customFormat="1" ht="68.25" customHeight="1" x14ac:dyDescent="0.2">
      <c r="A381" s="52" t="s">
        <v>1066</v>
      </c>
      <c r="B381" s="44" t="s">
        <v>1870</v>
      </c>
      <c r="C381" s="44" t="s">
        <v>2511</v>
      </c>
      <c r="D381" s="105">
        <v>54000</v>
      </c>
      <c r="E381" s="100" t="s">
        <v>1940</v>
      </c>
      <c r="F381" s="111">
        <v>41459</v>
      </c>
      <c r="G381" s="44" t="s">
        <v>1941</v>
      </c>
      <c r="H381" s="106" t="s">
        <v>496</v>
      </c>
      <c r="I381" s="21"/>
      <c r="J381" s="106" t="s">
        <v>496</v>
      </c>
      <c r="K381" s="21"/>
      <c r="L381" s="21"/>
      <c r="M381" s="106" t="s">
        <v>496</v>
      </c>
      <c r="N381" s="21"/>
      <c r="O381" s="21"/>
      <c r="P381" s="33"/>
    </row>
    <row r="382" spans="1:16" s="13" customFormat="1" ht="58.5" customHeight="1" x14ac:dyDescent="0.2">
      <c r="A382" s="941" t="s">
        <v>1067</v>
      </c>
      <c r="B382" s="44" t="s">
        <v>226</v>
      </c>
      <c r="C382" s="913" t="s">
        <v>2512</v>
      </c>
      <c r="D382" s="105">
        <v>42320.41</v>
      </c>
      <c r="E382" s="100" t="s">
        <v>1942</v>
      </c>
      <c r="F382" s="958">
        <v>41494</v>
      </c>
      <c r="G382" s="44" t="s">
        <v>1943</v>
      </c>
      <c r="H382" s="106" t="s">
        <v>496</v>
      </c>
      <c r="I382" s="21"/>
      <c r="J382" s="106" t="s">
        <v>496</v>
      </c>
      <c r="K382" s="21"/>
      <c r="L382" s="21"/>
      <c r="M382" s="106" t="s">
        <v>496</v>
      </c>
      <c r="N382" s="21"/>
      <c r="O382" s="21"/>
      <c r="P382" s="33"/>
    </row>
    <row r="383" spans="1:16" s="13" customFormat="1" ht="58.5" customHeight="1" x14ac:dyDescent="0.2">
      <c r="A383" s="941"/>
      <c r="B383" s="44" t="s">
        <v>1871</v>
      </c>
      <c r="C383" s="913"/>
      <c r="D383" s="105">
        <v>23509.3</v>
      </c>
      <c r="E383" s="100" t="s">
        <v>1944</v>
      </c>
      <c r="F383" s="958"/>
      <c r="G383" s="44" t="s">
        <v>1945</v>
      </c>
      <c r="H383" s="106" t="s">
        <v>496</v>
      </c>
      <c r="I383" s="21"/>
      <c r="J383" s="106" t="s">
        <v>496</v>
      </c>
      <c r="K383" s="21"/>
      <c r="L383" s="21"/>
      <c r="M383" s="106" t="s">
        <v>496</v>
      </c>
      <c r="N383" s="21"/>
      <c r="O383" s="21"/>
      <c r="P383" s="33"/>
    </row>
    <row r="384" spans="1:16" s="13" customFormat="1" ht="58.5" customHeight="1" x14ac:dyDescent="0.2">
      <c r="A384" s="941"/>
      <c r="B384" s="44" t="s">
        <v>1872</v>
      </c>
      <c r="C384" s="913"/>
      <c r="D384" s="105">
        <v>74991.350000000006</v>
      </c>
      <c r="E384" s="100" t="s">
        <v>1946</v>
      </c>
      <c r="F384" s="958"/>
      <c r="G384" s="44" t="s">
        <v>1947</v>
      </c>
      <c r="H384" s="106"/>
      <c r="I384" s="106" t="s">
        <v>496</v>
      </c>
      <c r="J384" s="106" t="s">
        <v>496</v>
      </c>
      <c r="K384" s="21"/>
      <c r="L384" s="21"/>
      <c r="M384" s="106"/>
      <c r="N384" s="106" t="s">
        <v>496</v>
      </c>
      <c r="O384" s="21"/>
      <c r="P384" s="33" t="s">
        <v>1998</v>
      </c>
    </row>
    <row r="385" spans="1:16" s="13" customFormat="1" ht="58.5" customHeight="1" x14ac:dyDescent="0.2">
      <c r="A385" s="941"/>
      <c r="B385" s="44" t="s">
        <v>1873</v>
      </c>
      <c r="C385" s="913"/>
      <c r="D385" s="105">
        <v>3274.17</v>
      </c>
      <c r="E385" s="100" t="s">
        <v>1948</v>
      </c>
      <c r="F385" s="958"/>
      <c r="G385" s="44" t="s">
        <v>1949</v>
      </c>
      <c r="H385" s="106" t="s">
        <v>496</v>
      </c>
      <c r="I385" s="21"/>
      <c r="J385" s="106" t="s">
        <v>496</v>
      </c>
      <c r="K385" s="21"/>
      <c r="L385" s="21"/>
      <c r="M385" s="106" t="s">
        <v>496</v>
      </c>
      <c r="N385" s="21"/>
      <c r="O385" s="21"/>
      <c r="P385" s="33"/>
    </row>
    <row r="386" spans="1:16" s="13" customFormat="1" ht="68.25" customHeight="1" x14ac:dyDescent="0.2">
      <c r="A386" s="941" t="s">
        <v>1068</v>
      </c>
      <c r="B386" s="44" t="s">
        <v>1872</v>
      </c>
      <c r="C386" s="913" t="s">
        <v>2513</v>
      </c>
      <c r="D386" s="105">
        <v>36100.69</v>
      </c>
      <c r="E386" s="100" t="s">
        <v>1950</v>
      </c>
      <c r="F386" s="958">
        <v>41613</v>
      </c>
      <c r="G386" s="44" t="s">
        <v>1951</v>
      </c>
      <c r="H386" s="106" t="s">
        <v>496</v>
      </c>
      <c r="I386" s="21"/>
      <c r="J386" s="106" t="s">
        <v>496</v>
      </c>
      <c r="K386" s="21"/>
      <c r="L386" s="21"/>
      <c r="M386" s="106" t="s">
        <v>496</v>
      </c>
      <c r="N386" s="21"/>
      <c r="O386" s="21"/>
      <c r="P386" s="33"/>
    </row>
    <row r="387" spans="1:16" s="13" customFormat="1" ht="68.25" customHeight="1" thickBot="1" x14ac:dyDescent="0.25">
      <c r="A387" s="955"/>
      <c r="B387" s="51" t="s">
        <v>226</v>
      </c>
      <c r="C387" s="960"/>
      <c r="D387" s="107">
        <v>411.9</v>
      </c>
      <c r="E387" s="101" t="s">
        <v>1952</v>
      </c>
      <c r="F387" s="961"/>
      <c r="G387" s="51" t="s">
        <v>1953</v>
      </c>
      <c r="H387" s="108" t="s">
        <v>496</v>
      </c>
      <c r="I387" s="35"/>
      <c r="J387" s="108" t="s">
        <v>496</v>
      </c>
      <c r="K387" s="35"/>
      <c r="L387" s="35"/>
      <c r="M387" s="108" t="s">
        <v>496</v>
      </c>
      <c r="N387" s="35"/>
      <c r="O387" s="35"/>
      <c r="P387" s="36"/>
    </row>
    <row r="388" spans="1:16" s="42" customFormat="1" ht="12" thickTop="1" x14ac:dyDescent="0.2">
      <c r="A388" s="1"/>
      <c r="D388" s="6"/>
      <c r="E388" s="10"/>
      <c r="F388" s="1"/>
    </row>
    <row r="389" spans="1:16" s="42" customFormat="1" x14ac:dyDescent="0.2">
      <c r="A389" s="1"/>
      <c r="D389" s="6"/>
      <c r="E389" s="10"/>
      <c r="F389" s="1"/>
    </row>
    <row r="390" spans="1:16" s="42" customFormat="1" ht="34.5" customHeight="1" thickBot="1" x14ac:dyDescent="0.25">
      <c r="A390" s="897" t="s">
        <v>17</v>
      </c>
      <c r="B390" s="897"/>
      <c r="C390" s="897"/>
      <c r="D390" s="897"/>
      <c r="E390" s="897"/>
      <c r="F390" s="897"/>
      <c r="G390" s="897"/>
      <c r="H390" s="897"/>
      <c r="I390" s="897"/>
      <c r="J390" s="897"/>
      <c r="K390" s="897"/>
      <c r="L390" s="897"/>
      <c r="M390" s="897"/>
      <c r="N390" s="897"/>
      <c r="O390" s="897"/>
      <c r="P390" s="897"/>
    </row>
    <row r="391" spans="1:16" s="32" customFormat="1" ht="51" customHeight="1" thickTop="1" x14ac:dyDescent="0.2">
      <c r="A391" s="932" t="s">
        <v>1075</v>
      </c>
      <c r="B391" s="934" t="s">
        <v>1076</v>
      </c>
      <c r="C391" s="934" t="s">
        <v>1077</v>
      </c>
      <c r="D391" s="934" t="s">
        <v>490</v>
      </c>
      <c r="E391" s="892" t="s">
        <v>491</v>
      </c>
      <c r="F391" s="892" t="s">
        <v>1090</v>
      </c>
      <c r="G391" s="892" t="s">
        <v>1078</v>
      </c>
      <c r="H391" s="892" t="s">
        <v>1079</v>
      </c>
      <c r="I391" s="892"/>
      <c r="J391" s="892" t="s">
        <v>1080</v>
      </c>
      <c r="K391" s="892"/>
      <c r="L391" s="892" t="s">
        <v>1081</v>
      </c>
      <c r="M391" s="892"/>
      <c r="N391" s="892"/>
      <c r="O391" s="892"/>
      <c r="P391" s="937" t="s">
        <v>1082</v>
      </c>
    </row>
    <row r="392" spans="1:16" s="32" customFormat="1" ht="45" customHeight="1" x14ac:dyDescent="0.2">
      <c r="A392" s="933"/>
      <c r="B392" s="935"/>
      <c r="C392" s="935"/>
      <c r="D392" s="935"/>
      <c r="E392" s="936"/>
      <c r="F392" s="936"/>
      <c r="G392" s="936"/>
      <c r="H392" s="116" t="s">
        <v>1083</v>
      </c>
      <c r="I392" s="116" t="s">
        <v>1084</v>
      </c>
      <c r="J392" s="116" t="s">
        <v>1085</v>
      </c>
      <c r="K392" s="116" t="s">
        <v>1084</v>
      </c>
      <c r="L392" s="116" t="s">
        <v>492</v>
      </c>
      <c r="M392" s="116" t="s">
        <v>493</v>
      </c>
      <c r="N392" s="116" t="s">
        <v>494</v>
      </c>
      <c r="O392" s="116" t="s">
        <v>495</v>
      </c>
      <c r="P392" s="938"/>
    </row>
    <row r="393" spans="1:16" s="13" customFormat="1" ht="23.25" customHeight="1" x14ac:dyDescent="0.2">
      <c r="A393" s="941" t="s">
        <v>1069</v>
      </c>
      <c r="B393" s="41" t="s">
        <v>1874</v>
      </c>
      <c r="C393" s="913" t="s">
        <v>2514</v>
      </c>
      <c r="D393" s="109">
        <v>1300</v>
      </c>
      <c r="E393" s="100">
        <v>6646</v>
      </c>
      <c r="F393" s="956">
        <v>41340</v>
      </c>
      <c r="G393" s="948" t="s">
        <v>1954</v>
      </c>
      <c r="H393" s="106" t="s">
        <v>496</v>
      </c>
      <c r="I393" s="21"/>
      <c r="J393" s="106" t="s">
        <v>496</v>
      </c>
      <c r="K393" s="21"/>
      <c r="L393" s="21"/>
      <c r="M393" s="106" t="s">
        <v>496</v>
      </c>
      <c r="N393" s="21"/>
      <c r="O393" s="21"/>
      <c r="P393" s="33"/>
    </row>
    <row r="394" spans="1:16" s="13" customFormat="1" ht="23.25" customHeight="1" x14ac:dyDescent="0.2">
      <c r="A394" s="941"/>
      <c r="B394" s="41" t="s">
        <v>1875</v>
      </c>
      <c r="C394" s="913"/>
      <c r="D394" s="109">
        <v>1300</v>
      </c>
      <c r="E394" s="100">
        <v>6647</v>
      </c>
      <c r="F394" s="956"/>
      <c r="G394" s="948"/>
      <c r="H394" s="106" t="s">
        <v>496</v>
      </c>
      <c r="I394" s="21"/>
      <c r="J394" s="106" t="s">
        <v>496</v>
      </c>
      <c r="K394" s="21"/>
      <c r="L394" s="21"/>
      <c r="M394" s="106" t="s">
        <v>496</v>
      </c>
      <c r="N394" s="21"/>
      <c r="O394" s="21"/>
      <c r="P394" s="33"/>
    </row>
    <row r="395" spans="1:16" s="13" customFormat="1" ht="23.25" customHeight="1" x14ac:dyDescent="0.2">
      <c r="A395" s="941"/>
      <c r="B395" s="41" t="s">
        <v>1876</v>
      </c>
      <c r="C395" s="913"/>
      <c r="D395" s="109">
        <v>1300</v>
      </c>
      <c r="E395" s="100">
        <v>6648</v>
      </c>
      <c r="F395" s="956"/>
      <c r="G395" s="948"/>
      <c r="H395" s="106" t="s">
        <v>496</v>
      </c>
      <c r="I395" s="21"/>
      <c r="J395" s="106" t="s">
        <v>496</v>
      </c>
      <c r="K395" s="21"/>
      <c r="L395" s="21"/>
      <c r="M395" s="106" t="s">
        <v>496</v>
      </c>
      <c r="N395" s="21"/>
      <c r="O395" s="21"/>
      <c r="P395" s="33"/>
    </row>
    <row r="396" spans="1:16" s="13" customFormat="1" ht="23.25" customHeight="1" x14ac:dyDescent="0.2">
      <c r="A396" s="941"/>
      <c r="B396" s="41" t="s">
        <v>2013</v>
      </c>
      <c r="C396" s="913"/>
      <c r="D396" s="109">
        <v>1800</v>
      </c>
      <c r="E396" s="100">
        <v>6649</v>
      </c>
      <c r="F396" s="956"/>
      <c r="G396" s="948"/>
      <c r="H396" s="106" t="s">
        <v>496</v>
      </c>
      <c r="I396" s="21"/>
      <c r="J396" s="106" t="s">
        <v>496</v>
      </c>
      <c r="K396" s="21"/>
      <c r="L396" s="21"/>
      <c r="M396" s="106" t="s">
        <v>496</v>
      </c>
      <c r="N396" s="21"/>
      <c r="O396" s="21"/>
      <c r="P396" s="33"/>
    </row>
    <row r="397" spans="1:16" s="13" customFormat="1" ht="23.25" customHeight="1" x14ac:dyDescent="0.2">
      <c r="A397" s="941"/>
      <c r="B397" s="41" t="s">
        <v>1877</v>
      </c>
      <c r="C397" s="913"/>
      <c r="D397" s="109">
        <v>750</v>
      </c>
      <c r="E397" s="100">
        <v>6650</v>
      </c>
      <c r="F397" s="956"/>
      <c r="G397" s="948"/>
      <c r="H397" s="106" t="s">
        <v>496</v>
      </c>
      <c r="I397" s="21"/>
      <c r="J397" s="106" t="s">
        <v>496</v>
      </c>
      <c r="K397" s="21"/>
      <c r="L397" s="21"/>
      <c r="M397" s="106" t="s">
        <v>496</v>
      </c>
      <c r="N397" s="21"/>
      <c r="O397" s="21"/>
      <c r="P397" s="33"/>
    </row>
    <row r="398" spans="1:16" s="13" customFormat="1" ht="23.25" customHeight="1" x14ac:dyDescent="0.2">
      <c r="A398" s="941"/>
      <c r="B398" s="41" t="s">
        <v>1878</v>
      </c>
      <c r="C398" s="913"/>
      <c r="D398" s="109">
        <v>300</v>
      </c>
      <c r="E398" s="100">
        <v>6651</v>
      </c>
      <c r="F398" s="956"/>
      <c r="G398" s="948"/>
      <c r="H398" s="106" t="s">
        <v>496</v>
      </c>
      <c r="I398" s="21"/>
      <c r="J398" s="106" t="s">
        <v>496</v>
      </c>
      <c r="K398" s="21"/>
      <c r="L398" s="21"/>
      <c r="M398" s="106" t="s">
        <v>496</v>
      </c>
      <c r="N398" s="21"/>
      <c r="O398" s="21"/>
      <c r="P398" s="33"/>
    </row>
    <row r="399" spans="1:16" s="13" customFormat="1" ht="23.25" customHeight="1" x14ac:dyDescent="0.2">
      <c r="A399" s="941"/>
      <c r="B399" s="41" t="s">
        <v>1879</v>
      </c>
      <c r="C399" s="913"/>
      <c r="D399" s="109">
        <v>565</v>
      </c>
      <c r="E399" s="100">
        <v>6652</v>
      </c>
      <c r="F399" s="956"/>
      <c r="G399" s="948"/>
      <c r="H399" s="106" t="s">
        <v>496</v>
      </c>
      <c r="I399" s="21"/>
      <c r="J399" s="106" t="s">
        <v>496</v>
      </c>
      <c r="K399" s="21"/>
      <c r="L399" s="21"/>
      <c r="M399" s="106" t="s">
        <v>496</v>
      </c>
      <c r="N399" s="21"/>
      <c r="O399" s="21"/>
      <c r="P399" s="33"/>
    </row>
    <row r="400" spans="1:16" s="13" customFormat="1" ht="23.25" customHeight="1" x14ac:dyDescent="0.2">
      <c r="A400" s="941"/>
      <c r="B400" s="41" t="s">
        <v>1880</v>
      </c>
      <c r="C400" s="913"/>
      <c r="D400" s="109">
        <v>1600</v>
      </c>
      <c r="E400" s="100">
        <v>6653</v>
      </c>
      <c r="F400" s="956"/>
      <c r="G400" s="948"/>
      <c r="H400" s="106" t="s">
        <v>496</v>
      </c>
      <c r="I400" s="21"/>
      <c r="J400" s="106" t="s">
        <v>496</v>
      </c>
      <c r="K400" s="21"/>
      <c r="L400" s="21"/>
      <c r="M400" s="106" t="s">
        <v>496</v>
      </c>
      <c r="N400" s="21"/>
      <c r="O400" s="21"/>
      <c r="P400" s="33"/>
    </row>
    <row r="401" spans="1:16" s="13" customFormat="1" ht="23.25" customHeight="1" x14ac:dyDescent="0.2">
      <c r="A401" s="941"/>
      <c r="B401" s="41" t="s">
        <v>1881</v>
      </c>
      <c r="C401" s="913"/>
      <c r="D401" s="109">
        <v>800</v>
      </c>
      <c r="E401" s="100">
        <v>6654</v>
      </c>
      <c r="F401" s="956"/>
      <c r="G401" s="948"/>
      <c r="H401" s="106" t="s">
        <v>496</v>
      </c>
      <c r="I401" s="21"/>
      <c r="J401" s="106" t="s">
        <v>496</v>
      </c>
      <c r="K401" s="21"/>
      <c r="L401" s="21"/>
      <c r="M401" s="106" t="s">
        <v>496</v>
      </c>
      <c r="N401" s="21"/>
      <c r="O401" s="21"/>
      <c r="P401" s="33"/>
    </row>
    <row r="402" spans="1:16" s="13" customFormat="1" ht="23.25" customHeight="1" x14ac:dyDescent="0.2">
      <c r="A402" s="941"/>
      <c r="B402" s="41" t="s">
        <v>1882</v>
      </c>
      <c r="C402" s="913"/>
      <c r="D402" s="109">
        <v>1840</v>
      </c>
      <c r="E402" s="100">
        <v>6655</v>
      </c>
      <c r="F402" s="956"/>
      <c r="G402" s="948"/>
      <c r="H402" s="106" t="s">
        <v>496</v>
      </c>
      <c r="I402" s="21"/>
      <c r="J402" s="106" t="s">
        <v>496</v>
      </c>
      <c r="K402" s="21"/>
      <c r="L402" s="21"/>
      <c r="M402" s="106" t="s">
        <v>496</v>
      </c>
      <c r="N402" s="21"/>
      <c r="O402" s="21"/>
      <c r="P402" s="33"/>
    </row>
    <row r="403" spans="1:16" s="13" customFormat="1" ht="23.25" customHeight="1" x14ac:dyDescent="0.2">
      <c r="A403" s="941"/>
      <c r="B403" s="41" t="s">
        <v>1883</v>
      </c>
      <c r="C403" s="913"/>
      <c r="D403" s="109">
        <v>750</v>
      </c>
      <c r="E403" s="100">
        <v>6656</v>
      </c>
      <c r="F403" s="956"/>
      <c r="G403" s="948"/>
      <c r="H403" s="106" t="s">
        <v>496</v>
      </c>
      <c r="I403" s="21"/>
      <c r="J403" s="106" t="s">
        <v>496</v>
      </c>
      <c r="K403" s="21"/>
      <c r="L403" s="21"/>
      <c r="M403" s="106" t="s">
        <v>496</v>
      </c>
      <c r="N403" s="21"/>
      <c r="O403" s="21"/>
      <c r="P403" s="33"/>
    </row>
    <row r="404" spans="1:16" s="13" customFormat="1" ht="23.25" customHeight="1" x14ac:dyDescent="0.2">
      <c r="A404" s="941"/>
      <c r="B404" s="41" t="s">
        <v>1884</v>
      </c>
      <c r="C404" s="913"/>
      <c r="D404" s="109">
        <v>810</v>
      </c>
      <c r="E404" s="100">
        <v>6657</v>
      </c>
      <c r="F404" s="956"/>
      <c r="G404" s="948"/>
      <c r="H404" s="106" t="s">
        <v>496</v>
      </c>
      <c r="I404" s="21"/>
      <c r="J404" s="106" t="s">
        <v>496</v>
      </c>
      <c r="K404" s="21"/>
      <c r="L404" s="21"/>
      <c r="M404" s="106" t="s">
        <v>496</v>
      </c>
      <c r="N404" s="21"/>
      <c r="O404" s="21"/>
      <c r="P404" s="33"/>
    </row>
    <row r="405" spans="1:16" s="13" customFormat="1" ht="23.25" customHeight="1" x14ac:dyDescent="0.2">
      <c r="A405" s="941"/>
      <c r="B405" s="41" t="s">
        <v>1885</v>
      </c>
      <c r="C405" s="913"/>
      <c r="D405" s="109">
        <v>2500</v>
      </c>
      <c r="E405" s="100">
        <v>6658</v>
      </c>
      <c r="F405" s="956"/>
      <c r="G405" s="948"/>
      <c r="H405" s="106" t="s">
        <v>496</v>
      </c>
      <c r="I405" s="21"/>
      <c r="J405" s="106" t="s">
        <v>496</v>
      </c>
      <c r="K405" s="21"/>
      <c r="L405" s="21"/>
      <c r="M405" s="106" t="s">
        <v>496</v>
      </c>
      <c r="N405" s="21"/>
      <c r="O405" s="21"/>
      <c r="P405" s="33"/>
    </row>
    <row r="406" spans="1:16" s="13" customFormat="1" ht="23.25" customHeight="1" x14ac:dyDescent="0.2">
      <c r="A406" s="941"/>
      <c r="B406" s="41" t="s">
        <v>1886</v>
      </c>
      <c r="C406" s="913"/>
      <c r="D406" s="109">
        <v>2250</v>
      </c>
      <c r="E406" s="100">
        <v>6659</v>
      </c>
      <c r="F406" s="956"/>
      <c r="G406" s="948"/>
      <c r="H406" s="106" t="s">
        <v>496</v>
      </c>
      <c r="I406" s="21"/>
      <c r="J406" s="106" t="s">
        <v>496</v>
      </c>
      <c r="K406" s="21"/>
      <c r="L406" s="21"/>
      <c r="M406" s="106" t="s">
        <v>496</v>
      </c>
      <c r="N406" s="21"/>
      <c r="O406" s="21"/>
      <c r="P406" s="33"/>
    </row>
    <row r="407" spans="1:16" s="13" customFormat="1" ht="23.25" customHeight="1" x14ac:dyDescent="0.2">
      <c r="A407" s="941"/>
      <c r="B407" s="41" t="s">
        <v>1887</v>
      </c>
      <c r="C407" s="913"/>
      <c r="D407" s="109">
        <v>2250</v>
      </c>
      <c r="E407" s="100">
        <v>6660</v>
      </c>
      <c r="F407" s="956"/>
      <c r="G407" s="948"/>
      <c r="H407" s="106" t="s">
        <v>496</v>
      </c>
      <c r="I407" s="21"/>
      <c r="J407" s="106" t="s">
        <v>496</v>
      </c>
      <c r="K407" s="21"/>
      <c r="L407" s="21"/>
      <c r="M407" s="106" t="s">
        <v>496</v>
      </c>
      <c r="N407" s="21"/>
      <c r="O407" s="21"/>
      <c r="P407" s="33"/>
    </row>
    <row r="408" spans="1:16" s="13" customFormat="1" ht="23.25" customHeight="1" x14ac:dyDescent="0.2">
      <c r="A408" s="941"/>
      <c r="B408" s="41" t="s">
        <v>1888</v>
      </c>
      <c r="C408" s="913"/>
      <c r="D408" s="109">
        <v>2970</v>
      </c>
      <c r="E408" s="100">
        <v>6661</v>
      </c>
      <c r="F408" s="956"/>
      <c r="G408" s="948"/>
      <c r="H408" s="106" t="s">
        <v>496</v>
      </c>
      <c r="I408" s="21"/>
      <c r="J408" s="106" t="s">
        <v>496</v>
      </c>
      <c r="K408" s="21"/>
      <c r="L408" s="21"/>
      <c r="M408" s="106" t="s">
        <v>496</v>
      </c>
      <c r="N408" s="21"/>
      <c r="O408" s="21"/>
      <c r="P408" s="33"/>
    </row>
    <row r="409" spans="1:16" s="13" customFormat="1" ht="23.25" customHeight="1" x14ac:dyDescent="0.2">
      <c r="A409" s="941"/>
      <c r="B409" s="41" t="s">
        <v>1889</v>
      </c>
      <c r="C409" s="913"/>
      <c r="D409" s="109">
        <v>3250</v>
      </c>
      <c r="E409" s="100">
        <v>6662</v>
      </c>
      <c r="F409" s="956"/>
      <c r="G409" s="948"/>
      <c r="H409" s="106" t="s">
        <v>496</v>
      </c>
      <c r="I409" s="21"/>
      <c r="J409" s="106" t="s">
        <v>496</v>
      </c>
      <c r="K409" s="21"/>
      <c r="L409" s="21"/>
      <c r="M409" s="106" t="s">
        <v>496</v>
      </c>
      <c r="N409" s="21"/>
      <c r="O409" s="21"/>
      <c r="P409" s="33"/>
    </row>
    <row r="410" spans="1:16" s="13" customFormat="1" ht="23.25" customHeight="1" x14ac:dyDescent="0.2">
      <c r="A410" s="941"/>
      <c r="B410" s="41" t="s">
        <v>1890</v>
      </c>
      <c r="C410" s="913"/>
      <c r="D410" s="109">
        <v>3051</v>
      </c>
      <c r="E410" s="100">
        <v>6663</v>
      </c>
      <c r="F410" s="956"/>
      <c r="G410" s="948"/>
      <c r="H410" s="106" t="s">
        <v>496</v>
      </c>
      <c r="I410" s="21"/>
      <c r="J410" s="106" t="s">
        <v>496</v>
      </c>
      <c r="K410" s="21"/>
      <c r="L410" s="21"/>
      <c r="M410" s="106" t="s">
        <v>496</v>
      </c>
      <c r="N410" s="21"/>
      <c r="O410" s="21"/>
      <c r="P410" s="33"/>
    </row>
    <row r="411" spans="1:16" s="13" customFormat="1" ht="23.25" customHeight="1" x14ac:dyDescent="0.2">
      <c r="A411" s="941"/>
      <c r="B411" s="41" t="s">
        <v>1891</v>
      </c>
      <c r="C411" s="913"/>
      <c r="D411" s="109">
        <v>300</v>
      </c>
      <c r="E411" s="100">
        <v>6664</v>
      </c>
      <c r="F411" s="956"/>
      <c r="G411" s="948"/>
      <c r="H411" s="106" t="s">
        <v>496</v>
      </c>
      <c r="I411" s="21"/>
      <c r="J411" s="106" t="s">
        <v>496</v>
      </c>
      <c r="K411" s="21"/>
      <c r="L411" s="21"/>
      <c r="M411" s="106" t="s">
        <v>496</v>
      </c>
      <c r="N411" s="21"/>
      <c r="O411" s="21"/>
      <c r="P411" s="33"/>
    </row>
    <row r="412" spans="1:16" s="13" customFormat="1" ht="23.25" customHeight="1" x14ac:dyDescent="0.2">
      <c r="A412" s="941"/>
      <c r="B412" s="41" t="s">
        <v>1892</v>
      </c>
      <c r="C412" s="913"/>
      <c r="D412" s="109">
        <v>660</v>
      </c>
      <c r="E412" s="100">
        <v>6665</v>
      </c>
      <c r="F412" s="956"/>
      <c r="G412" s="948"/>
      <c r="H412" s="106" t="s">
        <v>496</v>
      </c>
      <c r="I412" s="21"/>
      <c r="J412" s="106" t="s">
        <v>496</v>
      </c>
      <c r="K412" s="21"/>
      <c r="L412" s="21"/>
      <c r="M412" s="106" t="s">
        <v>496</v>
      </c>
      <c r="N412" s="21"/>
      <c r="O412" s="21"/>
      <c r="P412" s="33"/>
    </row>
    <row r="413" spans="1:16" s="13" customFormat="1" ht="23.25" customHeight="1" x14ac:dyDescent="0.2">
      <c r="A413" s="941"/>
      <c r="B413" s="41" t="s">
        <v>1893</v>
      </c>
      <c r="C413" s="913"/>
      <c r="D413" s="109">
        <v>5852</v>
      </c>
      <c r="E413" s="100">
        <v>6666</v>
      </c>
      <c r="F413" s="956"/>
      <c r="G413" s="948"/>
      <c r="H413" s="106" t="s">
        <v>496</v>
      </c>
      <c r="I413" s="21"/>
      <c r="J413" s="106" t="s">
        <v>496</v>
      </c>
      <c r="K413" s="21"/>
      <c r="L413" s="21"/>
      <c r="M413" s="106" t="s">
        <v>496</v>
      </c>
      <c r="N413" s="21"/>
      <c r="O413" s="21"/>
      <c r="P413" s="33"/>
    </row>
    <row r="414" spans="1:16" s="13" customFormat="1" ht="23.25" customHeight="1" x14ac:dyDescent="0.2">
      <c r="A414" s="941"/>
      <c r="B414" s="41" t="s">
        <v>1894</v>
      </c>
      <c r="C414" s="913"/>
      <c r="D414" s="109">
        <v>6650</v>
      </c>
      <c r="E414" s="100">
        <v>6667</v>
      </c>
      <c r="F414" s="956"/>
      <c r="G414" s="948"/>
      <c r="H414" s="106" t="s">
        <v>496</v>
      </c>
      <c r="I414" s="21"/>
      <c r="J414" s="106" t="s">
        <v>496</v>
      </c>
      <c r="K414" s="21"/>
      <c r="L414" s="21"/>
      <c r="M414" s="106" t="s">
        <v>496</v>
      </c>
      <c r="N414" s="21"/>
      <c r="O414" s="21"/>
      <c r="P414" s="33"/>
    </row>
    <row r="415" spans="1:16" s="13" customFormat="1" ht="23.25" customHeight="1" x14ac:dyDescent="0.2">
      <c r="A415" s="941"/>
      <c r="B415" s="41" t="s">
        <v>1895</v>
      </c>
      <c r="C415" s="913"/>
      <c r="D415" s="109">
        <v>5360</v>
      </c>
      <c r="E415" s="100">
        <v>6668</v>
      </c>
      <c r="F415" s="956"/>
      <c r="G415" s="948"/>
      <c r="H415" s="106" t="s">
        <v>496</v>
      </c>
      <c r="I415" s="21"/>
      <c r="J415" s="106" t="s">
        <v>496</v>
      </c>
      <c r="K415" s="21"/>
      <c r="L415" s="21"/>
      <c r="M415" s="106" t="s">
        <v>496</v>
      </c>
      <c r="N415" s="21"/>
      <c r="O415" s="21"/>
      <c r="P415" s="33"/>
    </row>
    <row r="416" spans="1:16" s="13" customFormat="1" ht="23.25" customHeight="1" x14ac:dyDescent="0.2">
      <c r="A416" s="941"/>
      <c r="B416" s="41" t="s">
        <v>1896</v>
      </c>
      <c r="C416" s="913"/>
      <c r="D416" s="109">
        <v>2640</v>
      </c>
      <c r="E416" s="100">
        <v>6669</v>
      </c>
      <c r="F416" s="956"/>
      <c r="G416" s="948"/>
      <c r="H416" s="106" t="s">
        <v>496</v>
      </c>
      <c r="I416" s="21"/>
      <c r="J416" s="106" t="s">
        <v>496</v>
      </c>
      <c r="K416" s="21"/>
      <c r="L416" s="21"/>
      <c r="M416" s="106" t="s">
        <v>496</v>
      </c>
      <c r="N416" s="21"/>
      <c r="O416" s="21"/>
      <c r="P416" s="33"/>
    </row>
    <row r="417" spans="1:16" s="13" customFormat="1" ht="23.25" customHeight="1" x14ac:dyDescent="0.2">
      <c r="A417" s="941"/>
      <c r="B417" s="41" t="s">
        <v>1897</v>
      </c>
      <c r="C417" s="913"/>
      <c r="D417" s="109">
        <v>4150</v>
      </c>
      <c r="E417" s="100">
        <v>6670</v>
      </c>
      <c r="F417" s="956"/>
      <c r="G417" s="948"/>
      <c r="H417" s="106" t="s">
        <v>496</v>
      </c>
      <c r="I417" s="21"/>
      <c r="J417" s="106" t="s">
        <v>496</v>
      </c>
      <c r="K417" s="21"/>
      <c r="L417" s="21"/>
      <c r="M417" s="106" t="s">
        <v>496</v>
      </c>
      <c r="N417" s="21"/>
      <c r="O417" s="21"/>
      <c r="P417" s="33"/>
    </row>
    <row r="418" spans="1:16" s="13" customFormat="1" ht="23.25" customHeight="1" x14ac:dyDescent="0.2">
      <c r="A418" s="941"/>
      <c r="B418" s="41" t="s">
        <v>1898</v>
      </c>
      <c r="C418" s="913"/>
      <c r="D418" s="109">
        <v>4150</v>
      </c>
      <c r="E418" s="100">
        <v>6671</v>
      </c>
      <c r="F418" s="956"/>
      <c r="G418" s="948"/>
      <c r="H418" s="106" t="s">
        <v>496</v>
      </c>
      <c r="I418" s="21"/>
      <c r="J418" s="106" t="s">
        <v>496</v>
      </c>
      <c r="K418" s="21"/>
      <c r="L418" s="21"/>
      <c r="M418" s="106" t="s">
        <v>496</v>
      </c>
      <c r="N418" s="21"/>
      <c r="O418" s="21"/>
      <c r="P418" s="33"/>
    </row>
    <row r="419" spans="1:16" s="13" customFormat="1" ht="23.25" customHeight="1" x14ac:dyDescent="0.2">
      <c r="A419" s="941"/>
      <c r="B419" s="41" t="s">
        <v>1899</v>
      </c>
      <c r="C419" s="913"/>
      <c r="D419" s="109">
        <v>990</v>
      </c>
      <c r="E419" s="100">
        <v>6672</v>
      </c>
      <c r="F419" s="956"/>
      <c r="G419" s="948"/>
      <c r="H419" s="106" t="s">
        <v>496</v>
      </c>
      <c r="I419" s="21"/>
      <c r="J419" s="106" t="s">
        <v>496</v>
      </c>
      <c r="K419" s="21"/>
      <c r="L419" s="21"/>
      <c r="M419" s="106" t="s">
        <v>496</v>
      </c>
      <c r="N419" s="21"/>
      <c r="O419" s="21"/>
      <c r="P419" s="33"/>
    </row>
    <row r="420" spans="1:16" s="13" customFormat="1" ht="23.25" customHeight="1" x14ac:dyDescent="0.2">
      <c r="A420" s="941"/>
      <c r="B420" s="41" t="s">
        <v>1900</v>
      </c>
      <c r="C420" s="913"/>
      <c r="D420" s="109">
        <v>990</v>
      </c>
      <c r="E420" s="100">
        <v>6673</v>
      </c>
      <c r="F420" s="956"/>
      <c r="G420" s="948"/>
      <c r="H420" s="106" t="s">
        <v>496</v>
      </c>
      <c r="I420" s="21"/>
      <c r="J420" s="106" t="s">
        <v>496</v>
      </c>
      <c r="K420" s="21"/>
      <c r="L420" s="21"/>
      <c r="M420" s="106" t="s">
        <v>496</v>
      </c>
      <c r="N420" s="21"/>
      <c r="O420" s="21"/>
      <c r="P420" s="33"/>
    </row>
    <row r="421" spans="1:16" s="13" customFormat="1" ht="23.25" customHeight="1" x14ac:dyDescent="0.2">
      <c r="A421" s="941"/>
      <c r="B421" s="41" t="s">
        <v>1901</v>
      </c>
      <c r="C421" s="913"/>
      <c r="D421" s="109">
        <v>1000</v>
      </c>
      <c r="E421" s="100">
        <v>6674</v>
      </c>
      <c r="F421" s="956"/>
      <c r="G421" s="948"/>
      <c r="H421" s="106" t="s">
        <v>496</v>
      </c>
      <c r="I421" s="21"/>
      <c r="J421" s="106" t="s">
        <v>496</v>
      </c>
      <c r="K421" s="21"/>
      <c r="L421" s="21"/>
      <c r="M421" s="106" t="s">
        <v>496</v>
      </c>
      <c r="N421" s="21"/>
      <c r="O421" s="21"/>
      <c r="P421" s="33"/>
    </row>
    <row r="422" spans="1:16" s="13" customFormat="1" ht="23.25" customHeight="1" x14ac:dyDescent="0.2">
      <c r="A422" s="941"/>
      <c r="B422" s="41" t="s">
        <v>1902</v>
      </c>
      <c r="C422" s="913"/>
      <c r="D422" s="109">
        <v>720</v>
      </c>
      <c r="E422" s="100">
        <v>6675</v>
      </c>
      <c r="F422" s="956"/>
      <c r="G422" s="948"/>
      <c r="H422" s="106" t="s">
        <v>496</v>
      </c>
      <c r="I422" s="21"/>
      <c r="J422" s="106" t="s">
        <v>496</v>
      </c>
      <c r="K422" s="21"/>
      <c r="L422" s="21"/>
      <c r="M422" s="106" t="s">
        <v>496</v>
      </c>
      <c r="N422" s="21"/>
      <c r="O422" s="21"/>
      <c r="P422" s="33"/>
    </row>
    <row r="423" spans="1:16" s="13" customFormat="1" ht="23.25" customHeight="1" x14ac:dyDescent="0.2">
      <c r="A423" s="941"/>
      <c r="B423" s="41" t="s">
        <v>1903</v>
      </c>
      <c r="C423" s="913"/>
      <c r="D423" s="109">
        <v>4600</v>
      </c>
      <c r="E423" s="100">
        <v>6676</v>
      </c>
      <c r="F423" s="956"/>
      <c r="G423" s="948"/>
      <c r="H423" s="106" t="s">
        <v>496</v>
      </c>
      <c r="I423" s="21"/>
      <c r="J423" s="106" t="s">
        <v>496</v>
      </c>
      <c r="K423" s="21"/>
      <c r="L423" s="21"/>
      <c r="M423" s="106" t="s">
        <v>496</v>
      </c>
      <c r="N423" s="21"/>
      <c r="O423" s="21"/>
      <c r="P423" s="33"/>
    </row>
    <row r="424" spans="1:16" s="13" customFormat="1" ht="23.25" customHeight="1" x14ac:dyDescent="0.2">
      <c r="A424" s="941"/>
      <c r="B424" s="41" t="s">
        <v>1904</v>
      </c>
      <c r="C424" s="913"/>
      <c r="D424" s="109">
        <v>5040</v>
      </c>
      <c r="E424" s="100">
        <v>6780</v>
      </c>
      <c r="F424" s="956"/>
      <c r="G424" s="948"/>
      <c r="H424" s="106" t="s">
        <v>496</v>
      </c>
      <c r="I424" s="21"/>
      <c r="J424" s="106" t="s">
        <v>496</v>
      </c>
      <c r="K424" s="21"/>
      <c r="L424" s="21"/>
      <c r="M424" s="106" t="s">
        <v>496</v>
      </c>
      <c r="N424" s="21"/>
      <c r="O424" s="21"/>
      <c r="P424" s="33"/>
    </row>
    <row r="425" spans="1:16" s="13" customFormat="1" ht="23.25" customHeight="1" x14ac:dyDescent="0.2">
      <c r="A425" s="941"/>
      <c r="B425" s="41" t="s">
        <v>1905</v>
      </c>
      <c r="C425" s="913"/>
      <c r="D425" s="109">
        <v>375</v>
      </c>
      <c r="E425" s="100">
        <v>6779</v>
      </c>
      <c r="F425" s="956"/>
      <c r="G425" s="948"/>
      <c r="H425" s="106" t="s">
        <v>496</v>
      </c>
      <c r="I425" s="21"/>
      <c r="J425" s="106" t="s">
        <v>496</v>
      </c>
      <c r="K425" s="21"/>
      <c r="L425" s="21"/>
      <c r="M425" s="106" t="s">
        <v>496</v>
      </c>
      <c r="N425" s="21"/>
      <c r="O425" s="21"/>
      <c r="P425" s="33"/>
    </row>
    <row r="426" spans="1:16" s="13" customFormat="1" ht="23.25" customHeight="1" x14ac:dyDescent="0.2">
      <c r="A426" s="941"/>
      <c r="B426" s="41" t="s">
        <v>1906</v>
      </c>
      <c r="C426" s="913"/>
      <c r="D426" s="109">
        <v>204</v>
      </c>
      <c r="E426" s="100">
        <v>6782</v>
      </c>
      <c r="F426" s="956"/>
      <c r="G426" s="948"/>
      <c r="H426" s="106" t="s">
        <v>496</v>
      </c>
      <c r="I426" s="21"/>
      <c r="J426" s="106" t="s">
        <v>496</v>
      </c>
      <c r="K426" s="21"/>
      <c r="L426" s="21"/>
      <c r="M426" s="106" t="s">
        <v>496</v>
      </c>
      <c r="N426" s="21"/>
      <c r="O426" s="21"/>
      <c r="P426" s="33"/>
    </row>
    <row r="427" spans="1:16" s="13" customFormat="1" ht="23.25" customHeight="1" x14ac:dyDescent="0.2">
      <c r="A427" s="941"/>
      <c r="B427" s="41" t="s">
        <v>1907</v>
      </c>
      <c r="C427" s="913"/>
      <c r="D427" s="109">
        <v>3125</v>
      </c>
      <c r="E427" s="100">
        <v>6781</v>
      </c>
      <c r="F427" s="956"/>
      <c r="G427" s="948"/>
      <c r="H427" s="106" t="s">
        <v>496</v>
      </c>
      <c r="I427" s="21"/>
      <c r="J427" s="106" t="s">
        <v>496</v>
      </c>
      <c r="K427" s="21"/>
      <c r="L427" s="21"/>
      <c r="M427" s="106" t="s">
        <v>496</v>
      </c>
      <c r="N427" s="21"/>
      <c r="O427" s="21"/>
      <c r="P427" s="33"/>
    </row>
    <row r="428" spans="1:16" s="13" customFormat="1" ht="23.25" customHeight="1" x14ac:dyDescent="0.2">
      <c r="A428" s="941"/>
      <c r="B428" s="41" t="s">
        <v>1893</v>
      </c>
      <c r="C428" s="913"/>
      <c r="D428" s="109">
        <v>1170.4000000000001</v>
      </c>
      <c r="E428" s="100">
        <v>6873</v>
      </c>
      <c r="F428" s="956">
        <v>40454</v>
      </c>
      <c r="G428" s="948" t="s">
        <v>1955</v>
      </c>
      <c r="H428" s="106" t="s">
        <v>496</v>
      </c>
      <c r="I428" s="21"/>
      <c r="J428" s="106" t="s">
        <v>496</v>
      </c>
      <c r="K428" s="21"/>
      <c r="L428" s="21"/>
      <c r="M428" s="106" t="s">
        <v>496</v>
      </c>
      <c r="N428" s="21"/>
      <c r="O428" s="21"/>
      <c r="P428" s="33"/>
    </row>
    <row r="429" spans="1:16" s="13" customFormat="1" ht="23.25" customHeight="1" x14ac:dyDescent="0.2">
      <c r="A429" s="941"/>
      <c r="B429" s="41" t="s">
        <v>1894</v>
      </c>
      <c r="C429" s="913"/>
      <c r="D429" s="109">
        <v>1330</v>
      </c>
      <c r="E429" s="100">
        <v>6874</v>
      </c>
      <c r="F429" s="956"/>
      <c r="G429" s="948"/>
      <c r="H429" s="106" t="s">
        <v>496</v>
      </c>
      <c r="I429" s="21"/>
      <c r="J429" s="106" t="s">
        <v>496</v>
      </c>
      <c r="K429" s="21"/>
      <c r="L429" s="21"/>
      <c r="M429" s="106" t="s">
        <v>496</v>
      </c>
      <c r="N429" s="21"/>
      <c r="O429" s="21"/>
      <c r="P429" s="33"/>
    </row>
    <row r="430" spans="1:16" s="13" customFormat="1" ht="23.25" customHeight="1" x14ac:dyDescent="0.2">
      <c r="A430" s="941"/>
      <c r="B430" s="41" t="s">
        <v>1895</v>
      </c>
      <c r="C430" s="913"/>
      <c r="D430" s="109">
        <v>1072</v>
      </c>
      <c r="E430" s="100">
        <v>6875</v>
      </c>
      <c r="F430" s="956"/>
      <c r="G430" s="948"/>
      <c r="H430" s="106" t="s">
        <v>496</v>
      </c>
      <c r="I430" s="21"/>
      <c r="J430" s="106" t="s">
        <v>496</v>
      </c>
      <c r="K430" s="21"/>
      <c r="L430" s="21"/>
      <c r="M430" s="106" t="s">
        <v>496</v>
      </c>
      <c r="N430" s="21"/>
      <c r="O430" s="21"/>
      <c r="P430" s="33"/>
    </row>
    <row r="431" spans="1:16" s="13" customFormat="1" ht="23.25" customHeight="1" x14ac:dyDescent="0.2">
      <c r="A431" s="941"/>
      <c r="B431" s="41" t="s">
        <v>1899</v>
      </c>
      <c r="C431" s="913"/>
      <c r="D431" s="109">
        <v>198</v>
      </c>
      <c r="E431" s="100">
        <v>6876</v>
      </c>
      <c r="F431" s="956"/>
      <c r="G431" s="948"/>
      <c r="H431" s="106" t="s">
        <v>496</v>
      </c>
      <c r="I431" s="21"/>
      <c r="J431" s="106" t="s">
        <v>496</v>
      </c>
      <c r="K431" s="21"/>
      <c r="L431" s="21"/>
      <c r="M431" s="106" t="s">
        <v>496</v>
      </c>
      <c r="N431" s="21"/>
      <c r="O431" s="21"/>
      <c r="P431" s="33"/>
    </row>
    <row r="432" spans="1:16" s="13" customFormat="1" ht="23.25" customHeight="1" x14ac:dyDescent="0.2">
      <c r="A432" s="941"/>
      <c r="B432" s="41" t="s">
        <v>1900</v>
      </c>
      <c r="C432" s="913"/>
      <c r="D432" s="109">
        <v>198</v>
      </c>
      <c r="E432" s="100">
        <v>6877</v>
      </c>
      <c r="F432" s="956"/>
      <c r="G432" s="948"/>
      <c r="H432" s="106" t="s">
        <v>496</v>
      </c>
      <c r="I432" s="21"/>
      <c r="J432" s="106" t="s">
        <v>496</v>
      </c>
      <c r="K432" s="21"/>
      <c r="L432" s="21"/>
      <c r="M432" s="106" t="s">
        <v>496</v>
      </c>
      <c r="N432" s="21"/>
      <c r="O432" s="21"/>
      <c r="P432" s="33"/>
    </row>
    <row r="433" spans="1:16" s="13" customFormat="1" ht="23.25" customHeight="1" x14ac:dyDescent="0.2">
      <c r="A433" s="941"/>
      <c r="B433" s="41" t="s">
        <v>1901</v>
      </c>
      <c r="C433" s="913"/>
      <c r="D433" s="109">
        <v>200</v>
      </c>
      <c r="E433" s="100">
        <v>6878</v>
      </c>
      <c r="F433" s="956"/>
      <c r="G433" s="948"/>
      <c r="H433" s="106" t="s">
        <v>496</v>
      </c>
      <c r="I433" s="21"/>
      <c r="J433" s="106" t="s">
        <v>496</v>
      </c>
      <c r="K433" s="21"/>
      <c r="L433" s="21"/>
      <c r="M433" s="106" t="s">
        <v>496</v>
      </c>
      <c r="N433" s="21"/>
      <c r="O433" s="21"/>
      <c r="P433" s="33"/>
    </row>
    <row r="434" spans="1:16" s="13" customFormat="1" ht="57" customHeight="1" x14ac:dyDescent="0.2">
      <c r="A434" s="52" t="s">
        <v>1070</v>
      </c>
      <c r="B434" s="41" t="s">
        <v>1908</v>
      </c>
      <c r="C434" s="113" t="s">
        <v>2515</v>
      </c>
      <c r="D434" s="109">
        <v>50000</v>
      </c>
      <c r="E434" s="100" t="s">
        <v>1956</v>
      </c>
      <c r="F434" s="114">
        <v>41438</v>
      </c>
      <c r="G434" s="41" t="s">
        <v>1957</v>
      </c>
      <c r="H434" s="106" t="s">
        <v>496</v>
      </c>
      <c r="I434" s="21"/>
      <c r="J434" s="106" t="s">
        <v>496</v>
      </c>
      <c r="K434" s="21"/>
      <c r="L434" s="21"/>
      <c r="M434" s="106" t="s">
        <v>496</v>
      </c>
      <c r="N434" s="21"/>
      <c r="O434" s="21"/>
      <c r="P434" s="33"/>
    </row>
    <row r="435" spans="1:16" s="13" customFormat="1" ht="57" customHeight="1" x14ac:dyDescent="0.2">
      <c r="A435" s="941" t="s">
        <v>1071</v>
      </c>
      <c r="B435" s="948" t="s">
        <v>1909</v>
      </c>
      <c r="C435" s="948" t="s">
        <v>2516</v>
      </c>
      <c r="D435" s="109">
        <v>19993</v>
      </c>
      <c r="E435" s="100" t="s">
        <v>1958</v>
      </c>
      <c r="F435" s="114">
        <v>41438</v>
      </c>
      <c r="G435" s="948" t="s">
        <v>1959</v>
      </c>
      <c r="H435" s="106" t="s">
        <v>496</v>
      </c>
      <c r="I435" s="21"/>
      <c r="J435" s="106" t="s">
        <v>496</v>
      </c>
      <c r="K435" s="21"/>
      <c r="L435" s="21"/>
      <c r="M435" s="106" t="s">
        <v>496</v>
      </c>
      <c r="N435" s="21"/>
      <c r="O435" s="21"/>
      <c r="P435" s="33"/>
    </row>
    <row r="436" spans="1:16" s="13" customFormat="1" ht="63.75" customHeight="1" x14ac:dyDescent="0.2">
      <c r="A436" s="941"/>
      <c r="B436" s="948"/>
      <c r="C436" s="948"/>
      <c r="D436" s="109">
        <v>19993</v>
      </c>
      <c r="E436" s="100" t="s">
        <v>1960</v>
      </c>
      <c r="F436" s="114">
        <v>41550</v>
      </c>
      <c r="G436" s="948"/>
      <c r="H436" s="106" t="s">
        <v>496</v>
      </c>
      <c r="I436" s="21"/>
      <c r="J436" s="106" t="s">
        <v>496</v>
      </c>
      <c r="K436" s="21"/>
      <c r="L436" s="21"/>
      <c r="M436" s="106" t="s">
        <v>496</v>
      </c>
      <c r="N436" s="21"/>
      <c r="O436" s="21"/>
      <c r="P436" s="33"/>
    </row>
    <row r="437" spans="1:16" s="13" customFormat="1" ht="57" customHeight="1" x14ac:dyDescent="0.2">
      <c r="A437" s="941" t="s">
        <v>1072</v>
      </c>
      <c r="B437" s="41" t="s">
        <v>1910</v>
      </c>
      <c r="C437" s="948" t="s">
        <v>2517</v>
      </c>
      <c r="D437" s="109">
        <v>14407.11</v>
      </c>
      <c r="E437" s="100" t="s">
        <v>1961</v>
      </c>
      <c r="F437" s="956">
        <v>41473</v>
      </c>
      <c r="G437" s="41" t="s">
        <v>1962</v>
      </c>
      <c r="H437" s="106" t="s">
        <v>496</v>
      </c>
      <c r="I437" s="21"/>
      <c r="J437" s="106" t="s">
        <v>496</v>
      </c>
      <c r="K437" s="21"/>
      <c r="L437" s="21"/>
      <c r="M437" s="106" t="s">
        <v>496</v>
      </c>
      <c r="N437" s="21"/>
      <c r="O437" s="21"/>
      <c r="P437" s="33"/>
    </row>
    <row r="438" spans="1:16" s="13" customFormat="1" ht="57" customHeight="1" x14ac:dyDescent="0.2">
      <c r="A438" s="941"/>
      <c r="B438" s="41" t="s">
        <v>1910</v>
      </c>
      <c r="C438" s="948"/>
      <c r="D438" s="109">
        <v>5609.02</v>
      </c>
      <c r="E438" s="100" t="s">
        <v>1963</v>
      </c>
      <c r="F438" s="956"/>
      <c r="G438" s="41" t="s">
        <v>1964</v>
      </c>
      <c r="H438" s="106" t="s">
        <v>496</v>
      </c>
      <c r="I438" s="21"/>
      <c r="J438" s="106" t="s">
        <v>496</v>
      </c>
      <c r="K438" s="21"/>
      <c r="L438" s="21"/>
      <c r="M438" s="106" t="s">
        <v>496</v>
      </c>
      <c r="N438" s="21"/>
      <c r="O438" s="21"/>
      <c r="P438" s="33"/>
    </row>
    <row r="439" spans="1:16" s="13" customFormat="1" ht="57" customHeight="1" x14ac:dyDescent="0.2">
      <c r="A439" s="941"/>
      <c r="B439" s="41" t="s">
        <v>1909</v>
      </c>
      <c r="C439" s="948"/>
      <c r="D439" s="109">
        <f>5680+2820</f>
        <v>8500</v>
      </c>
      <c r="E439" s="100" t="s">
        <v>1965</v>
      </c>
      <c r="F439" s="956"/>
      <c r="G439" s="41" t="s">
        <v>1966</v>
      </c>
      <c r="H439" s="106"/>
      <c r="I439" s="106" t="s">
        <v>496</v>
      </c>
      <c r="J439" s="106" t="s">
        <v>496</v>
      </c>
      <c r="K439" s="21"/>
      <c r="L439" s="21"/>
      <c r="M439" s="106"/>
      <c r="N439" s="106" t="s">
        <v>496</v>
      </c>
      <c r="O439" s="21"/>
      <c r="P439" s="964" t="s">
        <v>1998</v>
      </c>
    </row>
    <row r="440" spans="1:16" s="13" customFormat="1" ht="57" customHeight="1" x14ac:dyDescent="0.2">
      <c r="A440" s="941"/>
      <c r="B440" s="41" t="s">
        <v>1909</v>
      </c>
      <c r="C440" s="948"/>
      <c r="D440" s="109">
        <v>34193.800000000003</v>
      </c>
      <c r="E440" s="100" t="s">
        <v>1967</v>
      </c>
      <c r="F440" s="956"/>
      <c r="G440" s="41" t="s">
        <v>1968</v>
      </c>
      <c r="H440" s="106"/>
      <c r="I440" s="106" t="s">
        <v>496</v>
      </c>
      <c r="J440" s="106" t="s">
        <v>496</v>
      </c>
      <c r="K440" s="21"/>
      <c r="L440" s="21"/>
      <c r="M440" s="106"/>
      <c r="N440" s="106" t="s">
        <v>496</v>
      </c>
      <c r="O440" s="21"/>
      <c r="P440" s="965"/>
    </row>
    <row r="441" spans="1:16" s="13" customFormat="1" ht="57" customHeight="1" x14ac:dyDescent="0.2">
      <c r="A441" s="941"/>
      <c r="B441" s="41" t="s">
        <v>1911</v>
      </c>
      <c r="C441" s="948"/>
      <c r="D441" s="109">
        <f>4194.3+11428.1</f>
        <v>15622.400000000001</v>
      </c>
      <c r="E441" s="100" t="s">
        <v>1969</v>
      </c>
      <c r="F441" s="956"/>
      <c r="G441" s="41" t="s">
        <v>1970</v>
      </c>
      <c r="H441" s="106" t="s">
        <v>496</v>
      </c>
      <c r="I441" s="21"/>
      <c r="J441" s="106" t="s">
        <v>496</v>
      </c>
      <c r="K441" s="21"/>
      <c r="L441" s="21"/>
      <c r="M441" s="106" t="s">
        <v>496</v>
      </c>
      <c r="N441" s="21"/>
      <c r="O441" s="21"/>
      <c r="P441" s="33"/>
    </row>
    <row r="442" spans="1:16" s="13" customFormat="1" ht="57" customHeight="1" x14ac:dyDescent="0.2">
      <c r="A442" s="941"/>
      <c r="B442" s="41" t="s">
        <v>1911</v>
      </c>
      <c r="C442" s="948"/>
      <c r="D442" s="109">
        <v>3875.5</v>
      </c>
      <c r="E442" s="100" t="s">
        <v>1971</v>
      </c>
      <c r="F442" s="956"/>
      <c r="G442" s="41" t="s">
        <v>1972</v>
      </c>
      <c r="H442" s="106" t="s">
        <v>496</v>
      </c>
      <c r="I442" s="21"/>
      <c r="J442" s="106" t="s">
        <v>496</v>
      </c>
      <c r="K442" s="21"/>
      <c r="L442" s="21"/>
      <c r="M442" s="106" t="s">
        <v>496</v>
      </c>
      <c r="N442" s="21"/>
      <c r="O442" s="21"/>
      <c r="P442" s="33"/>
    </row>
    <row r="443" spans="1:16" s="13" customFormat="1" ht="57" customHeight="1" x14ac:dyDescent="0.2">
      <c r="A443" s="941" t="s">
        <v>1073</v>
      </c>
      <c r="B443" s="41" t="s">
        <v>3337</v>
      </c>
      <c r="C443" s="948" t="s">
        <v>1989</v>
      </c>
      <c r="D443" s="109">
        <v>6375</v>
      </c>
      <c r="E443" s="100" t="s">
        <v>1973</v>
      </c>
      <c r="F443" s="956">
        <v>41529</v>
      </c>
      <c r="G443" s="41" t="s">
        <v>1974</v>
      </c>
      <c r="H443" s="106" t="s">
        <v>496</v>
      </c>
      <c r="I443" s="21"/>
      <c r="J443" s="106" t="s">
        <v>496</v>
      </c>
      <c r="K443" s="21"/>
      <c r="L443" s="21"/>
      <c r="M443" s="106" t="s">
        <v>496</v>
      </c>
      <c r="N443" s="21"/>
      <c r="O443" s="21"/>
      <c r="P443" s="33"/>
    </row>
    <row r="444" spans="1:16" s="13" customFormat="1" ht="57" customHeight="1" x14ac:dyDescent="0.2">
      <c r="A444" s="941"/>
      <c r="B444" s="41" t="s">
        <v>1912</v>
      </c>
      <c r="C444" s="948"/>
      <c r="D444" s="109">
        <v>72905.490000000005</v>
      </c>
      <c r="E444" s="100" t="s">
        <v>1975</v>
      </c>
      <c r="F444" s="956"/>
      <c r="G444" s="41" t="s">
        <v>1976</v>
      </c>
      <c r="H444" s="106" t="s">
        <v>496</v>
      </c>
      <c r="I444" s="21"/>
      <c r="J444" s="106" t="s">
        <v>496</v>
      </c>
      <c r="K444" s="21"/>
      <c r="L444" s="21"/>
      <c r="M444" s="106" t="s">
        <v>496</v>
      </c>
      <c r="N444" s="21"/>
      <c r="O444" s="21"/>
      <c r="P444" s="33"/>
    </row>
    <row r="445" spans="1:16" s="13" customFormat="1" ht="57" customHeight="1" x14ac:dyDescent="0.2">
      <c r="A445" s="941" t="s">
        <v>1074</v>
      </c>
      <c r="B445" s="41" t="s">
        <v>1911</v>
      </c>
      <c r="C445" s="948" t="s">
        <v>2518</v>
      </c>
      <c r="D445" s="109">
        <v>30175</v>
      </c>
      <c r="E445" s="100" t="s">
        <v>1977</v>
      </c>
      <c r="F445" s="956">
        <v>41585</v>
      </c>
      <c r="G445" s="41" t="s">
        <v>1978</v>
      </c>
      <c r="H445" s="106" t="s">
        <v>496</v>
      </c>
      <c r="I445" s="21"/>
      <c r="J445" s="106" t="s">
        <v>496</v>
      </c>
      <c r="K445" s="21"/>
      <c r="L445" s="21"/>
      <c r="M445" s="106" t="s">
        <v>496</v>
      </c>
      <c r="N445" s="21"/>
      <c r="O445" s="21"/>
      <c r="P445" s="33"/>
    </row>
    <row r="446" spans="1:16" s="13" customFormat="1" ht="57" customHeight="1" thickBot="1" x14ac:dyDescent="0.25">
      <c r="A446" s="955"/>
      <c r="B446" s="30" t="s">
        <v>1909</v>
      </c>
      <c r="C446" s="949"/>
      <c r="D446" s="110">
        <v>19715</v>
      </c>
      <c r="E446" s="101" t="s">
        <v>1979</v>
      </c>
      <c r="F446" s="957"/>
      <c r="G446" s="30" t="s">
        <v>1980</v>
      </c>
      <c r="H446" s="108" t="s">
        <v>496</v>
      </c>
      <c r="I446" s="35"/>
      <c r="J446" s="108" t="s">
        <v>496</v>
      </c>
      <c r="K446" s="35"/>
      <c r="L446" s="35"/>
      <c r="M446" s="108" t="s">
        <v>496</v>
      </c>
      <c r="N446" s="35"/>
      <c r="O446" s="35"/>
      <c r="P446" s="36"/>
    </row>
    <row r="447" spans="1:16" s="39" customFormat="1" ht="16.5" thickTop="1" x14ac:dyDescent="0.2">
      <c r="A447" s="11"/>
      <c r="D447" s="50"/>
      <c r="E447" s="115"/>
      <c r="F447" s="11"/>
    </row>
    <row r="448" spans="1:16" s="42" customFormat="1" x14ac:dyDescent="0.2">
      <c r="A448" s="1"/>
      <c r="D448" s="6"/>
      <c r="E448" s="10"/>
      <c r="F448" s="1"/>
    </row>
    <row r="449" spans="1:6" s="42" customFormat="1" x14ac:dyDescent="0.2">
      <c r="A449" s="1"/>
      <c r="D449" s="6"/>
      <c r="E449" s="10"/>
      <c r="F449" s="1"/>
    </row>
    <row r="450" spans="1:6" s="42" customFormat="1" x14ac:dyDescent="0.2">
      <c r="A450" s="1"/>
      <c r="D450" s="6"/>
      <c r="E450" s="10"/>
      <c r="F450" s="1"/>
    </row>
    <row r="451" spans="1:6" s="42" customFormat="1" x14ac:dyDescent="0.2">
      <c r="A451" s="1"/>
      <c r="D451" s="6"/>
      <c r="E451" s="10"/>
      <c r="F451" s="1"/>
    </row>
    <row r="452" spans="1:6" s="42" customFormat="1" x14ac:dyDescent="0.2">
      <c r="A452" s="1"/>
      <c r="D452" s="6"/>
      <c r="E452" s="10"/>
      <c r="F452" s="1"/>
    </row>
    <row r="453" spans="1:6" s="42" customFormat="1" x14ac:dyDescent="0.2">
      <c r="A453" s="1"/>
      <c r="D453" s="6"/>
      <c r="E453" s="10"/>
      <c r="F453" s="1"/>
    </row>
    <row r="454" spans="1:6" s="42" customFormat="1" x14ac:dyDescent="0.2">
      <c r="A454" s="1"/>
      <c r="D454" s="6"/>
      <c r="E454" s="10"/>
      <c r="F454" s="1"/>
    </row>
    <row r="455" spans="1:6" s="42" customFormat="1" x14ac:dyDescent="0.2">
      <c r="A455" s="1"/>
      <c r="D455" s="6"/>
      <c r="E455" s="10"/>
      <c r="F455" s="1"/>
    </row>
    <row r="456" spans="1:6" s="42" customFormat="1" x14ac:dyDescent="0.2">
      <c r="A456" s="1"/>
      <c r="D456" s="6"/>
      <c r="E456" s="10"/>
      <c r="F456" s="1"/>
    </row>
    <row r="457" spans="1:6" s="42" customFormat="1" x14ac:dyDescent="0.2">
      <c r="A457" s="1"/>
      <c r="D457" s="6"/>
      <c r="E457" s="10"/>
      <c r="F457" s="1"/>
    </row>
    <row r="458" spans="1:6" s="42" customFormat="1" x14ac:dyDescent="0.2">
      <c r="A458" s="1"/>
      <c r="D458" s="6"/>
      <c r="E458" s="10"/>
      <c r="F458" s="1"/>
    </row>
    <row r="459" spans="1:6" s="42" customFormat="1" x14ac:dyDescent="0.2">
      <c r="A459" s="1"/>
      <c r="D459" s="6"/>
      <c r="E459" s="10"/>
      <c r="F459" s="1"/>
    </row>
    <row r="460" spans="1:6" s="42" customFormat="1" x14ac:dyDescent="0.2">
      <c r="A460" s="1"/>
      <c r="D460" s="6"/>
      <c r="E460" s="10"/>
      <c r="F460" s="1"/>
    </row>
    <row r="461" spans="1:6" s="42" customFormat="1" x14ac:dyDescent="0.2">
      <c r="A461" s="1"/>
      <c r="D461" s="6"/>
      <c r="E461" s="10"/>
      <c r="F461" s="1"/>
    </row>
    <row r="462" spans="1:6" s="42" customFormat="1" x14ac:dyDescent="0.2">
      <c r="A462" s="1"/>
      <c r="D462" s="6"/>
      <c r="E462" s="10"/>
      <c r="F462" s="1"/>
    </row>
    <row r="463" spans="1:6" s="42" customFormat="1" x14ac:dyDescent="0.2">
      <c r="A463" s="1"/>
      <c r="D463" s="6"/>
      <c r="E463" s="10"/>
      <c r="F463" s="1"/>
    </row>
    <row r="464" spans="1:6" s="42" customFormat="1" x14ac:dyDescent="0.2">
      <c r="A464" s="1"/>
      <c r="D464" s="6"/>
      <c r="E464" s="10"/>
      <c r="F464" s="1"/>
    </row>
    <row r="465" spans="1:6" s="42" customFormat="1" x14ac:dyDescent="0.2">
      <c r="A465" s="1"/>
      <c r="D465" s="6"/>
      <c r="E465" s="10"/>
      <c r="F465" s="1"/>
    </row>
    <row r="466" spans="1:6" s="42" customFormat="1" x14ac:dyDescent="0.2">
      <c r="A466" s="1"/>
      <c r="D466" s="6"/>
      <c r="E466" s="10"/>
      <c r="F466" s="1"/>
    </row>
    <row r="467" spans="1:6" s="42" customFormat="1" x14ac:dyDescent="0.2">
      <c r="A467" s="1"/>
      <c r="D467" s="6"/>
      <c r="E467" s="10"/>
      <c r="F467" s="1"/>
    </row>
    <row r="468" spans="1:6" s="42" customFormat="1" x14ac:dyDescent="0.2">
      <c r="A468" s="1"/>
      <c r="D468" s="6"/>
      <c r="E468" s="10"/>
      <c r="F468" s="1"/>
    </row>
    <row r="469" spans="1:6" s="42" customFormat="1" x14ac:dyDescent="0.2">
      <c r="A469" s="1"/>
      <c r="D469" s="6"/>
      <c r="E469" s="10"/>
      <c r="F469" s="1"/>
    </row>
    <row r="470" spans="1:6" s="42" customFormat="1" x14ac:dyDescent="0.2">
      <c r="A470" s="1"/>
      <c r="D470" s="6"/>
      <c r="E470" s="10"/>
      <c r="F470" s="1"/>
    </row>
    <row r="471" spans="1:6" s="42" customFormat="1" x14ac:dyDescent="0.2">
      <c r="A471" s="1"/>
      <c r="D471" s="6"/>
      <c r="E471" s="10"/>
      <c r="F471" s="1"/>
    </row>
    <row r="472" spans="1:6" s="42" customFormat="1" x14ac:dyDescent="0.2">
      <c r="A472" s="1"/>
      <c r="D472" s="6"/>
      <c r="E472" s="10"/>
      <c r="F472" s="1"/>
    </row>
    <row r="473" spans="1:6" s="42" customFormat="1" x14ac:dyDescent="0.2">
      <c r="A473" s="1"/>
      <c r="D473" s="6"/>
      <c r="E473" s="10"/>
      <c r="F473" s="1"/>
    </row>
    <row r="474" spans="1:6" s="42" customFormat="1" x14ac:dyDescent="0.2">
      <c r="A474" s="1"/>
      <c r="D474" s="6"/>
      <c r="E474" s="10"/>
      <c r="F474" s="1"/>
    </row>
    <row r="475" spans="1:6" s="42" customFormat="1" x14ac:dyDescent="0.2">
      <c r="A475" s="1"/>
      <c r="D475" s="6"/>
      <c r="E475" s="10"/>
      <c r="F475" s="1"/>
    </row>
    <row r="476" spans="1:6" s="42" customFormat="1" x14ac:dyDescent="0.2">
      <c r="A476" s="1"/>
      <c r="D476" s="6"/>
      <c r="E476" s="10"/>
      <c r="F476" s="1"/>
    </row>
    <row r="477" spans="1:6" s="42" customFormat="1" x14ac:dyDescent="0.2">
      <c r="A477" s="1"/>
      <c r="D477" s="6"/>
      <c r="E477" s="10"/>
      <c r="F477" s="1"/>
    </row>
    <row r="478" spans="1:6" s="42" customFormat="1" x14ac:dyDescent="0.2">
      <c r="A478" s="1"/>
      <c r="D478" s="6"/>
      <c r="E478" s="10"/>
      <c r="F478" s="1"/>
    </row>
  </sheetData>
  <protectedRanges>
    <protectedRange sqref="Q16:IV17 Q391:IV392 A15:IV15 A360:IV362 A447:IV65533 A388:IV390 H393:IV446 A1:IV13 H365:IV387 Q14:IV14 Q363:IV364" name="Rango1"/>
    <protectedRange sqref="A344:A357 I344:I359 D344:G359 K344:L359 K256:L341 J256:J359 O344:IV359 O256:IV341 H256:H359 I256:I341 M256:N359 H18:IV255 D18:G341 A18:A341" name="Rango1_2"/>
    <protectedRange sqref="A342:A343 O342:IV343 I342:I343 K342:L343 D342:G343" name="Rango1_2_3"/>
    <protectedRange sqref="B300:B341 B344:B359 B18:B298" name="Rango1_2_1"/>
    <protectedRange sqref="B342:B343" name="Rango1_2_3_1"/>
    <protectedRange sqref="B299" name="Rango1_2_8_1"/>
    <protectedRange sqref="C344:C357 C18:C341" name="Rango1_2_2"/>
    <protectedRange sqref="C342:C343" name="Rango1_2_3_2"/>
    <protectedRange sqref="P14" name="Rango1_1"/>
    <protectedRange sqref="A14:O14" name="Rango1_5_1_1"/>
    <protectedRange sqref="D16:D17 D363:D364 D391:D392" name="Rango1_1_2_1_2_2_1"/>
    <protectedRange sqref="A16:B17 A363:B364 A391:B392" name="Rango1_7_1_1_2_1"/>
    <protectedRange sqref="C363:C364 C391:C392 C16:C17" name="Rango1_8_1_1_2_1"/>
    <protectedRange sqref="E16:E17 E363:E364 E391:E392" name="Rango1_7_1"/>
  </protectedRanges>
  <autoFilter ref="A17:P359"/>
  <mergeCells count="273">
    <mergeCell ref="P439:P440"/>
    <mergeCell ref="C437:C442"/>
    <mergeCell ref="C443:C444"/>
    <mergeCell ref="C445:C446"/>
    <mergeCell ref="P391:P392"/>
    <mergeCell ref="F324:F328"/>
    <mergeCell ref="F287:F288"/>
    <mergeCell ref="A301:A304"/>
    <mergeCell ref="A305:A306"/>
    <mergeCell ref="A324:A328"/>
    <mergeCell ref="A287:A288"/>
    <mergeCell ref="H391:I391"/>
    <mergeCell ref="C374:C376"/>
    <mergeCell ref="L363:O363"/>
    <mergeCell ref="G368:G369"/>
    <mergeCell ref="G363:G364"/>
    <mergeCell ref="C365:C366"/>
    <mergeCell ref="A357:A358"/>
    <mergeCell ref="A368:A369"/>
    <mergeCell ref="A330:A331"/>
    <mergeCell ref="A353:A354"/>
    <mergeCell ref="A332:A333"/>
    <mergeCell ref="A296:A297"/>
    <mergeCell ref="A320:A323"/>
    <mergeCell ref="A292:A295"/>
    <mergeCell ref="A340:A341"/>
    <mergeCell ref="A374:A376"/>
    <mergeCell ref="A377:A378"/>
    <mergeCell ref="A58:A63"/>
    <mergeCell ref="C24:C25"/>
    <mergeCell ref="A187:A190"/>
    <mergeCell ref="A200:A201"/>
    <mergeCell ref="B24:B25"/>
    <mergeCell ref="A32:A33"/>
    <mergeCell ref="A30:A31"/>
    <mergeCell ref="A191:A192"/>
    <mergeCell ref="A66:A68"/>
    <mergeCell ref="A52:A53"/>
    <mergeCell ref="A149:A150"/>
    <mergeCell ref="C149:C150"/>
    <mergeCell ref="C113:C115"/>
    <mergeCell ref="C116:C118"/>
    <mergeCell ref="C122:C123"/>
    <mergeCell ref="C191:C192"/>
    <mergeCell ref="C193:C194"/>
    <mergeCell ref="C197:C198"/>
    <mergeCell ref="C200:C201"/>
    <mergeCell ref="A258:A259"/>
    <mergeCell ref="C258:C259"/>
    <mergeCell ref="A1:G1"/>
    <mergeCell ref="A21:A23"/>
    <mergeCell ref="F21:F23"/>
    <mergeCell ref="A28:A29"/>
    <mergeCell ref="A15:P15"/>
    <mergeCell ref="A14:P14"/>
    <mergeCell ref="G21:G22"/>
    <mergeCell ref="A36:A37"/>
    <mergeCell ref="D16:D17"/>
    <mergeCell ref="F24:F25"/>
    <mergeCell ref="G24:G25"/>
    <mergeCell ref="P16:P17"/>
    <mergeCell ref="C21:C23"/>
    <mergeCell ref="H16:I16"/>
    <mergeCell ref="J16:K16"/>
    <mergeCell ref="L16:O16"/>
    <mergeCell ref="B21:B22"/>
    <mergeCell ref="E16:E17"/>
    <mergeCell ref="E21:E22"/>
    <mergeCell ref="E24:E25"/>
    <mergeCell ref="A24:A25"/>
    <mergeCell ref="A26:A27"/>
    <mergeCell ref="A16:A17"/>
    <mergeCell ref="B16:B17"/>
    <mergeCell ref="F58:F63"/>
    <mergeCell ref="F49:F50"/>
    <mergeCell ref="A39:A42"/>
    <mergeCell ref="G49:G50"/>
    <mergeCell ref="A43:A44"/>
    <mergeCell ref="A49:A50"/>
    <mergeCell ref="C377:C378"/>
    <mergeCell ref="A75:A77"/>
    <mergeCell ref="A78:A80"/>
    <mergeCell ref="A81:A82"/>
    <mergeCell ref="A56:A57"/>
    <mergeCell ref="C154:C155"/>
    <mergeCell ref="C156:C157"/>
    <mergeCell ref="F39:F42"/>
    <mergeCell ref="F191:F192"/>
    <mergeCell ref="F169:F171"/>
    <mergeCell ref="F184:F185"/>
    <mergeCell ref="F245:F246"/>
    <mergeCell ref="F193:F194"/>
    <mergeCell ref="A362:P362"/>
    <mergeCell ref="P363:P364"/>
    <mergeCell ref="A197:A198"/>
    <mergeCell ref="F70:F71"/>
    <mergeCell ref="F101:F108"/>
    <mergeCell ref="F66:F68"/>
    <mergeCell ref="F81:F82"/>
    <mergeCell ref="F90:F91"/>
    <mergeCell ref="F83:F86"/>
    <mergeCell ref="F78:F80"/>
    <mergeCell ref="F93:F95"/>
    <mergeCell ref="G70:G71"/>
    <mergeCell ref="G66:G68"/>
    <mergeCell ref="A101:A108"/>
    <mergeCell ref="A90:A91"/>
    <mergeCell ref="A70:A71"/>
    <mergeCell ref="A93:A95"/>
    <mergeCell ref="A96:A99"/>
    <mergeCell ref="A83:A86"/>
    <mergeCell ref="A141:A142"/>
    <mergeCell ref="A110:A111"/>
    <mergeCell ref="A143:A145"/>
    <mergeCell ref="A161:A162"/>
    <mergeCell ref="C101:C108"/>
    <mergeCell ref="C110:C111"/>
    <mergeCell ref="G191:G192"/>
    <mergeCell ref="A184:A185"/>
    <mergeCell ref="G184:G185"/>
    <mergeCell ref="C161:C162"/>
    <mergeCell ref="C169:C171"/>
    <mergeCell ref="C175:C178"/>
    <mergeCell ref="A113:A115"/>
    <mergeCell ref="A154:A155"/>
    <mergeCell ref="G149:G150"/>
    <mergeCell ref="A122:A123"/>
    <mergeCell ref="A124:A125"/>
    <mergeCell ref="A116:A118"/>
    <mergeCell ref="F122:F123"/>
    <mergeCell ref="A147:A148"/>
    <mergeCell ref="F132:F136"/>
    <mergeCell ref="A132:A136"/>
    <mergeCell ref="A175:A178"/>
    <mergeCell ref="F149:F150"/>
    <mergeCell ref="A169:A171"/>
    <mergeCell ref="F110:F111"/>
    <mergeCell ref="F147:F148"/>
    <mergeCell ref="G193:G194"/>
    <mergeCell ref="A285:A286"/>
    <mergeCell ref="F285:F286"/>
    <mergeCell ref="A267:A268"/>
    <mergeCell ref="A260:A262"/>
    <mergeCell ref="A209:A210"/>
    <mergeCell ref="C209:C210"/>
    <mergeCell ref="C213:C218"/>
    <mergeCell ref="C220:C221"/>
    <mergeCell ref="C250:C255"/>
    <mergeCell ref="A193:A194"/>
    <mergeCell ref="A250:A255"/>
    <mergeCell ref="A213:A218"/>
    <mergeCell ref="A220:A221"/>
    <mergeCell ref="A242:A244"/>
    <mergeCell ref="A245:A246"/>
    <mergeCell ref="F281:F284"/>
    <mergeCell ref="A269:A272"/>
    <mergeCell ref="F269:F272"/>
    <mergeCell ref="A276:A279"/>
    <mergeCell ref="A281:A284"/>
    <mergeCell ref="C242:C244"/>
    <mergeCell ref="C245:C246"/>
    <mergeCell ref="C260:C262"/>
    <mergeCell ref="A365:A366"/>
    <mergeCell ref="A371:A373"/>
    <mergeCell ref="C371:C373"/>
    <mergeCell ref="F368:F369"/>
    <mergeCell ref="F371:F373"/>
    <mergeCell ref="B368:B369"/>
    <mergeCell ref="C368:C369"/>
    <mergeCell ref="F365:F366"/>
    <mergeCell ref="A363:A364"/>
    <mergeCell ref="F363:F364"/>
    <mergeCell ref="D363:D364"/>
    <mergeCell ref="E363:E364"/>
    <mergeCell ref="C382:C385"/>
    <mergeCell ref="E368:E369"/>
    <mergeCell ref="G428:G433"/>
    <mergeCell ref="G435:G436"/>
    <mergeCell ref="A386:A387"/>
    <mergeCell ref="C386:C387"/>
    <mergeCell ref="A391:A392"/>
    <mergeCell ref="B391:B392"/>
    <mergeCell ref="C391:C392"/>
    <mergeCell ref="F382:F385"/>
    <mergeCell ref="F386:F387"/>
    <mergeCell ref="D391:D392"/>
    <mergeCell ref="E391:E392"/>
    <mergeCell ref="F391:F392"/>
    <mergeCell ref="A382:A385"/>
    <mergeCell ref="C393:C433"/>
    <mergeCell ref="A443:A444"/>
    <mergeCell ref="A445:A446"/>
    <mergeCell ref="C435:C436"/>
    <mergeCell ref="F393:F427"/>
    <mergeCell ref="F428:F433"/>
    <mergeCell ref="C26:C27"/>
    <mergeCell ref="F445:F446"/>
    <mergeCell ref="A393:A433"/>
    <mergeCell ref="A435:A436"/>
    <mergeCell ref="B435:B436"/>
    <mergeCell ref="A437:A442"/>
    <mergeCell ref="F374:F376"/>
    <mergeCell ref="F377:F378"/>
    <mergeCell ref="F437:F442"/>
    <mergeCell ref="F443:F444"/>
    <mergeCell ref="A390:P390"/>
    <mergeCell ref="G391:G392"/>
    <mergeCell ref="J391:K391"/>
    <mergeCell ref="L391:O391"/>
    <mergeCell ref="G393:G427"/>
    <mergeCell ref="H363:I363"/>
    <mergeCell ref="J363:K363"/>
    <mergeCell ref="F161:F162"/>
    <mergeCell ref="A156:A157"/>
    <mergeCell ref="C16:C17"/>
    <mergeCell ref="F16:F17"/>
    <mergeCell ref="G16:G17"/>
    <mergeCell ref="F332:F333"/>
    <mergeCell ref="G332:G333"/>
    <mergeCell ref="A342:A343"/>
    <mergeCell ref="F337:F338"/>
    <mergeCell ref="C337:C338"/>
    <mergeCell ref="C340:C341"/>
    <mergeCell ref="C342:C343"/>
    <mergeCell ref="F320:F323"/>
    <mergeCell ref="A312:A313"/>
    <mergeCell ref="A337:A338"/>
    <mergeCell ref="C124:C125"/>
    <mergeCell ref="C132:C136"/>
    <mergeCell ref="C141:C142"/>
    <mergeCell ref="C143:C145"/>
    <mergeCell ref="C147:C148"/>
    <mergeCell ref="C184:C185"/>
    <mergeCell ref="C96:C99"/>
    <mergeCell ref="C287:C288"/>
    <mergeCell ref="C292:C295"/>
    <mergeCell ref="C296:C297"/>
    <mergeCell ref="C187:C190"/>
    <mergeCell ref="C28:C29"/>
    <mergeCell ref="C30:C31"/>
    <mergeCell ref="C32:C33"/>
    <mergeCell ref="C36:C37"/>
    <mergeCell ref="C39:C42"/>
    <mergeCell ref="C43:C44"/>
    <mergeCell ref="G39:G42"/>
    <mergeCell ref="C75:C77"/>
    <mergeCell ref="C78:C80"/>
    <mergeCell ref="C81:C82"/>
    <mergeCell ref="C83:C86"/>
    <mergeCell ref="C90:C91"/>
    <mergeCell ref="C93:C95"/>
    <mergeCell ref="C49:C50"/>
    <mergeCell ref="C52:C53"/>
    <mergeCell ref="C56:C57"/>
    <mergeCell ref="C58:C63"/>
    <mergeCell ref="C66:C68"/>
    <mergeCell ref="C70:C71"/>
    <mergeCell ref="C267:C268"/>
    <mergeCell ref="C269:C272"/>
    <mergeCell ref="C276:C279"/>
    <mergeCell ref="C281:C284"/>
    <mergeCell ref="C285:C286"/>
    <mergeCell ref="B363:B364"/>
    <mergeCell ref="C363:C364"/>
    <mergeCell ref="C332:C333"/>
    <mergeCell ref="C353:C354"/>
    <mergeCell ref="C357:C358"/>
    <mergeCell ref="C301:C304"/>
    <mergeCell ref="C305:C306"/>
    <mergeCell ref="C312:C313"/>
    <mergeCell ref="C320:C323"/>
    <mergeCell ref="C324:C328"/>
    <mergeCell ref="C330:C331"/>
  </mergeCells>
  <phoneticPr fontId="5" type="noConversion"/>
  <hyperlinks>
    <hyperlink ref="E359" r:id="rId1" display="\\Elizabethpc\2013\generalidades2013w\ORDENES DE BIENES Y SERVCIOS\6961 VIDRIO INDUSTRIAL.pdf"/>
    <hyperlink ref="E358" r:id="rId2" display="\\Elizabethpc\2013\generalidades2013w\ORDENES DE BIENES Y SERVCIOS\6959 DUTRIZ HERMANOS.pdf"/>
    <hyperlink ref="E357" r:id="rId3" display="\\Elizabethpc\2013\generalidades2013w\ORDENES DE BIENES Y SERVCIOS\6958 COLATINO.pdf"/>
    <hyperlink ref="E356" r:id="rId4" display="\\Elizabethpc\2013\generalidades2013w\ORDENES DE BIENES Y SERVCIOS\6954 ROBERTO JOSE FROY.pdf"/>
    <hyperlink ref="E355" r:id="rId5" display="\\Elizabethpc\2013\generalidades2013w\ORDENES DE BIENES Y SERVCIOS\6953 DATA &amp; GRAPHICS, S.A. DE C.V..pdf"/>
    <hyperlink ref="E354" r:id="rId6" display="\\Elizabethpc\2013\generalidades2013w\ORDENES DE BIENES Y SERVCIOS\6946 EDITORIAL ALTAMIRANO.pdf"/>
    <hyperlink ref="E353" r:id="rId7" display="\\Elizabethpc\2013\generalidades2013w\ORDENES DE BIENES Y SERVCIOS\6945 COLATINO.pdf"/>
    <hyperlink ref="E352" r:id="rId8" display="\\Elizabethpc\2013\generalidades2013w\ORDENES DE BIENES Y SERVCIOS\6943 JUAN CARLOS CASTRO LANDAVERDE.pdf"/>
    <hyperlink ref="E351" r:id="rId9" display="\\Elizabethpc\2013\generalidades2013w\ORDENES DE BIENES Y SERVCIOS\6952 JUAN CARLOS MENJIVAR DIAZ.pdf"/>
    <hyperlink ref="E350" r:id="rId10" display="\\Elizabethpc\2013\generalidades2013w\ORDENES DE BIENES Y SERVCIOS\6951 CIRCULO MILITAR..pdf"/>
    <hyperlink ref="E349" r:id="rId11" display="\\Elizabethpc\2013\generalidades2013w\ORDENES DE BIENES Y SERVCIOS\6947 CCAP, S.A. DE C.V..pdf"/>
    <hyperlink ref="E348" r:id="rId12" display="\\Elizabethpc\2013\generalidades2013w\ORDENES DE BIENES Y SERVCIOS\6957 SISECOR, SA DE CV.pdf"/>
    <hyperlink ref="E347" r:id="rId13" display="\\Elizabethpc\2013\generalidades2013w\ORDENES DE BIENES Y SERVCIOS\6942 MJ REMODELACIONES, S.A. DE C.V..pdf"/>
    <hyperlink ref="E346" r:id="rId14" display="\\Elizabethpc\2013\generalidades2013w\ORDENES DE BIENES Y SERVCIOS\6948 MJ REMODELACIONES.pdf"/>
    <hyperlink ref="E345" r:id="rId15" display="\\Elizabethpc\2013\generalidades2013w\ORDENES DE BIENES Y SERVCIOS\6941 DELIBANQUETES, S.A. DE C.V..pdf"/>
    <hyperlink ref="E344" r:id="rId16" display="\\Elizabethpc\2013\generalidades2013w\ORDENES DE BIENES Y SERVCIOS\6949 GRISELDA GUADALUPE.pdf"/>
    <hyperlink ref="E343" r:id="rId17" display="\\Elizabethpc\2013\generalidades2013wORDENES DE BIENES Y SERVCIOS\6956 FONDO DE ACTIV. ESPEC. M.O.P.pdf"/>
    <hyperlink ref="E342" r:id="rId18" display="\\Elizabethpc\2013\generalidades2013wORDENES DE BIENES Y SERVCIOS\6955 APROSSI.pdf"/>
    <hyperlink ref="E341" r:id="rId19" display="\\Elizabethpc\2013\generalidades2013w\ORDENES DE BIENES Y SERVCIOS\6933 COLATINO DE R.L.pdf"/>
    <hyperlink ref="E340" r:id="rId20" display="\\Elizabethpc\2013\generalidades2013w\ORDENES DE BIENES Y SERVCIOS\6932 DUTRIZ HERMANOS, S.A. DE C.V..pdf"/>
    <hyperlink ref="E339" r:id="rId21" display="\\Elizabethpc\2013\generalidades2013w\ORDENES DE BIENES Y SERVCIOS\6924 DUTRIZ HERMANOS, S.A. DE C.V..pdf"/>
    <hyperlink ref="E338" r:id="rId22" display="\\Elizabethpc\2013\generalidades2013w\ORDENES DE BIENES Y SERVCIOS\6940 MEGA FUTURO, S.A. DE C.V,.pdf"/>
    <hyperlink ref="E337" r:id="rId23" display="\\Elizabethpc\2013\generalidades2013w\ORDENES DE BIENES Y SERVCIOS\6939 OPERADORA DEL SUR, S.A. DE C.V..pdf"/>
    <hyperlink ref="E336" r:id="rId24" display="\\Elizabethpc\2013\generalidades2013w\ORDENES DE BIENES Y SERVCIOS\6937 - 6938 ALMACENES VIDRI, S.A. DE C.V..pdf"/>
    <hyperlink ref="E335" r:id="rId25" display="\\Elizabethpc\2013\generalidades2013w\ORDENES DE BIENES Y SERVCIOS\6936 GRISELDA GUADALUPE SIMON HERNANDEZ.pdf"/>
    <hyperlink ref="E334" r:id="rId26" display="\\Elizabethpc\2013\generalidades2013w\ORDENES DE BIENES Y SERVCIOS\6923 VAPPOR, S.A. DE C.V..pdf"/>
    <hyperlink ref="E333" r:id="rId27" display="\\Elizabethpc\2013\generalidades2013w\ORDENES DE BIENES Y SERVCIOS\6911 EDITORIAL ALTAMIRANO MADRIZ.pdf"/>
    <hyperlink ref="E332" r:id="rId28" display="\\Elizabethpc\2013\generalidades2013w\ORDENES DE BIENES Y SERVCIOS\6910 COLATINO.pdf"/>
    <hyperlink ref="E331" r:id="rId29" display="\\Elizabethpc\2013\generalidades2013w\ORDENES DE BIENES Y SERVCIOS\6930 EQUITEC, S.A. DE C.V..pdf"/>
    <hyperlink ref="E330" r:id="rId30" display="\\Elizabethpc\2013\generalidades2013w\ORDENES DE BIENES Y SERVCIOS\6931 MEDIIMPLANTES EL SALVADOR, S.A. DE C.V..pdf"/>
    <hyperlink ref="E329" r:id="rId31" display="\\Elizabethpc\2013\generalidades2013w\ORDENES DE BIENES Y SERVCIOS\6901 S &amp;S CONSULTORES EN DESARROLLO NEW.pdf"/>
    <hyperlink ref="E328" r:id="rId32" display="\\Elizabethpc\2013\generalidades2013w\ORDENES DE BIENES Y SERVCIOS\6929 ALBERTINA LUZ VELASCO.pdf"/>
    <hyperlink ref="E327" r:id="rId33" display="\\Elizabethpc\2013\generalidades2013w\ORDENES DE BIENES Y SERVCIOS\6925 OXGASA.pdf"/>
    <hyperlink ref="E326" r:id="rId34" display="\\Elizabethpc\2013\generalidades2013w\ORDENES DE BIENES Y SERVCIOS\6928 GENERAL SAFETY.pdf"/>
    <hyperlink ref="E325" r:id="rId35" display="\\Elizabethpc\2013\generalidades2013w\ORDENES DE BIENES Y SERVCIOS\6926 CASCO DE EL SALVADOR.pdf"/>
    <hyperlink ref="E324" r:id="rId36" display="\\Elizabethpc\2013\generalidades2013w\ORDENES DE BIENES Y SERVCIOS\6926 CASCO DE EL SALVADOR.pdf"/>
    <hyperlink ref="E323" r:id="rId37" display="\\Elizabethpc\2013\generalidades2013w\ORDENES DE BIENES Y SERVCIOS\6921 CALCULADORAS Y TECLADOS, S.A .DE C.V..pdf"/>
    <hyperlink ref="E322" r:id="rId38" display="\\Elizabethpc\2013\generalidades2013w\ORDENES DE BIENES Y SERVCIOS\6920 MULTILINE, S.A. DE C.V..pdf"/>
    <hyperlink ref="E321" r:id="rId39" display="\\Elizabethpc\2013\generalidades2013w\ORDENES DE BIENES Y SERVCIOS\6919 D´OFFICE, S.A. DE C.V..pdf"/>
    <hyperlink ref="E320" r:id="rId40" display="\\Elizabethpc\2013\generalidades2013w\ORDENES DE BIENES Y SERVCIOS\6918 CLAUDIA MIRNA POSADA.pdf"/>
    <hyperlink ref="E319" r:id="rId41" display="\\Elizabethpc\2013\generalidades2013w\ORDENES DE BIENES Y SERVCIOS\6912 ROBERTO ARTURO RODRIGUEZ.pdf"/>
    <hyperlink ref="E318" r:id="rId42" display="\\Elizabethpc\2013\generalidades2013w\ORDENES DE BIENES Y SERVCIOS\6902 JUAN JOSE MEJIA MENDOZA.pdf"/>
    <hyperlink ref="E317" r:id="rId43" display="\\Elizabethpc\2013\generalidades2013w\ORDENES DE BIENES Y SERVCIOS\6904 FORMULARIOS STANDARD.pdf"/>
    <hyperlink ref="E316" r:id="rId44" display="\\Elizabethpc\2013\generalidades2013w\ORDENES DE BIENES Y SERVCIOS\6913 MJ REMODELACIONES, S.A. DE C.V..pdf"/>
    <hyperlink ref="E315" r:id="rId45" display="\\Elizabethpc\2013\generalidades2013w\CONTRATOS 2013\CONTRATO DE SUMINISTRO N° 70-2013 MARIO GUEVARA.pdf"/>
    <hyperlink ref="E314" r:id="rId46" display="\\Elizabethpc\2013\generalidades2013w\ORDENES DE BIENES Y SERVCIOS\6898 JOSE GIL MAJANO.pdf"/>
    <hyperlink ref="E313" r:id="rId47" display="\\Elizabethpc\2013\generalidades2013w\ORDENES DE BIENES Y SERVCIOS\6890 COLATINO DE R.L..PDF"/>
    <hyperlink ref="E312" r:id="rId48" display="\\Elizabethpc\2013\generalidades2013w\ORDENES DE BIENES Y SERVCIOS\6889 DUTRIZ HERMANOS.PDF"/>
    <hyperlink ref="E311" r:id="rId49" display="\\Elizabethpc\2013\generalidades2013w\ORDENES DE BIENES Y SERVCIOS\6899 JARET NAUN MORAN SORTO.pdf"/>
    <hyperlink ref="E310" r:id="rId50" display="\\Elizabethpc\2013\generalidades2013w\ORDENES DE BIENES Y SERVCIOS\6917 TALLER DIDEA, S.A. DE C.V..pdf"/>
    <hyperlink ref="E309" r:id="rId51" display="\\Elizabethpc\2013\generalidades2013w\ORDENES DE BIENES Y SERVCIOS\6892 GLOBAL MOTORS, S.A. DE C.V..PDF"/>
    <hyperlink ref="E308" r:id="rId52" display="\\Elizabethpc\2013\generalidades2013w\ORDENES DE BIENES Y SERVCIOS\6916 COMERCIALIZADORA INTERAMERICANA.pdf"/>
    <hyperlink ref="E307" r:id="rId53" display="\\Elizabethpc\2013\generalidades2013w\ORDENES DE BIENES Y SERVCIOS\6891JOSE ROBERTO ORTIZ.PDF"/>
    <hyperlink ref="E306" r:id="rId54" display="\\Elizabethpc\2013\generalidades2013w\ORDENES DE BIENES Y SERVCIOS\6915 ACTIVE SYSTEMS SERVICES.pdf"/>
    <hyperlink ref="E305" r:id="rId55" display="\\Elizabethpc\2013\generalidades2013w\ORDENES DE BIENES Y SERVCIOS\6914 DATA &amp; GRAPHICS.pdf"/>
    <hyperlink ref="E304" r:id="rId56" display="\\Elizabethpc\2013\generalidades2013w\CONTRATOS 2013\CONTRATO DE SUMINISTRO N° 76-2013 RAF.pdf"/>
    <hyperlink ref="E303" r:id="rId57" display="\\Elizabethpc\2013\generalidades2013w\CONTRATOS 2013\CONTRATO DE SUMINISTRO N° 74-2013 DATA &amp; GRAPHIS.pdf"/>
    <hyperlink ref="E302" r:id="rId58" display="\\Elizabethpc\2013\generalidades2013w\CONTRATOS 2013\CONTRATO DE SUMINISTRO N° 75-2013 SEGACORP.pdf"/>
    <hyperlink ref="E301" r:id="rId59" display="\\Elizabethpc\2013\generalidades2013w\ORDENES DE BIENES Y SERVCIOS\6944 FRANCISCO REYES ROMERO.pdf"/>
    <hyperlink ref="E300" r:id="rId60" display="\\Elizabethpc\2013\generalidades2013w\ORDENES DE BIENES Y SERVCIOS\6900 COMUNICACIONES IBW EL SALVADOR.pdf"/>
    <hyperlink ref="E298" r:id="rId61" display="\\Elizabethpc\2013\generalidades2013w\ORDENES DE BIENES Y SERVCIOS\6909 VIDRIO INDUSTRIAL, S.A. DE C.V..pdf"/>
    <hyperlink ref="E297" r:id="rId62" display="\\Elizabethpc\2013\generalidades2013w\CONTRATOS 2013\CONTRATO DE SUMINISTRO N° 69-2013 GUMARSAL, S.A. DE C.V..pdf"/>
    <hyperlink ref="E296" r:id="rId63" display="\\Elizabethpc\2013\generalidades2013w\CONTRATOS 2013\CONTRATO DE SUMINISTRO N° 68-2013 FELIX RIVAS.pdf"/>
    <hyperlink ref="E295" r:id="rId64" display="\\Elizabethpc\2013\generalidades2013w\ORDENES DE BIENES Y SERVCIOS\6897 SAVAL, S.A. DE C.V..pdf"/>
    <hyperlink ref="E294" r:id="rId65" display="\\Elizabethpc\2013\generalidades2013w\ORDENES DE BIENES Y SERVCIOS\6896 LIBRERIA Y PAPELERIA EL NUEVO SIGLO.pdf"/>
    <hyperlink ref="E293" r:id="rId66" display="\\Elizabethpc\2013\generalidades2013w\ORDENES DE BIENES Y SERVCIOS\6895 NOE ALBERTO GUILLEN.pdf"/>
    <hyperlink ref="E292" r:id="rId67" display="\\Elizabethpc\2013\generalidades2013w\ORDENES DE BIENES Y SERVCIOS\6894 CALCULADORAS Y TECLADOS.pdf"/>
    <hyperlink ref="E291" r:id="rId68" display="\\Elizabethpc\2013\generalidades2013w\ORDENES DE BIENES Y SERVCIOS\6865 DUTRIZ HERMANOS.PDF"/>
    <hyperlink ref="E290" r:id="rId69" display="\\Elizabethpc\2013\generalidades2013w\ORDENES DE BIENES Y SERVCIOS\6866 JOSE EDGARDO HERNANDEZ PINEDA.PDF"/>
    <hyperlink ref="E289" r:id="rId70" display="\\Elizabethpc\2013\generalidades2013w\ORDENES DE BIENES Y SERVCIOS\6867 LIBRERIA Y PAPELERIA EL NUEVO SIGLO.PDF"/>
    <hyperlink ref="E288" r:id="rId71" display="\\Elizabethpc\2013\generalidades2013w\ORDENES DE BIENES Y SERVCIOS\6882 JOSE EDGARDO HERNANDEZ PINEDA.PDF"/>
    <hyperlink ref="E287" r:id="rId72" display="\\Elizabethpc\2013\generalidades2013w\ORDENES DE BIENES Y SERVCIOS\6881 MAGNO ALDEMAR GONZALEZ.PDF"/>
    <hyperlink ref="E286" r:id="rId73" display="\\Elizabethpc\2013\generalidades2013w\ORDENES DE BIENES Y SERVCIOS\6880 JOSE EDGARDO HERNANDEZ.PDF"/>
    <hyperlink ref="E285" r:id="rId74" display="\\Elizabethpc\2013\generalidades2013w\ORDENES DE BIENES Y SERVCIOS\6879 COMERCIALIZADORA BF INTERNACIONAL, S.A. DEV..PDF"/>
    <hyperlink ref="E284" r:id="rId75" display="\\Elizabethpc\2013\generalidades2013w\ORDENES DE BIENES Y SERVCIOS\6871 RICOH EL SALVADOR.PDF"/>
    <hyperlink ref="E283" r:id="rId76" display="\\Elizabethpc\2013\generalidades2013w\ORDENES DE BIENES Y SERVCIOS\6869 DPG, S.A. DE C.V..PDF"/>
    <hyperlink ref="E282" r:id="rId77" display="\\Elizabethpc\2013\generalidades2013w\ORDENES DE BIENES Y SERVCIOS\6872 PBS EL SALVADOR.PDF"/>
    <hyperlink ref="E281" r:id="rId78" display="\\Elizabethpc\2013\generalidades2013w\ORDENES DE BIENES Y SERVCIOS\6870 DATA &amp; GRAPHIC.PDF"/>
    <hyperlink ref="E280" r:id="rId79" display="\\Elizabethpc\2013\generalidades2013w\ORDENES DE BIENES Y SERVCIOS\6868 IMPRESOS MULTIPLES.PDF"/>
    <hyperlink ref="E279" r:id="rId80" display="\\Elizabethpc\2013\generalidades2013w\ORDENES DE BIENES Y SERVCIOS\6885 LIDIA MARTINEZ.PDF"/>
    <hyperlink ref="E278" r:id="rId81" display="\\Elizabethpc\2013\generalidades2013w\ORDENES DE BIENES Y SERVCIOS\6888 COMERCIALIZADORA BF INTERNACIONAL.PDF"/>
    <hyperlink ref="E277" r:id="rId82" display="\\Elizabethpc\2013\generalidades2013w\ORDENES DE BIENES Y SERVCIOS\6886 OXIGENO Y GASES.PDF"/>
    <hyperlink ref="E276" r:id="rId83" display="\\Elizabethpc\2013\generalidades2013w\ORDENES DE BIENES Y SERVCIOS\6887 ELECTROLAB MEDIC, S.A. DE C.V.PDF"/>
    <hyperlink ref="E275" r:id="rId84" display="\\Elizabethpc\2013\generalidades2013w\CONTRATOS 2013\CONTRATO DE SUMINISTRO N° 67-2013 FARMACIA SAN NICOLAS.PDF"/>
    <hyperlink ref="E274" r:id="rId85" display="\\Elizabethpc\2013\generalidades2013w\ORDENES DE BIENES Y SERVCIOS\6862 ALMACENES VIDRI, S.A. DE C.V..PDF"/>
    <hyperlink ref="E273" r:id="rId86" display="\\Elizabethpc\2013\generalidades2013w\ORDENES DE BIENES Y SERVCIOS\6883- 6884 INFRA DE EL SALVADOR1.pdf"/>
    <hyperlink ref="E272" r:id="rId87" display="\\Elizabethpc\2013\generalidades2013w\ORDENES DE BIENES Y SERVCIOS\6905 SERVICIOS TECNICOS MEDICOS.pdf"/>
    <hyperlink ref="E271" r:id="rId88" display="\\Elizabethpc\2013\generalidades2013w\ORDENES DE BIENES Y SERVCIOS\6907 OXIGENO Y GASES.pdf"/>
    <hyperlink ref="E270" r:id="rId89" display="\\Elizabethpc\2013\generalidades2013w\ORDENES DE BIENES Y SERVCIOS\6908 ELECTROLAB MEDIC.pdf"/>
    <hyperlink ref="E269" r:id="rId90" display="\\Elizabethpc\2013\generalidades2013w\ORDENES DE BIENES Y SERVCIOS\6906 LIDIA MARTINEZ DE MARROQUIN.pdf"/>
    <hyperlink ref="E268" r:id="rId91" display="\\Elizabethpc\2013\generalidades2013w\ORDENES DE BIENES Y SERVCIOS\6864 MARIO GUEVARA.PDF"/>
    <hyperlink ref="E267" r:id="rId92" display="\\Elizabethpc\2013\generalidades2013w\ORDENES DE BIENES Y SERVCIOS\6863 CARLOS ERNESTO ELIAS.PDF"/>
    <hyperlink ref="E266" r:id="rId93" display="\\Elizabethpc\2013\generalidades2013w\ORDENES DE BIENES Y SERVCIOS\6857 DUTRIZ HERMANOS, S.A. DE C.V..PDF"/>
    <hyperlink ref="E265" r:id="rId94" display="\\Elizabethpc\2013\generalidades2013w\ORDENES DE BIENES Y SERVCIOS\6856 LUIS EDUARDO VAQUERO ANDRADE.pdf"/>
    <hyperlink ref="E264" r:id="rId95" display="\\Elizabethpc\2013\generalidades2013w\ORDENES DE BIENES Y SERVCIOS\6849 FREUND DE EL SALVADOR.pdf"/>
    <hyperlink ref="E263" r:id="rId96" display="\\Elizabethpc\2013\generalidades2013w\ORDENES DE BIENES Y SERVCIOS\6852 MARIO EUGENIO GUEVARA.PDF"/>
    <hyperlink ref="E262" r:id="rId97" display="\\Elizabethpc\2013\generalidades2013w\ORDENES DE BIENES Y SERVCIOS\6854 JOAQUIN ANTONIO FUENTES.PDF"/>
    <hyperlink ref="E261" r:id="rId98" display="\\Elizabethpc\2013\generalidades2013w\ORDENES DE BIENES Y SERVCIOS\6853 WINZER, CORPORACION.PDF"/>
    <hyperlink ref="E260" r:id="rId99" display="\\Elizabethpc\2013\generalidades2013w\ORDENES DE BIENES Y SERVCIOS\6855 FELIX ADAN RIVAS UMAÑA.PDF"/>
    <hyperlink ref="E259" r:id="rId100" display="\\Elizabethpc\2013\generalidades2013w\CONTRATOS 2013\CONTRATO DE SUMINISTRO N° 66-2013 JOSE MONTEROSA.PDF"/>
    <hyperlink ref="E258" r:id="rId101" display="\\Elizabethpc\2013\generalidades2013w\CONTRATOS 2013\CONTRATO DE SUMINISTRO N° 65-2013 CARLOS ELÍAS.PDF"/>
    <hyperlink ref="E257" r:id="rId102" display="\\Elizabethpc\2013\generalidades2013w\ORDENES DE BIENES Y SERVCIOS\6842 MARIO EUGENIO GUEVARA MARTINEZ.pdf"/>
    <hyperlink ref="E256" r:id="rId103" display="\\Elizabethpc\2013\generalidades2013w\ORDENES DE BIENES Y SERVCIOS\6832 EDITORA EL MUNDO.PDF"/>
    <hyperlink ref="E255" r:id="rId104" display="\\Elizabethpc\2013\generalidades2013w\ORDENES DE BIENES Y SERVCIOS\6848 JEREMIAS DE JESUS ARTIGA.PDF"/>
    <hyperlink ref="E254" r:id="rId105" display="\\Elizabethpc\2013\generalidades2013w\ORDENES DE BIENES Y SERVCIOS\6844 DÓFFICE, S.A. DE C.V..PDF"/>
    <hyperlink ref="E253" r:id="rId106" display="\\Elizabethpc\2013\generalidades2013w\ORDENES DE BIENES Y SERVCIOS\6845 INTERVISION.PDF"/>
    <hyperlink ref="E252" r:id="rId107" display="\\Elizabethpc\2013\generalidades2013w\ORDENES DE BIENES Y SERVCIOS\6843 CONSTRUMARKET.PDF"/>
    <hyperlink ref="E251" r:id="rId108" display="\\Elizabethpc\2013\generalidades2013w\ORDENES DE BIENES Y SERVCIOS\6841 OPERADORA DEL SUR,.PDF"/>
    <hyperlink ref="E250" r:id="rId109" display="\\Elizabethpc\2013\generalidades2013w\ORDENES DE BIENES Y SERVCIOS\6846 CLUADIA MIRNA POSADA.PDF"/>
    <hyperlink ref="E249" r:id="rId110" display="\\Elizabethpc\2013\generalidades2013w\ORDENES DE BIENES Y SERVCIOS\6829 DUTRIZ HERMANOS.PDF"/>
    <hyperlink ref="E248" r:id="rId111" display="\\Elizabethpc\2013\generalidades2013w\ORDENES DE BIENES Y SERVCIOS\6850 MAR Y ASOCIADOS.PDF"/>
    <hyperlink ref="E247" r:id="rId112" display="\\Elizabethpc\2013\generalidades2013w\ORDENES DE BIENES Y SERVCIOS\6839 TELECOMODA.pdf"/>
    <hyperlink ref="E246" r:id="rId113" display="\\Elizabethpc\2013\generalidades2013w\ORDENES DE BIENES Y SERVCIOS\6825 EDITORIAL ALTAMIRANO MADRIZ, S.A. DE C.V..PDF"/>
    <hyperlink ref="E245" r:id="rId114" display="\\Elizabethpc\2013\generalidades2013w\ORDENES DE BIENES Y SERVCIOS\6824 DUTRIZ HERMANOS, S.A. DE C.V..PDF"/>
    <hyperlink ref="E244" r:id="rId115" display="\\Elizabethpc\2013\generalidades2013w\ORDENES DE BIENES Y SERVCIOS\6840 ELECTROLAB MEDIC.PDF"/>
    <hyperlink ref="E243" r:id="rId116" display="\\Elizabethpc\2013\generalidades2013w\ORDENES DE BIENES Y SERVCIOS\6838 INNOVACIONES MEDICAS, S.A. DE C.V..PDF"/>
    <hyperlink ref="E242" r:id="rId117" display="\\Elizabethpc\2013\generalidades2013w\ORDENES DE BIENES Y SERVCIOS\6836 MARIO EUGENIO GUEVARA MARTINEZ.PDF"/>
    <hyperlink ref="E241" r:id="rId118" display="\\Elizabethpc\2013\generalidades2013w\ORDENES DE BIENES Y SERVCIOS\6823 HOTELES, S.A. DE C.V..pdf"/>
    <hyperlink ref="E240" r:id="rId119" display="\\Elizabethpc\2013\generalidades2013w\ORDENES DE BIENES Y SERVCIOS\6828 VIDUC, S.A. DE C.V..PDF"/>
    <hyperlink ref="E239" r:id="rId120" display="\\Elizabethpc\2013\generalidades2013w\ORDENES DE BIENES Y SERVCIOS\6833 RAF, S.A. DE C.V..PDF"/>
    <hyperlink ref="E238" r:id="rId121" display="\\Elizabethpc\2013\generalidades2013w\ORDENES DE BIENES Y SERVCIOS\6827 JORGE ANTONIO ABARCA CORADO.pdf"/>
    <hyperlink ref="E237" r:id="rId122" display="\\Elizabethpc\2013\generalidades2013w\ORDENES DE BIENES Y SERVCIOS\6819 PROPOL.PDF"/>
    <hyperlink ref="E236" r:id="rId123" display="\\Elizabethpc\2013\generalidades2013w\ORDENES DE BIENES Y SERVCIOS\6826 ELECTROLAB MEDIC.PDF"/>
    <hyperlink ref="E235" r:id="rId124" display="\\Elizabethpc\2013\generalidades2013w\ORDENES DE BIENES Y SERVCIOS\6837 ROSA MARIA MANCIA DE REYES.PDF"/>
    <hyperlink ref="E234" r:id="rId125" display="\\Elizabethpc\2013\generalidades2013w\ORDENES DE BIENES Y SERVCIOS\6804 EDITORIAL EL MUNDO, S.A..PDF"/>
    <hyperlink ref="E233" r:id="rId126" display="\\Elizabethpc\2013\generalidades2013w\CONTRATOS 2013\CONTRATO DE SERVICIO N° 62-2013 CASA DEL ACCESORIO.PDF"/>
    <hyperlink ref="E232" r:id="rId127" display="\\Elizabethpc\2013\generalidades2013w\ORDENES DE BIENES Y SERVCIOS\6834 SERVICES AND REPRESENTATIONS, S.A. DE C.V..pdf"/>
    <hyperlink ref="E231" r:id="rId128" display="\\Elizabethpc\2013\generalidades2013w\ORDENES DE BIENES Y SERVCIOS\6805 FORMAS ARTES Y SERVICIOS, S.A. DE C.V..PDF"/>
    <hyperlink ref="E230" r:id="rId129" display="\\Elizabethpc\2013\generalidades2013w\ORDENES DE BIENES Y SERVCIOS\6801 EDITORIAL EL MUNDO, S.A..pdf"/>
    <hyperlink ref="E229" r:id="rId130" display="\\Elizabethpc\2013\generalidades2013w\ORDENES DE BIENES Y SERVCIOS\6828 VIDUC, S.A. DE C.V..PDF"/>
    <hyperlink ref="E228" r:id="rId131" display="\\Elizabethpc\2013\generalidades2013w\ORDENES DE BIENES Y SERVCIOS\6822 CARLOS ERNESTO ELIAS AVALOS.PDF"/>
    <hyperlink ref="E227" r:id="rId132" display="\\Elizabethpc\2013\generalidades2013w\ORDENES DE BIENES Y SERVCIOS\6831 JOSE PEDRO PALACIOS.PDF"/>
    <hyperlink ref="E226" r:id="rId133" display="\\Elizabethpc\2013\generalidades2013w\ORDENES DE BIENES Y SERVCIOS\6820 LIDIA MARTINEZ.pdf"/>
    <hyperlink ref="E225" r:id="rId134" display="\\Elizabethpc\2013\generalidades2013w\ORDENES DE BIENES Y SERVCIOS\6797 HOTEL GRECIA REAL.PDF"/>
    <hyperlink ref="E224" r:id="rId135" display="\\Elizabethpc\2013\generalidades2013w\ORDENES DE BIENES Y SERVCIOS\6793-6802  ANNA´S TRAVEL SERVICE.pdf"/>
    <hyperlink ref="E223" r:id="rId136" display="\\Elizabethpc\2013\generalidades2013w\ORDENES DE BIENES Y SERVCIOS\6803 MULTILINE, S.A. DE C.V..PDF"/>
    <hyperlink ref="E222" r:id="rId137" display="\\Elizabethpc\2013\generalidades2013w\ORDENES DE BIENES Y SERVCIOS\6806 CENTRO AUDIOLOGICO MEDICO, S.A. DE C.V..PDF"/>
    <hyperlink ref="E221" r:id="rId138" display="\\Elizabethpc\2013\generalidades2013w\ORDENES DE BIENES Y SERVCIOS\6807 INNOVACIONES MEDICAS, S.A. DE C.V..PDF"/>
    <hyperlink ref="E220" r:id="rId139" display="\\Elizabethpc\2013\generalidades2013w\ORDENES DE BIENES Y SERVCIOS\6811 CARLOS ERNESTO ELIAS AVALOS.PDF"/>
    <hyperlink ref="E219" r:id="rId140" display="\\Elizabethpc\2013\generalidades2013w\ORDENES DE BIENES Y SERVCIOS\6830 NOVOGIFTS, S.A. DE C.V..PDF"/>
    <hyperlink ref="E218" r:id="rId141" display="\\Elizabethpc\2013\generalidades2013w\ORDENES DE BIENES Y SERVCIOS\6818 MARCIAL PERDOMO RUIZ.PDF"/>
    <hyperlink ref="E217" r:id="rId142" display="\\Elizabethpc\2013\generalidades2013w\ORDENES DE BIENES Y SERVCIOS\6817 JOSE ALFREDO RODDRIGUEZ.PDF"/>
    <hyperlink ref="E216" r:id="rId143" display="\\Elizabethpc\2013\generalidades2013w\ORDENES DE BIENES Y SERVCIOS\6816 RODRIGO JESUS QUEZADA.PDF"/>
    <hyperlink ref="E215" r:id="rId144" display="\\Elizabethpc\2013\generalidades2013w\ORDENES DE BIENES Y SERVCIOS\6815 BUENAVENTURA ARGUETA CHICA.PDF"/>
    <hyperlink ref="E214" r:id="rId145" display="\\Elizabethpc\2013\generalidades2013w\ORDENES DE BIENES Y SERVCIOS\6814 AGROSERVICIO EL SURCO.PDF"/>
    <hyperlink ref="E213" r:id="rId146" display="\\Elizabethpc\2013\generalidades2013w\ORDENES DE BIENES Y SERVCIOS\6813 WINZER, CPYS, S.A. DE C.V..PDF"/>
    <hyperlink ref="E212" r:id="rId147" display="\\Elizabethpc\2013\generalidades2013w\ORDENES DE BIENES Y SERVCIOS\6787 EDITORA EL MUNDO.PDF"/>
    <hyperlink ref="E211" r:id="rId148" display="\\Elizabethpc\2013\generalidades2013w\ORDENES DE BIENES Y SERVCIOS\6792 DATA &amp; GRAFIC.PDF"/>
    <hyperlink ref="E210" r:id="rId149" display="\\Elizabethpc\2013\generalidades2013w\ORDENES DE BIENES Y SERVCIOS\6795 INNOVACIONES MEDICAS, S.A. DE C.V..PDF"/>
    <hyperlink ref="E209" r:id="rId150" display="\\Elizabethpc\2013\generalidades2013w\ORDENES DE BIENES Y SERVCIOS\6794 GRUPO CARSON, S.A. DE C.V..PDF"/>
    <hyperlink ref="E208" r:id="rId151" display="\\Elizabethpc\2013\generalidades2013w\ORDENES DE BIENES Y SERVCIOS\6796 PATRONATO DEL CUERPO DE BOMBEROS DE EL SALVADOR.PDF"/>
    <hyperlink ref="E207" r:id="rId152" display="\\Elizabethpc\2013\generalidades2013w\ORDENES DE BIENES Y SERVCIOS\6798 JORGE ANTONIO ABARCA CORADO.PDF"/>
    <hyperlink ref="E206" r:id="rId153" display="\\Elizabethpc\2013\generalidades2013w\ORDENES DE BIENES Y SERVCIOS\6789 OD EL SALVADOR LIMITADA DE CV.PDF"/>
    <hyperlink ref="E205" r:id="rId154" display="\\Elizabethpc\2013\generalidades2013w\ORDENES DE BIENES Y SERVCIOS\6791 IMPRESOS MULTIPLES, S.A. DE C.V..pdf"/>
    <hyperlink ref="E204" r:id="rId155" display="\\Elizabethpc\2013\generalidades2013w\ORDENES DE BIENES Y SERVCIOS\6777 EDITORIAL ALTAMIRANO.PDF"/>
    <hyperlink ref="E203" r:id="rId156" display="\\Elizabethpc\2013\generalidades2013w\CONTRATOS 2013\CONTRATO DE SERVICIOS N° 44-2013 VALESOLO, S.A. DE C.V..PDF"/>
    <hyperlink ref="E202" r:id="rId157" display="\\Elizabethpc\2013\generalidades2013w\ORDENES DE BIENES Y SERVCIOS\6800 MARIA ESTER ORELLANA BONILLA.PDF"/>
    <hyperlink ref="E201" r:id="rId158" display="\\Elizabethpc\2013\generalidades2013w\CONTRATOS 2013\CONTRATO DE SERVICIO N° 46-2013 SETCS, S.A. DE C.V..PDF"/>
    <hyperlink ref="E200" r:id="rId159" display="\\Elizabethpc\2013\generalidades2013w\CONTRATOS 2013\CONTRATO DE SERVICIO N° 45-2013 SETCS, S.A. DE C.V..PDF"/>
    <hyperlink ref="E199" r:id="rId160" display="\\Elizabethpc\2013\generalidades2013w\CONTRATOS 2013\CONTRATO DE SUMINISTRO N° 47-2013 DIDEA.PDF"/>
    <hyperlink ref="E198" r:id="rId161" display="\\Elizabethpc\2013\generalidades2013w\CONTRATOS 2013\CONTRATO DE SUMINISTRO N° 53-2013 ELECTROLAB, S.A. DE C.V..PDF"/>
    <hyperlink ref="E197" r:id="rId162" display="\\Elizabethpc\2013\generalidades2013w\CONTRATOS 2013\CONTRATO DE SUMINISTRO N° 52-2013 LIDIA MARTINEZ.PDF"/>
    <hyperlink ref="E196" r:id="rId163" display="\\Elizabethpc\2013\generalidades2013w\ORDENES DE BIENES Y SERVCIOS\6771 EDITORA EL MUNDO, S.A..PDF"/>
    <hyperlink ref="E195" r:id="rId164" display="\\Elizabethpc\2013\generalidades2013w\ORDENES DE BIENES Y SERVCIOS\6770 EDITORIAL ALTAMIRANO.PDF"/>
    <hyperlink ref="E194" r:id="rId165" display="\\Elizabethpc\2013\generalidades2013w\ORDENES DE BIENES Y SERVCIOS\6768 COLATINO DE RL.PDF"/>
    <hyperlink ref="E193" r:id="rId166" display="\\Elizabethpc\2013\generalidades2013w\ORDENES DE BIENES Y SERVCIOS\6769 EDITORIAL ALTAMIRANO MADRIZ.PDF"/>
    <hyperlink ref="E192" r:id="rId167" display="\\Elizabethpc\2013\generalidades2013w\ORDENES DE BIENES Y SERVCIOS\6760 COLATINO.PDF"/>
    <hyperlink ref="E191" r:id="rId168" display="\\Elizabethpc\2013\generalidades2013w\ORDENES DE BIENES Y SERVCIOS\6752 DUTRIZ HERMANOS, S.A. DE C.V..PDF"/>
    <hyperlink ref="E190" r:id="rId169" display="\\Elizabethpc\2013\generalidades2013w\ORDENES DE BIENES Y SERVCIOS\6788 SCREENCHECK EL SALVADOR.PDF"/>
    <hyperlink ref="E189" r:id="rId170" display="\\Elizabethpc\2013\generalidades2013w\CONTRATOS 2013\CONTRATO DE SUMINISTRO N° 39-2013 RICOH.PDF"/>
    <hyperlink ref="E188" r:id="rId171" display="\\Elizabethpc\2013\generalidades2013w\ORDENES DE BIENES Y SERVCIOS\6786 DATA &amp; GRAPHICS, S.A. DE C.V..PDF"/>
    <hyperlink ref="E187" r:id="rId172" display="\\Elizabethpc\2013\generalidades2013w\CONTRATOS 2013\CONTRATO DE SUMINISTRO N° 38-2013 FRANCISCO REYES ROMERO.PDF"/>
    <hyperlink ref="E186" r:id="rId173" display="\\Elizabethpc\2013\generalidades2013w\ORDENES DE BIENES Y SERVCIOS\6767 FUMIGADORA Y FORMULADORA CAMPOS, S.A. DE C.V..PDF"/>
    <hyperlink ref="E185" r:id="rId174" display="\\Elizabethpc\2013\generalidades2013w\ORDENES DE BIENES Y SERVCIOS\6756 EDIDTORIAL ALTAMIRANO.PDF"/>
    <hyperlink ref="E184" r:id="rId175" display="\\Elizabethpc\2013\generalidades2013w\ORDENES DE BIENES Y SERVCIOS\6755 COLATINO.PDF"/>
    <hyperlink ref="E183" r:id="rId176" display="\\Elizabethpc\2013\generalidades2013w\ORDENES DE BIENES Y SERVCIOS\6775 GLOBAL MOTORS, S.A. DE C.V..PDF"/>
    <hyperlink ref="E182" r:id="rId177" display="\\Elizabethpc\2013\generalidades2013w\ORDENES DE BIENES Y SERVCIOS\6765 AGROCOMER, S.A. DE C.V..PDF"/>
    <hyperlink ref="E181" r:id="rId178" display="\\Elizabethpc\2013\generalidades2013w\ORDENES DE BIENES Y SERVCIOS\6757 OXIGENO Y GASES DE EL SALVADOR.PDF"/>
    <hyperlink ref="E180" r:id="rId179" display="\\Elizabethpc\2013\generalidades2013w\ORDENES DE BIENES Y SERVCIOS\6753 JULIO NEFTALI CAÑAS Z.pdf"/>
    <hyperlink ref="E179" r:id="rId180" display="\\Elizabethpc\2013\generalidades2013w\ORDENES DE BIENES Y SERVCIOS\6752 DUTRIZ HERMANOS, S.A. DE C.V..PDF"/>
    <hyperlink ref="E178" r:id="rId181" display="\\Elizabethpc\2013\generalidades2013w\ORDENES DE BIENES Y SERVCIOS\6861 FELIX ADAN RIVAS.PDF"/>
    <hyperlink ref="E177" r:id="rId182" display="\\Elizabethpc\2013\generalidades2013w\ORDENES DE BIENES Y SERVCIOS\6860 JOSE DIMAS SANDOVAL.PDF"/>
    <hyperlink ref="E176" r:id="rId183" display="\\Elizabethpc\2013\generalidades2013w\ORDENES DE BIENES Y SERVCIOS\6859 ANTONIO VIDES ALEMAN.PDF"/>
    <hyperlink ref="E175" r:id="rId184" display="\\Elizabethpc\2013\generalidades2013w\ORDENES DE BIENES Y SERVCIOS\6858 CASIMIRO LOPEZ GIL.PDF"/>
    <hyperlink ref="E174" r:id="rId185" display="\\Elizabethpc\2013\generalidades2013w\ORDENES DE BIENES Y SERVCIOS\6790 GRUPO GOVIOTTA DE CENTROAMERICA.PDF"/>
    <hyperlink ref="E173" r:id="rId186" display="\\Elizabethpc\2013\generalidades2013w\ORDENES DE BIENES Y SERVCIOS\6762 MERCEDES VARELA CHAVARRIA.PDF"/>
    <hyperlink ref="E172" r:id="rId187" display="\\Elizabethpc\2013\generalidades2013w\CONTRATOS 2013\CONTRATO DE SUMINISTRO N° 71-2013 FELIX RIVAS..pdf"/>
    <hyperlink ref="E171" r:id="rId188" display="\\Elizabethpc\2013\generalidades2013w\ORDENES DE BIENES Y SERVCIOS\6772 ALMACENES VIDRI, S.A. DE C.V..PDF"/>
    <hyperlink ref="E170" r:id="rId189" display="\\Elizabethpc\2013\generalidades2013w\ORDENES DE BIENES Y SERVCIOS\6773 VIDUC, S.A. DE C.V..PDF"/>
    <hyperlink ref="E169" r:id="rId190" display="\\Elizabethpc\2013\generalidades2013w\ORDENES DE BIENES Y SERVCIOS\6774 OXIGENO Y GASES DE EL SALVADOR, S.A. DE C.V..PDF"/>
    <hyperlink ref="E168" r:id="rId191" display="\\Elizabethpc\2013\generalidades2013w\ORDENES DE BIENES Y SERVCIOS\6851 FELIX ADAN RIVAS UMAÑA.PDF"/>
    <hyperlink ref="E167" r:id="rId192" display="\\Elizabethpc\2013\generalidades2013w\ORDENES DE BIENES Y SERVCIOS\6750 ARSEGUI DE EL SALVADOR.PDF"/>
    <hyperlink ref="E166" r:id="rId193" display="\\Elizabethpc\2013\generalidades2013w\ORDENES DE BIENES Y SERVCIOS\6751 INDUSTRIAS GRAFICAS VIMTAZA, S.A. DE C.V..PDF"/>
    <hyperlink ref="E165" r:id="rId194" display="\\Elizabethpc\2013\generalidades2013w\ORDENES DE BIENES Y SERVCIOS\6766 PASTRANA, S.A. DE C.V..PDF"/>
    <hyperlink ref="E164" r:id="rId195" display="\\Elizabethpc\2013\generalidades2013w\ORDENES DE BIENES Y SERVCIOS\6758 EQUITEC, S.A. DE C.V..PDF"/>
    <hyperlink ref="E163" r:id="rId196" display="\\Elizabethpc\2013\generalidades2013w\ORDENES DE BIENES Y SERVCIOS\6748 MARIA MURGA.PDF"/>
    <hyperlink ref="E162" r:id="rId197" display="\\Elizabethpc\2013\generalidades2013w\ORDENES DE BIENES Y SERVCIOS\6730 COLATINO DE R.L..PDF"/>
    <hyperlink ref="E161" r:id="rId198" display="\\Elizabethpc\2013\generalidades2013w\ORDENES DE BIENES Y SERVCIOS\6729 EDITORIAL ALTAMIRANO.PDF"/>
    <hyperlink ref="E160" r:id="rId199" display="\\Elizabethpc\2013\generalidades2013w\ORDENES DE BIENES Y SERVCIOS\6754 ROBERTO JOSE FROT LARRAÑAGA.PDF"/>
    <hyperlink ref="E159" r:id="rId200" display="\\Elizabethpc\2013\generalidades2013w\ORDENES DE BIENES Y SERVCIOS\6747 DESARROLLO DE SOLUCIONES.PDF"/>
    <hyperlink ref="E158" r:id="rId201" display="\\Elizabethpc\2013\generalidades2013w\ORDENES DE BIENES Y SERVCIOS\6734 ELMER ORLANDO VILLALOBOS PORTILLO.PDF"/>
    <hyperlink ref="E157" r:id="rId202" display="\\Elizabethpc\2013\generalidades2013w\ORDENES DE BIENES Y SERVCIOS\6723 COLATINO DE R.L..PDF"/>
    <hyperlink ref="E156" r:id="rId203" display="\\Elizabethpc\2013\generalidades2013w\ORDENES DE BIENES Y SERVCIOS\6722 DUTRIZ HERMANOS.pdf"/>
    <hyperlink ref="E155" r:id="rId204" display="\\Elizabethpc\2013\generalidades2013w\ORDENES DE BIENES Y SERVCIOS\6729 EDITORIAL ALTAMIRANO.PDF"/>
    <hyperlink ref="E154" r:id="rId205" display="\\Elizabethpc\2013\generalidades2013w\ORDENES DE BIENES Y SERVCIOS\6728 ELECTROLAB MEDIC, S.A. DE C.V..pdf"/>
    <hyperlink ref="E153" r:id="rId206" display="\\Elizabethpc\2013\generalidades2013w\ORDENES DE BIENES Y SERVCIOS\6733 ST. MEDIC.PDF"/>
    <hyperlink ref="E152" r:id="rId207" display="\\Elizabethpc\2013\generalidades2013w\ORDENES DE BIENES Y SERVCIOS\6725 ROBERTO JOSE FROT LARRAÑAGA.PDF"/>
    <hyperlink ref="E151" r:id="rId208" display="\\Elizabethpc\2013\generalidades2013w\ORDENES DE BIENES Y SERVCIOS\6735 ROBERTO JOSE FROT LARRAÑAGA.PDF"/>
    <hyperlink ref="E150" r:id="rId209" display="\\Elizabethpc\2013\generalidades2013w\ORDENES DE BIENES Y SERVCIOS\6716 EDITORIAL ALTAMIRANO MADRID.PDF"/>
    <hyperlink ref="E149" r:id="rId210" display="\\Elizabethpc\2013\generalidades2013w\ORDENES DE BIENES Y SERVCIOS\6715 COLATINO DE R.L.PDF"/>
    <hyperlink ref="E148" r:id="rId211" display="\\Elizabethpc\2013\generalidades2013w\ORDENES DE BIENES Y SERVCIOS\6713 COTALINO DE R.L.PDF"/>
    <hyperlink ref="E147" r:id="rId212" display="\\Elizabethpc\2013\generalidades2013w\ORDENES DE BIENES Y SERVCIOS\6712 DUTRIZ HERMANOS, S.A. DE C.V..PDF"/>
    <hyperlink ref="E146" r:id="rId213" display="\\Elizabethpc\2013\generalidades2013w\ORDENES DE BIENES Y SERVCIOS\6749 MULTILINE, S.A. DE C.V..PDF"/>
    <hyperlink ref="E145" r:id="rId214" display="\\Elizabethpc\2013\generalidades2013w\ORDENES DE BIENES Y SERVCIOS\6785 PROVEEDORES DE INSUMO DIVERSOS.PDF"/>
    <hyperlink ref="E144" r:id="rId215" display="\\Elizabethpc\2013\generalidades2013w\ORDENES DE BIENES Y SERVCIOS\6784 ORGANIZACIONE SISMA.PDF"/>
    <hyperlink ref="E143" r:id="rId216" display="\\Elizabethpc\2013\generalidades2013w\ORDENES DE BIENES Y SERVCIOS\6783 OXGASA.PDF"/>
    <hyperlink ref="E142" r:id="rId217" display="\\Elizabethpc\2013\generalidades2013w\ORDENES DE BIENES Y SERVCIOS\6776 LIZ JENNY REYES VARGAS.PDF"/>
    <hyperlink ref="E141" r:id="rId218" display="\\Elizabethpc\2013\generalidades2013w\CONTRATOS 2013\CONTRATO DE SUMINISTRO N° 29-2013 DATA GRAFIC.PDF"/>
    <hyperlink ref="E140" r:id="rId219" display="\\Elizabethpc\2013\generalidades2013w\CONTRATOS 2013\CONTRATO DE SUMINISTRO N° 25-2013 MARINA INDUSTRIAL,.PDF"/>
    <hyperlink ref="E139" r:id="rId220" display="\\Elizabethpc\2013\generalidades2013w\ORDENES DE BIENES Y SERVCIOS\6726 JUAN ANTONIO RAMIREZ.pdf"/>
    <hyperlink ref="E138" r:id="rId221" display="\\Elizabethpc\2013\generalidades2013w\ORDENES DE BIENES Y SERVCIOS\6720 UCA.pdf"/>
    <hyperlink ref="E137" r:id="rId222" display="\\Elizabethpc\2013\generalidades2013w\ORDENES DE BIENES Y SERVCIOS\6717 PATRICIA DEL CARMEN GARCIA.PDF"/>
    <hyperlink ref="E136" r:id="rId223" display="\\Elizabethpc\2013\generalidades2013w\ORDENES DE BIENES Y SERVCIOS\6746 DISTRIBUIDORA AGELSA, S.A. DE C.V..PDF"/>
    <hyperlink ref="E135" r:id="rId224" display="\\Elizabethpc\2013\generalidades2013w\ORDENES DE BIENES Y SERVCIOS\6745 SAVAL, S.A. DE C.V..PDF"/>
    <hyperlink ref="E134" r:id="rId225" display="\\Elizabethpc\2013\generalidades2013w\ORDENES DE BIENES Y SERVCIOS\6744 MULTIPLES NEGOCIOS, S.A. DE C.V..PDF"/>
    <hyperlink ref="E133" r:id="rId226" display="\\Elizabethpc\2013\generalidades2013w\ORDENES DE BIENES Y SERVCIOS\6742 - 6743 LIBRERIA CERVANTES.PDF"/>
    <hyperlink ref="E132" r:id="rId227" display="\\Elizabethpc\2013\generalidades2013w\ORDENES DE BIENES Y SERVCIOS\6741 NOE ALBERTO GUILLEN.PDF"/>
    <hyperlink ref="E131" r:id="rId228" display="\\Elizabethpc\2013\generalidades2013w\CONTRATOS 2013\CONTRATO DE SUMINISTRO N° 35-2013 CENTRO AUDIOLOGICO MEDICO.PDF"/>
    <hyperlink ref="E130" r:id="rId229" display="\\Elizabethpc\2013\generalidades2013w\ORDENES DE BIENES Y SERVCIOS\6724 LIGIA MARIA ALFARO.pdf"/>
    <hyperlink ref="E129" r:id="rId230" display="\\Elizabethpc\2013\generalidades2013w\ORDENES DE BIENES Y SERVCIOS\6718 SISECOR, S.A. DE C.V..pdf"/>
    <hyperlink ref="E128" r:id="rId231" display="\\Elizabethpc\2013\generalidades2013w\ORDENES DE BIENES Y SERVCIOS\6721 ELEVADORES DE CENTROAMERICA, S.A. DE C.V..PDF"/>
    <hyperlink ref="E127" r:id="rId232" display="\\Elizabethpc\2013\generalidades2013w\ORDENES DE BIENES Y SERVCIOS\6711 DATA &amp; GRAPHICS, S.A. DE C.V..PDF"/>
    <hyperlink ref="E126" r:id="rId233" display="\\Elizabethpc\2013\generalidades2013w\ORDENES DE BIENES Y SERVCIOS\6691 EDITORA EL MUNDO, S.A..PDF"/>
    <hyperlink ref="E125" r:id="rId234" display="\\Elizabethpc\2013\generalidades2013w\ORDENES DE BIENES Y SERVCIOS\6731 ST. MEDIC.PDF"/>
    <hyperlink ref="E124" r:id="rId235" display="\\Elizabethpc\2013\generalidades2013w\ORDENES DE BIENES Y SERVCIOS\6732 ELECTROLAB MEDIC.PDF"/>
    <hyperlink ref="E123" r:id="rId236" display="\\Elizabethpc\2013\generalidades2013w\ORDENES DE BIENES Y SERVCIOS\6690 EDITORIAL ALTAMIRANO MADRIZ, S.A. DE C.V..PDF"/>
    <hyperlink ref="E122" r:id="rId237" display="\\Elizabethpc\2013\generalidades2013w\ORDENES DE BIENES Y SERVCIOS\6689 COLATINO DE R.L..PDF"/>
    <hyperlink ref="E121" r:id="rId238" display="\\Elizabethpc\2013\generalidades2013w\ORDENES DE BIENES Y SERVCIOS\6684 CENTRO DE CAPACITACION Y ASISTENCIA PSICOLOGICA, S.A. DE C.V..pdf"/>
    <hyperlink ref="E120" r:id="rId239" display="\\Elizabethpc\2013\generalidades2013w\ORDENES DE BIENES Y SERVCIOS\6714 CENTURY TECH GROUP, S.A. DE C.V..PDF"/>
    <hyperlink ref="E119" r:id="rId240" display="\\Elizabethpc\2013\generalidades2013w\ORDENES DE BIENES Y SERVCIOS\6719 TELECOMODA, S.A. DE C.V..PDF"/>
    <hyperlink ref="E118" r:id="rId241" display="\\Elizabethpc\2013\generalidades2013w\CONTRATOS 2013\CONTRATO DE SUMINISTRO N° 27-2013 LIZ REYES.PDF"/>
    <hyperlink ref="E117" r:id="rId242" display="\\Elizabethpc\2013\generalidades2013w\ORDENES DE BIENES Y SERVCIOS\6763 MEGA FUTURO, S.A. DE C.V..PDF"/>
    <hyperlink ref="E116" r:id="rId243" display="\\Elizabethpc\2013\generalidades2013w\CONTRATOS 2013\CONTRATO DE SUMINISTRO N° 26-2013 MULTILINE, S.A. DE C.V..PDF"/>
    <hyperlink ref="E115" r:id="rId244" display="\\Elizabethpc\2013\generalidades2013w\ORDENES DE BIENES Y SERVCIOS\6738 JESUS EDUARDO ORELLANA C.PDF"/>
    <hyperlink ref="E114" r:id="rId245" display="\\Elizabethpc\2013\generalidades2013w\ORDENES DE BIENES Y SERVCIOS\6737 MORA CONSUELO BELLOSO H.PDF"/>
    <hyperlink ref="E113" r:id="rId246" display="\\Elizabethpc\2013\generalidades2013w\ORDENES DE BIENES Y SERVCIOS\6736 CARBAZEL, S.A. DE C.V..PDF"/>
    <hyperlink ref="E112" r:id="rId247" display="\\Elizabethpc\2013\generalidades2013w\ORDENES DE BIENES Y SERVCIOS\6708 CLEAN AIR, S.A. DE C.V..PDF"/>
    <hyperlink ref="E111" r:id="rId248" display="\\Elizabethpc\2013\generalidades2013w\ORDENES DE BIENES Y SERVCIOS\6679 EDITORIAL ALTAMIRANO MADRID, S.A. DE C.V..PDF"/>
    <hyperlink ref="E110" r:id="rId249" display="\\Elizabethpc\2013\generalidades2013w\ORDENES DE BIENES Y SERVCIOS\6678 DUTRIZ HERMANOS, S.A. DE C.V..PDF"/>
    <hyperlink ref="E109" r:id="rId250" display="\\Elizabethpc\2013\generalidades2013w\ORDENES DE BIENES Y SERVCIOS\6677 IMPRESO EL SISTEMA, S.A. DE C.V..PDF"/>
    <hyperlink ref="E108" r:id="rId251" display="\\Elizabethpc\2013\generalidades2013w\ORDENES DE BIENES Y SERVCIOS\6699 RADIO CHALATENANGO, S.A. DE C.V..PDF"/>
    <hyperlink ref="E107" r:id="rId252" display="\\Elizabethpc\2013\generalidades2013w\ORDENES DE BIENES Y SERVCIOS\6707 STEREO NOVENTA Y CUATRO PUNTO UNO F.M., S.A. DE C.V..PDF"/>
    <hyperlink ref="E106" r:id="rId253" display="\\Elizabethpc\2013\generalidades2013w\ORDENES DE BIENES Y SERVCIOS\6706 RADIO INDUSTRIA M Y M, S.A. DE C.V..PDF"/>
    <hyperlink ref="E105" r:id="rId254" display="\\Elizabethpc\2013\generalidades2013w\ORDENES DE BIENES Y SERVCIOS\6696 EMISORAS UNIDAS, S.A. DE C.V..PDF"/>
    <hyperlink ref="E104" r:id="rId255" display="\\Elizabethpc\2013\generalidades2013w\ORDENES DE BIENES Y SERVCIOS\6695 ASOCIACION AGAPE DE EL SALVADOR.PDF"/>
    <hyperlink ref="E103" r:id="rId256" display="\\Elizabethpc\2013\generalidades2013w\ORDENES DE BIENES Y SERVCIOS\6694 Y.S.L.N LA MONUMENTAL, S.A. DE C.V..PDF"/>
    <hyperlink ref="E102" r:id="rId257" display="\\Elizabethpc\2013\generalidades2013w\ORDENES DE BIENES Y SERVCIOS\6693 YSLR LA ROMANTICA, S.A. DE C.V..PDF"/>
    <hyperlink ref="E101" r:id="rId258" display="\\Elizabethpc\2013\generalidades2013w\ORDENES DE BIENES Y SERVCIOS\6692 RADIO CADENA YSKL, S.A. DE C.V..PDF"/>
    <hyperlink ref="E100" r:id="rId259" display="\\Elizabethpc\2013\generalidades2013w\ORDENES DE BIENES Y SERVCIOS\6680 ARSEGUI DE EL SALVADOR, S.A. DE C.V..PDF"/>
    <hyperlink ref="E99" r:id="rId260" display="\\Elizabethpc\2013\generalidades2013w\ORDENES DE BIENES Y SERVCIOS\6740 FAES.pdf"/>
    <hyperlink ref="E98" r:id="rId261" display="\\Elizabethpc\2013\generalidades2013w\CONTRATOS 2013\CONTRATO DE SUMINISTRO N° 24-2013 INDUSTRIAS MONERVA, S.A. DE C.V..PDF"/>
    <hyperlink ref="E97" r:id="rId262" display="\\Elizabethpc\2013\generalidades2013w\CONTRATOS 2013\CONTRATO DE SUMINISTRO N° 23-2013 HERMELINDA VALDIVIESO.PDF"/>
    <hyperlink ref="E96" r:id="rId263" display="\\Elizabethpc\2013\generalidades2013w\ORDENES DE BIENES Y SERVCIOS\6739 JOSE AMADEO ALFARO.pdf"/>
    <hyperlink ref="E95" r:id="rId264" display="\\Elizabethpc\2013\generalidades2013w\ORDENES DE BIENES Y SERVCIOS\6704 UNIVERSIDAD DON BOSCO.PDF"/>
    <hyperlink ref="E94" r:id="rId265" display="\\Elizabethpc\2013\generalidades2013w\ORDENES DE BIENES Y SERVCIOS\6703 CARLOS ERNESTO ELIAS AVALOS.PDF"/>
    <hyperlink ref="E93" r:id="rId266" display="\\Elizabethpc\2013\generalidades2013w\ORDENES DE BIENES Y SERVCIOS\6702 INNOVACIONES MEDICAS, S.A. DE C.V..PDF"/>
    <hyperlink ref="E92" r:id="rId267" display="\\Elizabethpc\2013\generalidades2013w\ORDENES DE BIENES Y SERVCIOS\6636 DUTRIZ HERMANOS, S.A. DE C.V..PDF"/>
    <hyperlink ref="E91" r:id="rId268" display="\\Elizabethpc\2013\generalidades2013w\ORDENES DE BIENES Y SERVCIOS\6701 LUIS GERARDO CAMPOS MARTINEZ.PDF"/>
    <hyperlink ref="E90" r:id="rId269" display="\\Elizabethpc\2013\generalidades2013w\ORDENES DE BIENES Y SERVCIOS\6700 ROBERTO ARTURO RODRIGUEZ DIAZ.PDF"/>
    <hyperlink ref="E89" r:id="rId270" display="\\Elizabethpc\2013\generalidades2013w\ORDENES DE BIENES Y SERVCIOS\6639 INNOVACIONES MEDICAS, S.A. DE C.V..PDF"/>
    <hyperlink ref="E88" r:id="rId271" display="\\Elizabethpc\2013\generalidades2013w\ORDENES DE BIENES Y SERVCIOS\6643 LIGIA MARIA ALFARO CRUZ.PDF"/>
    <hyperlink ref="E87" r:id="rId272" display="\\Elizabethpc\2013\generalidades2013w\ORDENES DE BIENES Y SERVCIOS\6637 GRUPO ENTU-SIASMO, S.A. DE C.V..PDF"/>
    <hyperlink ref="E86" r:id="rId273" display="\\Elizabethpc\2013\generalidades2013w\ORDENES DE BIENES Y SERVCIOS\6688 DPG, S.A. DE C.V..PDF"/>
    <hyperlink ref="E85" r:id="rId274" display="\\Elizabethpc\2013\generalidades2013w\ORDENES DE BIENES Y SERVCIOS\6687 D´QUISA, S.A. DE C.V..PDF"/>
    <hyperlink ref="E84" r:id="rId275" display="\\Elizabethpc\2013\generalidades2013w\ORDENES DE BIENES Y SERVCIOS\6686 PBS, S.A. DE C.V..PDF"/>
    <hyperlink ref="E83" r:id="rId276" display="\\Elizabethpc\2013\generalidades2013w\ORDENES DE BIENES Y SERVCIOS\6685 SCRRENCHECK EL SALVADOR, S.A. DE C.V..PDF"/>
    <hyperlink ref="E82" r:id="rId277" display="\\Elizabethpc\2013\generalidades2013w\ORDENES DE BIENES Y SERVCIOS\6710 QUALITY GRAINS, S.A. DE C.V..PDF"/>
    <hyperlink ref="E81" r:id="rId278" display="\\Elizabethpc\2013\generalidades2013w\ORDENES DE BIENES Y SERVCIOS\6709 JOSE EDGARDO HERNANDEZ PINEDA.PDF"/>
    <hyperlink ref="E80" r:id="rId279" display="\\Elizabethpc\2013\generalidades2013w\ORDENES DE BIENES Y SERVCIOS\6683 MARIA GUILLERMINA AGUILAR JOVEL.PDF"/>
    <hyperlink ref="E79" r:id="rId280" display="\\Elizabethpc\2013\generalidades2013w\ORDENES DE BIENES Y SERVCIOS\6682 PROQUISA, S.A. DE C.V..PDF"/>
    <hyperlink ref="E78" r:id="rId281" display="\\Elizabethpc\2013\generalidades2013w\ORDENES DE BIENES Y SERVCIOS\6681 DISTRIBUIDORA AXBEN, S.A. DE C.V..PDF"/>
    <hyperlink ref="E77" r:id="rId282" display="\\Elizabethpc\2013\generalidades2013w\ORDENES DE BIENES Y SERVCIOS\6642 PROQUINSA, S.A. DE C.V..PDF"/>
    <hyperlink ref="E76" r:id="rId283" display="\\Elizabethpc\2013\generalidades2013w\ORDENES DE BIENES Y SERVCIOS\6641 SERVINTEGRA, S.A. DE C.V..PDF"/>
    <hyperlink ref="E75" r:id="rId284" display="\\Elizabethpc\2013\generalidades2013w\ORDENES DE BIENES Y SERVCIOS\6640 MARIA GUILLERMINA AGUILAR JOVEL.PDF"/>
    <hyperlink ref="E74" r:id="rId285" display="\\Elizabethpc\2013\generalidades2013w\ORDENES DE BIENES Y SERVCIOS\6633 TOROGOZ, S.A. DE C.V..pdf"/>
    <hyperlink ref="E73" r:id="rId286" display="\\Elizabethpc\2013\generalidades2013w\ORDENES DE BIENES Y SERVCIOS\6638 NOELIA TEJADA DE REYES.PDF"/>
    <hyperlink ref="E72" r:id="rId287" display="\\Elizabethpc\2013\generalidades2013w\ORDENES DE BIENES Y SERVCIOS\6634 EL LANCERO, S.A. DE C.V..PDF"/>
    <hyperlink ref="E71" r:id="rId288" display="\\Elizabethpc\2013\generalidades2013w\ORDENES DE BIENES Y SERVCIOS\6613 COLATINO DE RL.PDF"/>
    <hyperlink ref="E70" r:id="rId289" display="\\Elizabethpc\2013\generalidades2013w\ORDENES DE BIENES Y SERVCIOS\6612 DUTRIZ HERMANOS, S.A. DE C.V..PDF"/>
    <hyperlink ref="E69" r:id="rId290" display="\\Elizabethpc\2013\generalidades2013w\ORDENES DE BIENES Y SERVCIOS\6616 LIDIA MARTINEZ DE MARROQUIN.PDF"/>
    <hyperlink ref="E68" r:id="rId291" display="\\Elizabethpc\2013\generalidades2013w\ORDENES DE BIENES Y SERVCIOS\6629 RADIO CADENA CUSCATLAN.PDF"/>
    <hyperlink ref="E67" r:id="rId292" display="\\Elizabethpc\2013\generalidades2013w\ORDENES DE BIENES Y SERVCIOS\6628 ARPAS.PDF"/>
    <hyperlink ref="E66" r:id="rId293" display="\\Elizabethpc\2013\generalidades2013w\ORDENES DE BIENES Y SERVCIOS\6627 CHAMAGUA MORATAYA, S.A. DE C.V..PDF"/>
    <hyperlink ref="E65" r:id="rId294" display="\\Elizabethpc\2013\generalidades2013w\CONTRATOS 2013\CONTRATO DE SERVICIO N° 19-2013 FRANCISCO ANTONIO CERNA.PDF"/>
    <hyperlink ref="E64" r:id="rId295" display="\\Elizabethpc\2013\generalidades2013w\ORDENES DE BIENES Y SERVCIOS\6614 COMUNICACIONES IBW EL SALVADOR, S.A. DE C.V..PDF"/>
    <hyperlink ref="E63" r:id="rId296" display="\\Elizabethpc\2013\generalidades2013w\ORDENES DE BIENES Y SERVCIOS\6626 OXIGENO Y GASES DE EL SALVADOR, S.A. DE C.V..PDF"/>
    <hyperlink ref="E62" r:id="rId297" display="\\Elizabethpc\2013\generalidades2013w\ORDENES DE BIENES Y SERVCIOS\6625 LIDIA MARTINEZ DE MARROQUIN.PDF"/>
    <hyperlink ref="E61" r:id="rId298" display="\\Elizabethpc\2013\generalidades2013w\ORDENES DE BIENES Y SERVCIOS\6624 ALMACENES VIDRI, S.A. DE C.V..PDF"/>
    <hyperlink ref="E60" r:id="rId299" display="\\Elizabethpc\2013\generalidades2013w\ORDENES DE BIENES Y SERVCIOS\6623 ELECTROLAB MEDIC, S.A. DE C.V..PDF"/>
    <hyperlink ref="E59" r:id="rId300" display="\\Elizabethpc\2013\generalidades2013w\ORDENES DE BIENES Y SERVCIOS\6622 LIBRERIA Y PAPELERIA EL NUEVO SIGLO, S.A. DE C.V..PDF"/>
    <hyperlink ref="E58" r:id="rId301" display="\\Elizabethpc\2013\generalidades2013w\ORDENES DE BIENES Y SERVCIOS\6621 NOE ALBERTO GUILLEN.PDF"/>
    <hyperlink ref="E57" r:id="rId302" display="\\Elizabethpc\2013\generalidades2013w\ORDENES DE BIENES Y SERVCIOS\6610 COLATINO DE R.L..PDF"/>
    <hyperlink ref="E56" r:id="rId303" display="\\Elizabethpc\2013\generalidades2013w\ORDENES DE BIENES Y SERVCIOS\6609 EDITORIAL ALTAMIRANO MADRIZ, S.A. DE C.V..PDF"/>
    <hyperlink ref="E55" r:id="rId304" display="\\Elizabethpc\2013\generalidades2013w\CONTRATOS 2013\CONTRATO DE TELEFONIA MOVIL N° 431460 TIGO.PDF"/>
    <hyperlink ref="E54" r:id="rId305" display="\\Elizabethpc\2013\generalidades2013w\CONTRATOS 2013\CONTRATO DE SERVICIOS N° 12-2013 CARLOS ANTONIO CISNEROS MADRID.PDF"/>
    <hyperlink ref="E53" r:id="rId306" display="\\Elizabethpc\2013\generalidades2013w\CONTRATOS 2013\CONTRATO DE SUMINISTRO N° 20-2013 PAN EDUVIGES, S.A. DE C.V..pdf"/>
    <hyperlink ref="E52" r:id="rId307" display="\\Elizabethpc\2013\generalidades2013w\CONTRATOS 2013\CONTRATO DE SUMINISTRO N° 21-2013 VILLALOBOS, S.A. DE C.V..PDF"/>
    <hyperlink ref="E51" r:id="rId308" display="\\Elizabethpc\2013\generalidades2013w\ORDENES DE BIENES Y SERVCIOS\6619 LIGIA MARIA ALFARO CRUZ.PDF"/>
    <hyperlink ref="E50" r:id="rId309" display="\\Elizabethpc\2013\generalidades2013w\ORDENES DE BIENES Y SERVCIOS\6606 COLATINO DE R.L..PDF"/>
    <hyperlink ref="E49" r:id="rId310" display="\\Elizabethpc\2013\generalidades2013w\ORDENES DE BIENES Y SERVCIOS\6605 DUTRIZ HERMANOS, S.A. DE C.V..PDF"/>
    <hyperlink ref="E48" r:id="rId311" display="\\Elizabethpc\2013\generalidades2013w\CONTRATOS 2013\CONTRATO DEL SERVICIO DE INTERNET CORPORATIVO, MILLICOM.PDF"/>
    <hyperlink ref="E47" r:id="rId312" display="\\Elizabethpc\2013\generalidades2013w\ORDENES DE BIENES Y SERVCIOS\6611 ASAL, S.A. DE C.V..PDF"/>
    <hyperlink ref="E46" r:id="rId313" display="\\Elizabethpc\2013\generalidades2013w\CONTRATOS 2013\ESCRITURA PUBLICA N° 22 VELASQUEZ GRANADOS Y CIA.PDF"/>
    <hyperlink ref="E45" r:id="rId314" display="\\Elizabethpc\2013\generalidades2013w\CONTRATOS 2013\CONTRATO DE SERVICIO N° 14-2013 CARLOS ANTONIO ARAUJO GRIMALDI.PDF"/>
    <hyperlink ref="E44" r:id="rId315" display="\\Elizabethpc\2013\generalidades2013w\CONTRATOS 2013\CONTRATO DE SERVICIO N° 10-2013 DOCTOR GRIMALDI.PDF"/>
    <hyperlink ref="E43" r:id="rId316" display="\\Elizabethpc\2013\generalidades2013w\CONTRATOS 2013\CONTRATO DE SUMINISTRO N° 09-2013 SERDICA, S.A. DE C.V..PDF"/>
    <hyperlink ref="E42" r:id="rId317" display="\\Elizabethpc\2013\generalidades2013w\ORDENES DE BIENES Y SERVCIOS\6604 COLATINO DE R.L..PDF"/>
    <hyperlink ref="E41" r:id="rId318" display="\\Elizabethpc\2013\generalidades2013w\ORDENES DE BIENES Y SERVCIOS\6603 EDITORA EL MUNDO, S.A..PDF"/>
    <hyperlink ref="E40" r:id="rId319" display="\\Elizabethpc\2013\generalidades2013w\ORDENES DE BIENES Y SERVCIOS\6602 EDITORIAL ALTAMIRANO MADRIZ, S.A. DE C.V.PDF"/>
    <hyperlink ref="E39" r:id="rId320" display="\\Elizabethpc\2013\generalidades2013w\ORDENES DE BIENES Y SERVCIOS\6601 DUTRIZ HERMANOS, S.A. DE C.V..PDF"/>
    <hyperlink ref="E38" r:id="rId321" display="\\Elizabethpc\2013\generalidades2013w\ORDENES DE BIENES Y SERVCIOS\6617 S&amp;S CONSULTORES EN DESARROLLO HUMANO, S.A. DE C.V..PDF"/>
    <hyperlink ref="E37" r:id="rId322" display="\\Elizabethpc\2013\generalidades2013w\CONTRATOS 2013\CONTRATO DE SUMINISTRO N° 01-2013 PODES.PDF"/>
    <hyperlink ref="E36" r:id="rId323" display="\\Elizabethpc\2013\generalidades2013w\CONTRATOS 2013\CONTRATO DE SUMINISTRO N° 02-2013 UNIVERSIDAD DON BOSCO.PDF"/>
    <hyperlink ref="E35" r:id="rId324" display="\\Elizabethpc\2013\generalidades2013w\CONTRATOS 2013\CONTRATO DE SERVICIO N° 11-2013 PODES..PDF"/>
    <hyperlink ref="E34" r:id="rId325" display="\\Elizabethpc\2013\generalidades2013w\ORDENES DE BIENES Y SERVCIOS\6608 ROSA MARIA MANCIA DE REYES.PDF"/>
    <hyperlink ref="E33" r:id="rId326" display="\\Elizabethpc\2013\generalidades2013w\CONTRATOS 2013\CONTRATO DE SUMINISTRO N° 08-2013 JOSE LEONEL MONTERROSA CARRANZA.PDF"/>
    <hyperlink ref="E32" r:id="rId327" display="\\Elizabethpc\2013\generalidades2013w\CONTRATOS 2013\CONTRATO DE SUMINISTRO N° 07-2013 CARLOS ERNESTO ELIAS AVALOS.PDF"/>
    <hyperlink ref="E31" r:id="rId328" display="\\Elizabethpc\2013\generalidades2013w\CONTRATOS 2013\CONTRATO DE SUMINISTRO N° 13-2013 LIDIA MARTINEZ DE MARROQUIN..PDF"/>
    <hyperlink ref="E30" r:id="rId329" display="\\Elizabethpc\2013\generalidades2013w\ORDENES DE BIENES Y SERVCIOS\6635 DROGUERIA BUENOS AIRES, S.A. DE C.V..PDF"/>
    <hyperlink ref="E29" r:id="rId330" display="\\Elizabethpc\2013\generalidades2013w\ORDENES DE BIENES Y SERVCIOS\6630 OXIGENO Y GASES DE EL SALVADOR, S.A. DE C.V..PDF"/>
    <hyperlink ref="E28" r:id="rId331" display="\\Elizabethpc\2013\generalidades2013w\ORDENES DE BIENES Y SERVCIOS\6632 LIDIA MARTINEZ DE MARROQUIN.PDF"/>
    <hyperlink ref="E26" r:id="rId332" display="\\Elizabethpc\2013\generalidades2013w\CONTRATOS 2013\CONTRATO DE SUMINISTRO N° 14-2013 BIS FARMACIA SAN NICOLAS, S.A. DE C.V..PDF"/>
    <hyperlink ref="E24" r:id="rId333" display="\\Elizabethpc\2013\generalidades2013w\CONTRATOS 2013\CONTRATO DE SERVICIO N° 06-2013 SEGUROS DEL PACIFICIO.PDF"/>
    <hyperlink ref="E23" r:id="rId334" display="\\Elizabethpc\2013\generalidades2013w\CONTRATOS 2013\MODIFICACION Y PRORROGA DE CONTRATO DE SERVICIO N° 02-2012.PDF"/>
    <hyperlink ref="E21" r:id="rId335" display="\\Elizabethpc\2013\generalidades2013w\CONTRATOS 2013\MODIFICACION Y PRORROGA DE CONTRATO DE SERVICIO N° 01-2012.PDF"/>
    <hyperlink ref="E20" r:id="rId336" display="\\Elizabethpc\2013\generalidades2013w\CONTRATOS 2013\PRORROGA DE CONTRATO DE ARRENDAMIENTO N° 01-2012 OSCAR ARMANDO SANCHEZ CARBALLO.pdf"/>
    <hyperlink ref="E19" r:id="rId337" display="\\Elizabethpc\2013\generalidades2013w\CONTRATOS 2013\PRORROGA DE CONTRATO DE ARRENDAMIENTO N° 01-2012 OSCAR ARMANDO SANCHEZ CARBALLO.pdf"/>
    <hyperlink ref="E18" r:id="rId338" display="\\Elizabethpc\2013\generalidades2013w\CONTRATOS 2013\PRORROGA DE CONTRATO DE ARRENDAMIENTO N° 02-2012 GUADALUPE DEL CARMEN DÍAS RODRIGUEZ.PDF"/>
    <hyperlink ref="E365" r:id="rId339" display="\\Elizabethpc\2013\generalidades2013w\CONTRATOS 2013\CONTRATO DE SUMINISTRO N° 17-2013 OXGASA.PDF"/>
    <hyperlink ref="E366" r:id="rId340" display="\\Elizabethpc\2013\generalidades2013w\CONTRATOS 2013\CONTRATO DE SUMINISTRO N° 18-2013 LIDIA MARTINEZ DE MARROQUIN.PDF"/>
    <hyperlink ref="E367" r:id="rId341" display="\\Elizabethpc\2013\generalidades2013w\CONTRATOS 2013\CONTRATO DE SUMINISTRO N° 16-2013 COPRODEPO,.PDF"/>
    <hyperlink ref="E368" r:id="rId342" display="\\Elizabethpc\2013\generalidades2013w\CONTRATOS 2013\CONTRATO DE SERVICIOS N° 22-2013 SAU, S.A. DE C.V..PDF"/>
    <hyperlink ref="E370" r:id="rId343" display="\\Elizabethpc\2013\generalidades2013w\CONTRATOS 2013\CONTRATO DE SUMINISTRO N° 28-2013 DIDEA.PDF"/>
    <hyperlink ref="E371" r:id="rId344" display="\\Elizabethpc\2013\generalidades2013w\CONTRATOS 2013\CONTRATO DE SUMINISTRO N° 30-2013 TEMSA.PDF"/>
    <hyperlink ref="E372" r:id="rId345" display="\\Elizabethpc\2013\generalidades2013w\CONTRATOS 2013\MODIFICICACION A CONTRATO DE SUMINISTRO N° 30-2013.PDF"/>
    <hyperlink ref="E373" r:id="rId346" display="\\Elizabethpc\2013\generalidades2013w\CONTRATOS 2013\CONTRATO DE SUMINISTRO N° 31-2013 MAQUINARIA AGRICOLA.PDF"/>
    <hyperlink ref="E374" r:id="rId347" display="\\Elizabethpc\2013\generalidades2013w\CONTRATOS 2013\CONTRATO DE SUMINISTRO N° 32-2013 MEGA FUTURO.PDF"/>
    <hyperlink ref="E375" r:id="rId348" display="\\Elizabethpc\2013\generalidades2013w\CONTRATOS 2013\CONTRATO DE SUMINISTRO N° 33-2013 TECNICO MERCANTIL.PDF"/>
    <hyperlink ref="E376" r:id="rId349" display="\\Elizabethpc\2013\generalidades2013w\CONTRATOS 2013\CONTRATO DE SUMINISTRO N° 34-2013 MULTILINE, S.A. DE C.V..PDF"/>
    <hyperlink ref="E377" r:id="rId350" display="\\Elizabethpc\2013\generalidades2013w\CONTRATOS 2013\CONTRATO DE SUMINISTRO N° 40-2013 MEGA FUTURO.PDF"/>
    <hyperlink ref="E378" r:id="rId351" display="\\Elizabethpc\2013\generalidades2013w\CONTRATOS 2013\CONTRATO DE SUMINISTRO N° 41-2013 MULTILINE, S.A. DE C.V..PDF"/>
    <hyperlink ref="E379" r:id="rId352" display="\\Elizabethpc\2013\generalidades2013w\CONTRATOS 2013\CONTRATO DE SUMINISTRO N° 42-2013 JOAQUIN FUENTES.PDF"/>
    <hyperlink ref="E380" r:id="rId353" display="\\Elizabethpc\2013\generalidades2013w\CONTRATOS 2013\CONTRATO DE SUMINISTRO N° 58-2013 JOAQUIN FUENTES.PDF"/>
    <hyperlink ref="E381" r:id="rId354" display="\\Elizabethpc\2013\generalidades2013w\CONTRATOS 2013\CONTRATO DE SUMINISTRO N° 43-2013 MAYA CLEANING, S.A. DE C.V..PDF"/>
    <hyperlink ref="E382" r:id="rId355" display="\\Elizabethpc\2013\generalidades2013w\CONTRATOS 2013\CONTRATO DE SUMINISTRO N° 54-2013 OXGASA.PDF"/>
    <hyperlink ref="E383" r:id="rId356" display="\\Elizabethpc\2013\generalidades2013w\CONTRATOS 2013\CONTRATO DE SUMINISTRO N° 55-2013 MEXICHEM.PDF"/>
    <hyperlink ref="E384" r:id="rId357" display="\\Elizabethpc\2013\generalidades2013w\CONTRATOS 2013\CONTRATO DE SUMINISTRO N° 56-2013 VIDUC.PDF"/>
    <hyperlink ref="E385" r:id="rId358" display="\\Elizabethpc\2013\generalidades2013w\CONTRATOS 2013\CONTRATO DE SUMINISTRO N° 57-2013 COMERCIALIZACION SAN PABLO.PDF"/>
    <hyperlink ref="E386" r:id="rId359" display="\\Elizabethpc\2013\generalidades2013w\CONTRATOS 2013\CONTRATO DE SUMINISTRO N° 77-2013 VIDUC.pdf"/>
    <hyperlink ref="E387" r:id="rId360" display="\\Elizabethpc\2013\generalidades2013w\ORDENES DE BIENES Y SERVCIOS\6962 OXGASA.pdf"/>
    <hyperlink ref="E393" r:id="rId361" display="\\Elizabethpc\2013\generalidades2013w\ORDENES DE BIENES Y SERVCIOS\6646 NELSON ISAIS MIRANDA MORATAYA.PDF"/>
    <hyperlink ref="E394" r:id="rId362" display="\\Elizabethpc\2013\generalidades2013w\ORDENES DE BIENES Y SERVCIOS\6647 MANUEL UBERTO MEJIA PEÑA.PDF"/>
    <hyperlink ref="E395" r:id="rId363" display="\\Elizabethpc\2013\generalidades2013w\ORDENES DE BIENES Y SERVCIOS\6648 SONIA DEL CARMEN SANTOS DE ALVARENGA.PDF"/>
    <hyperlink ref="E396" r:id="rId364" display="\\Elizabethpc\2013\generalidades2013w\ORDENES DE BIENES Y SERVCIOS\6649 MIGUEL ARMANDO IBARRA PEREZ.PDF"/>
    <hyperlink ref="E397" r:id="rId365" display="\\Elizabethpc\2013\generalidades2013w\ORDENES DE BIENES Y SERVCIOS\6650 JOSE ROBERTO CASTRO MONTOYA.PDF"/>
    <hyperlink ref="E398" r:id="rId366" display="\\Elizabethpc\2013\generalidades2013w\ORDENES DE BIENES Y SERVCIOS\6651 EDGAR ARTURO PERDOMO FLORES.PDF"/>
    <hyperlink ref="E399" r:id="rId367" display="\\Elizabethpc\2013\generalidades2013w\ORDENES DE BIENES Y SERVCIOS\6652 JUAN BAUTISTA CABALLERO SIBRIAN.PDF"/>
    <hyperlink ref="E400" r:id="rId368" display="\\Elizabethpc\2013\generalidades2013w\ORDENES DE BIENES Y SERVCIOS\6653 RUDOLF ERICO LAZO CASTANEDA.PDF"/>
    <hyperlink ref="E401" r:id="rId369" display="\\Elizabethpc\2013\generalidades2013w\ORDENES DE BIENES Y SERVCIOS\6654 MIRIAN IDALIA GOMEZ DE RIVERA.PDF"/>
    <hyperlink ref="E402" r:id="rId370" display="\\Elizabethpc\2013\generalidades2013w\ORDENES DE BIENES Y SERVCIOS\6655 CARLOS ANTONIO ARAUJO GRIMALDI.PDF"/>
    <hyperlink ref="E403" r:id="rId371" display="\\Elizabethpc\2013\generalidades2013w\ORDENES DE BIENES Y SERVCIOS\6656 VICTOR JACINTO COLOCHO PALACIOS.PDF"/>
    <hyperlink ref="E404" r:id="rId372" display="\\Elizabethpc\2013\generalidades2013w\ORDENES DE BIENES Y SERVCIOS\6657 MARITZA GUADALUPE MELGAR DE GUARDADO.PDF"/>
    <hyperlink ref="E405" r:id="rId373" display="\\Elizabethpc\2013\generalidades2013w\ORDENES DE BIENES Y SERVCIOS\6658 JOSE NEMESIO PORTILLO.PDF"/>
    <hyperlink ref="E406" r:id="rId374" display="\\Elizabethpc\2013\generalidades2013w\ORDENES DE BIENES Y SERVCIOS\6659 REINA GUADALUPE ERICKA LOPEZ TORRES.PDF"/>
    <hyperlink ref="E407" r:id="rId375" display="\\Elizabethpc\2013\generalidades2013w\ORDENES DE BIENES Y SERVCIOS\6660 ROBERTO LOPEZ AGUILAR.PDF"/>
    <hyperlink ref="E408" r:id="rId376" display="\\Elizabethpc\2013\generalidades2013w\ORDENES DE BIENES Y SERVCIOS\6661 GERARDO ALFONSO ESCOBAR SORIANO.PDF"/>
    <hyperlink ref="E409" r:id="rId377" display="\\Elizabethpc\2013\generalidades2013w\ORDENES DE BIENES Y SERVCIOS\6662 JOSE ROBERTO DE JESUS PINEDA GALERO.PDF"/>
    <hyperlink ref="E410" r:id="rId378" display="\\Elizabethpc\2013\generalidades2013w\ORDENES DE BIENES Y SERVCIOS\6663 LUIS ERNESTO QUIÑONEZ MAGAÑA.PDF"/>
    <hyperlink ref="E411" r:id="rId379" display="\\Elizabethpc\2013\generalidades2013w\ORDENES DE BIENES Y SERVCIOS\6664 JAIME WILFREDO GARCIA HERNANDEZ.PDF"/>
    <hyperlink ref="E412" r:id="rId380" display="../elizabethmail/TODO/UACI/2013/GENERALIDADES2013W/ORDENES DE BIENES Y SERVCIOS/6665 JORGE ALBERTO VICENTE BELTRAN.PDF"/>
    <hyperlink ref="E413" r:id="rId381" display="\\Elizabethpc\2013\generalidades2013w\ORDENES DE BIENES Y SERVCIOS\6666 LAURA BEATRIZ VARGAS RIVAS.PDF"/>
    <hyperlink ref="E414" r:id="rId382" display="\\Elizabethpc\2013\generalidades2013w\ORDENES DE BIENES Y SERVCIOS\6667 MIGUEL BENJAMIN TENSE TRABANINO VERDADERO.PDF"/>
    <hyperlink ref="E415" r:id="rId383" display="\\Elizabethpc\2013\generalidades2013w\ORDENES DE BIENES Y SERVCIOS\6668 ANDRES ALBERTO ZIMMERMANN MEJIA.PDF"/>
    <hyperlink ref="E416" r:id="rId384" display="\\Elizabethpc\2013\generalidades2013w\ORDENES DE BIENES Y SERVCIOS\6669 MIGUEL ANGEL YANEZ SIRIANY.PDF"/>
    <hyperlink ref="E417" r:id="rId385" display="\\Elizabethpc\2013\generalidades2013w\ORDENES DE BIENES Y SERVCIOS\6670 MAYRA LIGIA GALLARDO ALVARADO.PDF"/>
    <hyperlink ref="E418" r:id="rId386" display="\\Elizabethpc\2013\generalidades2013w\ORDENES DE BIENES Y SERVCIOS\6671 SARA MARIA ALFARO CRISTALES.PDF"/>
    <hyperlink ref="E419" r:id="rId387" display="\\Elizabethpc\2013\generalidades2013w\ORDENES DE BIENES Y SERVCIOS\6672 TATIANA ELIZABETH VELARDE DE VICENTE.PDF"/>
    <hyperlink ref="E420" r:id="rId388" display="\\Elizabethpc\2013\generalidades2013w\ORDENES DE BIENES Y SERVCIOS\6673 OTTO JAIME MONTOYA TOBAR.PDF"/>
    <hyperlink ref="E421" r:id="rId389" display="\\Elizabethpc\2013\generalidades2013w\ORDENES DE BIENES Y SERVCIOS\6674 MARTA EVELYN MENA MARQUEZ.PDF"/>
    <hyperlink ref="E422" r:id="rId390" display="\\Elizabethpc\2013\generalidades2013w\ORDENES DE BIENES Y SERVCIOS\6675 NELSON ANTONIO ROMERO CABALLERO.PDF"/>
    <hyperlink ref="E423" r:id="rId391" display="\\Elizabethpc\2013\generalidades2013w\ORDENES DE BIENES Y SERVCIOS\6676 JOSE FRANCISCO FLORES NAVARRETE.PDF"/>
    <hyperlink ref="E424" r:id="rId392" display="\\Elizabethpc\2013\generalidades2013w\ORDENES DE BIENES Y SERVCIOS\6780 URIESA, S.A. DE C.V..PDF"/>
    <hyperlink ref="E425" r:id="rId393" display="\\Elizabethpc\2013\generalidades2013w\ORDENES DE BIENES Y SERVCIOS\6779 VLADIMIR EDMUNDO CERNA RUBIO.PDF"/>
    <hyperlink ref="E426" r:id="rId394" display="\\Elizabethpc\2013\generalidades2013w\ORDENES DE BIENES Y SERVCIOS\6782 WALTER JAMES MORAN.PDF"/>
    <hyperlink ref="E427" r:id="rId395" display="\\Elizabethpc\2013\generalidades2013w\ORDENES DE BIENES Y SERVCIOS\6781 DANIEL EZEQUIEL TORRES.PDF"/>
    <hyperlink ref="E428" r:id="rId396" display="\\Elizabethpc\2013\generalidades2013w\ORDENES DE BIENES Y SERVCIOS\6873 LAURA BEATRIZ VARGAS RIVAS.PDF"/>
    <hyperlink ref="E429" r:id="rId397" display="\\Elizabethpc\2013\generalidades2013w\ORDENES DE BIENES Y SERVCIOS\6874 MUGUEL BENJAMIEN TENZE TRABANINO.PDF"/>
    <hyperlink ref="E430" r:id="rId398" display="\\Elizabethpc\2013\generalidades2013w\ORDENES DE BIENES Y SERVCIOS\6875 ANDRES ALBERTO ZINNERMANN MEJIA.PDF"/>
    <hyperlink ref="E431" r:id="rId399" display="\\Elizabethpc\2013\generalidades2013w\ORDENES DE BIENES Y SERVCIOS\6876 TATIANA ELIZABETH VELARDE DE VICENTE.PDF"/>
    <hyperlink ref="E432" r:id="rId400" display="\\Elizabethpc\2013\generalidades2013w\ORDENES DE BIENES Y SERVCIOS\6877 OTTO JAIME MONTOYA TOBAR.PDF"/>
    <hyperlink ref="E433" r:id="rId401" display="\\Elizabethpc\2013\generalidades2013w\ORDENES DE BIENES Y SERVCIOS\6878 MARTA EVELYN MENA MARQUEZ.PDF"/>
    <hyperlink ref="E434" r:id="rId402" display="\\Elizabethpc\2013\generalidades2013w\CONTRATOS 2013\CONTRATO DE SUMINISTRO N° 36-2013 UNIVERSIDAD DON BOSCO.PDF"/>
    <hyperlink ref="E435" r:id="rId403" display="\\Elizabethpc\2013\generalidades2013w\CONTRATOS 2013\CONTATO DE SUMINISTRO N° 37-2013 PODES.PDF"/>
    <hyperlink ref="E436" r:id="rId404" display="\\Elizabethpc\2013\generalidades2013w\CONTRATOS 2013\MODIFICICACION A CONTRATO DE SERVICIO N° 37-2013 PODES.PDF"/>
    <hyperlink ref="E437" r:id="rId405" display="\\Elizabethpc\2013\generalidades2013w\CONTRATOS 2013\CONTRATO DE SUMINISTRO N° 48-2013 CARLOS ERNESTO ELIAS AVALOS.PDF"/>
    <hyperlink ref="E438" r:id="rId406" display="\\Elizabethpc\2013\generalidades2013w\CONTRATOS 2013\CONTRATO DE SUMINISTRO N° 60-2013 CARLOS ELIAS AVALOS.PDF"/>
    <hyperlink ref="E439" r:id="rId407" display="\\Elizabethpc\2013\generalidades2013w\CONTRATOS 2013\CONTRATO DE SUMINISTRO N° 49-2013 PODES.PDF"/>
    <hyperlink ref="E440" r:id="rId408" display="\\Elizabethpc\2013\generalidades2013w\CONTRATOS 2013\CONTRATO DE SUMINISTRO N° 61-2013 PODES.PDF"/>
    <hyperlink ref="E441" r:id="rId409" display="\\Elizabethpc\2013\generalidades2013w\CONTRATOS 2013\CONTRATO DE SUMINISTRO N° 50-2013 MARIO EUGENIO GUEVARRA.PDF"/>
    <hyperlink ref="E442" r:id="rId410" display="\\Elizabethpc\2013\generalidades2013w\CONTRATOS 2013\CONTRATO DE SUMINISTRO N° 59-2013 MARIO EUGENIO GUEVARA.PDF"/>
    <hyperlink ref="E443" r:id="rId411" display="\\Elizabethpc\2013\generalidades2013w\CONTRATOS 2013\CONTRATO DE SUMINISTRO N° 63-2013 MEQUINSAL.pdf"/>
    <hyperlink ref="E444" r:id="rId412" display="\\Elizabethpc\2013\generalidades2013w\CONTRATOS 2013\CONTRATO DE SUMINISTRO N° 64-2013 MEGA FUTURO.PDF"/>
    <hyperlink ref="E445" r:id="rId413" display="\\Elizabethpc\2013\generalidades2013w\CONTRATOS 2013\CONTRATO DE SUMINISTRO N° 72-2013 MARIO GUEVARA.pdf"/>
    <hyperlink ref="E446" r:id="rId414" display="\\Elizabethpc\2013\generalidades2013w\CONTRATOS 2013\CONTRATO DE SUMINISTRO N° 73-2013 PODES.pdf"/>
  </hyperlinks>
  <printOptions horizontalCentered="1"/>
  <pageMargins left="0" right="0" top="0.35433070866141736" bottom="0" header="0" footer="0"/>
  <pageSetup scale="32" orientation="landscape" r:id="rId415"/>
  <headerFooter alignWithMargins="0"/>
  <rowBreaks count="9" manualBreakCount="9">
    <brk id="45" max="15" man="1"/>
    <brk id="80" max="15" man="1"/>
    <brk id="115" max="15" man="1"/>
    <brk id="153" max="15" man="1"/>
    <brk id="190" max="15" man="1"/>
    <brk id="295" max="15" man="1"/>
    <brk id="328" max="15" man="1"/>
    <brk id="359" max="15" man="1"/>
    <brk id="388" max="15" man="1"/>
  </rowBreaks>
  <drawing r:id="rId4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Q415"/>
  <sheetViews>
    <sheetView topLeftCell="A7" zoomScale="82" zoomScaleNormal="82" zoomScaleSheetLayoutView="66" workbookViewId="0">
      <pane ySplit="6" topLeftCell="A233" activePane="bottomLeft" state="frozen"/>
      <selection activeCell="A7" sqref="A7"/>
      <selection pane="bottomLeft" activeCell="F237" sqref="F237"/>
    </sheetView>
  </sheetViews>
  <sheetFormatPr baseColWidth="10" defaultColWidth="11.7109375" defaultRowHeight="17.25" customHeight="1" x14ac:dyDescent="0.2"/>
  <cols>
    <col min="1" max="1" width="10.85546875" style="165" customWidth="1"/>
    <col min="2" max="2" width="29.5703125" style="170" customWidth="1"/>
    <col min="3" max="3" width="32.5703125" style="4" customWidth="1"/>
    <col min="4" max="4" width="12.5703125" style="171" customWidth="1"/>
    <col min="5" max="5" width="13.42578125" style="172" customWidth="1"/>
    <col min="6" max="6" width="10.140625" style="173" customWidth="1"/>
    <col min="7" max="7" width="31.7109375" style="173" customWidth="1"/>
    <col min="8" max="8" width="15.7109375" style="173" customWidth="1"/>
    <col min="9" max="9" width="8.28515625" style="166" bestFit="1" customWidth="1"/>
    <col min="10" max="10" width="9.5703125" style="166" bestFit="1" customWidth="1"/>
    <col min="11" max="11" width="8.28515625" style="166" bestFit="1" customWidth="1"/>
    <col min="12" max="12" width="9.5703125" style="166" bestFit="1" customWidth="1"/>
    <col min="13" max="13" width="7.85546875" style="167" bestFit="1" customWidth="1"/>
    <col min="14" max="14" width="9.7109375" style="167" bestFit="1" customWidth="1"/>
    <col min="15" max="16" width="8" style="167" bestFit="1" customWidth="1"/>
    <col min="17" max="17" width="31.7109375" style="173" customWidth="1"/>
    <col min="18" max="236" width="11.7109375" style="166"/>
    <col min="237" max="237" width="6.7109375" style="166" bestFit="1" customWidth="1"/>
    <col min="238" max="238" width="30.7109375" style="166" customWidth="1"/>
    <col min="239" max="239" width="29.5703125" style="166" customWidth="1"/>
    <col min="240" max="240" width="32.5703125" style="166" customWidth="1"/>
    <col min="241" max="241" width="12.5703125" style="166" customWidth="1"/>
    <col min="242" max="242" width="13.42578125" style="166" customWidth="1"/>
    <col min="243" max="243" width="10.140625" style="166" customWidth="1"/>
    <col min="244" max="244" width="31.7109375" style="166" customWidth="1"/>
    <col min="245" max="245" width="15.7109375" style="166" customWidth="1"/>
    <col min="246" max="246" width="18.28515625" style="166" customWidth="1"/>
    <col min="247" max="247" width="18" style="166" customWidth="1"/>
    <col min="248" max="248" width="12" style="166" customWidth="1"/>
    <col min="249" max="249" width="13.85546875" style="166" customWidth="1"/>
    <col min="250" max="250" width="11" style="166" customWidth="1"/>
    <col min="251" max="251" width="11.28515625" style="166" customWidth="1"/>
    <col min="252" max="252" width="6" style="166" customWidth="1"/>
    <col min="253" max="253" width="8" style="166" customWidth="1"/>
    <col min="254" max="254" width="9.5703125" style="166" customWidth="1"/>
    <col min="255" max="255" width="3.85546875" style="166" customWidth="1"/>
    <col min="256" max="256" width="6.85546875" style="166" customWidth="1"/>
    <col min="257" max="257" width="5.7109375" style="166" customWidth="1"/>
    <col min="258" max="258" width="4.85546875" style="166" customWidth="1"/>
    <col min="259" max="259" width="7.42578125" style="166" customWidth="1"/>
    <col min="260" max="260" width="5.5703125" style="166" customWidth="1"/>
    <col min="261" max="261" width="9.7109375" style="166" customWidth="1"/>
    <col min="262" max="262" width="11.85546875" style="166" customWidth="1"/>
    <col min="263" max="263" width="7" style="166" customWidth="1"/>
    <col min="264" max="264" width="18" style="166" customWidth="1"/>
    <col min="265" max="272" width="11.7109375" style="166" customWidth="1"/>
    <col min="273" max="492" width="11.7109375" style="166"/>
    <col min="493" max="493" width="6.7109375" style="166" bestFit="1" customWidth="1"/>
    <col min="494" max="494" width="30.7109375" style="166" customWidth="1"/>
    <col min="495" max="495" width="29.5703125" style="166" customWidth="1"/>
    <col min="496" max="496" width="32.5703125" style="166" customWidth="1"/>
    <col min="497" max="497" width="12.5703125" style="166" customWidth="1"/>
    <col min="498" max="498" width="13.42578125" style="166" customWidth="1"/>
    <col min="499" max="499" width="10.140625" style="166" customWidth="1"/>
    <col min="500" max="500" width="31.7109375" style="166" customWidth="1"/>
    <col min="501" max="501" width="15.7109375" style="166" customWidth="1"/>
    <col min="502" max="502" width="18.28515625" style="166" customWidth="1"/>
    <col min="503" max="503" width="18" style="166" customWidth="1"/>
    <col min="504" max="504" width="12" style="166" customWidth="1"/>
    <col min="505" max="505" width="13.85546875" style="166" customWidth="1"/>
    <col min="506" max="506" width="11" style="166" customWidth="1"/>
    <col min="507" max="507" width="11.28515625" style="166" customWidth="1"/>
    <col min="508" max="508" width="6" style="166" customWidth="1"/>
    <col min="509" max="509" width="8" style="166" customWidth="1"/>
    <col min="510" max="510" width="9.5703125" style="166" customWidth="1"/>
    <col min="511" max="511" width="3.85546875" style="166" customWidth="1"/>
    <col min="512" max="512" width="6.85546875" style="166" customWidth="1"/>
    <col min="513" max="513" width="5.7109375" style="166" customWidth="1"/>
    <col min="514" max="514" width="4.85546875" style="166" customWidth="1"/>
    <col min="515" max="515" width="7.42578125" style="166" customWidth="1"/>
    <col min="516" max="516" width="5.5703125" style="166" customWidth="1"/>
    <col min="517" max="517" width="9.7109375" style="166" customWidth="1"/>
    <col min="518" max="518" width="11.85546875" style="166" customWidth="1"/>
    <col min="519" max="519" width="7" style="166" customWidth="1"/>
    <col min="520" max="520" width="18" style="166" customWidth="1"/>
    <col min="521" max="528" width="11.7109375" style="166" customWidth="1"/>
    <col min="529" max="748" width="11.7109375" style="166"/>
    <col min="749" max="749" width="6.7109375" style="166" bestFit="1" customWidth="1"/>
    <col min="750" max="750" width="30.7109375" style="166" customWidth="1"/>
    <col min="751" max="751" width="29.5703125" style="166" customWidth="1"/>
    <col min="752" max="752" width="32.5703125" style="166" customWidth="1"/>
    <col min="753" max="753" width="12.5703125" style="166" customWidth="1"/>
    <col min="754" max="754" width="13.42578125" style="166" customWidth="1"/>
    <col min="755" max="755" width="10.140625" style="166" customWidth="1"/>
    <col min="756" max="756" width="31.7109375" style="166" customWidth="1"/>
    <col min="757" max="757" width="15.7109375" style="166" customWidth="1"/>
    <col min="758" max="758" width="18.28515625" style="166" customWidth="1"/>
    <col min="759" max="759" width="18" style="166" customWidth="1"/>
    <col min="760" max="760" width="12" style="166" customWidth="1"/>
    <col min="761" max="761" width="13.85546875" style="166" customWidth="1"/>
    <col min="762" max="762" width="11" style="166" customWidth="1"/>
    <col min="763" max="763" width="11.28515625" style="166" customWidth="1"/>
    <col min="764" max="764" width="6" style="166" customWidth="1"/>
    <col min="765" max="765" width="8" style="166" customWidth="1"/>
    <col min="766" max="766" width="9.5703125" style="166" customWidth="1"/>
    <col min="767" max="767" width="3.85546875" style="166" customWidth="1"/>
    <col min="768" max="768" width="6.85546875" style="166" customWidth="1"/>
    <col min="769" max="769" width="5.7109375" style="166" customWidth="1"/>
    <col min="770" max="770" width="4.85546875" style="166" customWidth="1"/>
    <col min="771" max="771" width="7.42578125" style="166" customWidth="1"/>
    <col min="772" max="772" width="5.5703125" style="166" customWidth="1"/>
    <col min="773" max="773" width="9.7109375" style="166" customWidth="1"/>
    <col min="774" max="774" width="11.85546875" style="166" customWidth="1"/>
    <col min="775" max="775" width="7" style="166" customWidth="1"/>
    <col min="776" max="776" width="18" style="166" customWidth="1"/>
    <col min="777" max="784" width="11.7109375" style="166" customWidth="1"/>
    <col min="785" max="1004" width="11.7109375" style="166"/>
    <col min="1005" max="1005" width="6.7109375" style="166" bestFit="1" customWidth="1"/>
    <col min="1006" max="1006" width="30.7109375" style="166" customWidth="1"/>
    <col min="1007" max="1007" width="29.5703125" style="166" customWidth="1"/>
    <col min="1008" max="1008" width="32.5703125" style="166" customWidth="1"/>
    <col min="1009" max="1009" width="12.5703125" style="166" customWidth="1"/>
    <col min="1010" max="1010" width="13.42578125" style="166" customWidth="1"/>
    <col min="1011" max="1011" width="10.140625" style="166" customWidth="1"/>
    <col min="1012" max="1012" width="31.7109375" style="166" customWidth="1"/>
    <col min="1013" max="1013" width="15.7109375" style="166" customWidth="1"/>
    <col min="1014" max="1014" width="18.28515625" style="166" customWidth="1"/>
    <col min="1015" max="1015" width="18" style="166" customWidth="1"/>
    <col min="1016" max="1016" width="12" style="166" customWidth="1"/>
    <col min="1017" max="1017" width="13.85546875" style="166" customWidth="1"/>
    <col min="1018" max="1018" width="11" style="166" customWidth="1"/>
    <col min="1019" max="1019" width="11.28515625" style="166" customWidth="1"/>
    <col min="1020" max="1020" width="6" style="166" customWidth="1"/>
    <col min="1021" max="1021" width="8" style="166" customWidth="1"/>
    <col min="1022" max="1022" width="9.5703125" style="166" customWidth="1"/>
    <col min="1023" max="1023" width="3.85546875" style="166" customWidth="1"/>
    <col min="1024" max="1024" width="6.85546875" style="166" customWidth="1"/>
    <col min="1025" max="1025" width="5.7109375" style="166" customWidth="1"/>
    <col min="1026" max="1026" width="4.85546875" style="166" customWidth="1"/>
    <col min="1027" max="1027" width="7.42578125" style="166" customWidth="1"/>
    <col min="1028" max="1028" width="5.5703125" style="166" customWidth="1"/>
    <col min="1029" max="1029" width="9.7109375" style="166" customWidth="1"/>
    <col min="1030" max="1030" width="11.85546875" style="166" customWidth="1"/>
    <col min="1031" max="1031" width="7" style="166" customWidth="1"/>
    <col min="1032" max="1032" width="18" style="166" customWidth="1"/>
    <col min="1033" max="1040" width="11.7109375" style="166" customWidth="1"/>
    <col min="1041" max="1260" width="11.7109375" style="166"/>
    <col min="1261" max="1261" width="6.7109375" style="166" bestFit="1" customWidth="1"/>
    <col min="1262" max="1262" width="30.7109375" style="166" customWidth="1"/>
    <col min="1263" max="1263" width="29.5703125" style="166" customWidth="1"/>
    <col min="1264" max="1264" width="32.5703125" style="166" customWidth="1"/>
    <col min="1265" max="1265" width="12.5703125" style="166" customWidth="1"/>
    <col min="1266" max="1266" width="13.42578125" style="166" customWidth="1"/>
    <col min="1267" max="1267" width="10.140625" style="166" customWidth="1"/>
    <col min="1268" max="1268" width="31.7109375" style="166" customWidth="1"/>
    <col min="1269" max="1269" width="15.7109375" style="166" customWidth="1"/>
    <col min="1270" max="1270" width="18.28515625" style="166" customWidth="1"/>
    <col min="1271" max="1271" width="18" style="166" customWidth="1"/>
    <col min="1272" max="1272" width="12" style="166" customWidth="1"/>
    <col min="1273" max="1273" width="13.85546875" style="166" customWidth="1"/>
    <col min="1274" max="1274" width="11" style="166" customWidth="1"/>
    <col min="1275" max="1275" width="11.28515625" style="166" customWidth="1"/>
    <col min="1276" max="1276" width="6" style="166" customWidth="1"/>
    <col min="1277" max="1277" width="8" style="166" customWidth="1"/>
    <col min="1278" max="1278" width="9.5703125" style="166" customWidth="1"/>
    <col min="1279" max="1279" width="3.85546875" style="166" customWidth="1"/>
    <col min="1280" max="1280" width="6.85546875" style="166" customWidth="1"/>
    <col min="1281" max="1281" width="5.7109375" style="166" customWidth="1"/>
    <col min="1282" max="1282" width="4.85546875" style="166" customWidth="1"/>
    <col min="1283" max="1283" width="7.42578125" style="166" customWidth="1"/>
    <col min="1284" max="1284" width="5.5703125" style="166" customWidth="1"/>
    <col min="1285" max="1285" width="9.7109375" style="166" customWidth="1"/>
    <col min="1286" max="1286" width="11.85546875" style="166" customWidth="1"/>
    <col min="1287" max="1287" width="7" style="166" customWidth="1"/>
    <col min="1288" max="1288" width="18" style="166" customWidth="1"/>
    <col min="1289" max="1296" width="11.7109375" style="166" customWidth="1"/>
    <col min="1297" max="1516" width="11.7109375" style="166"/>
    <col min="1517" max="1517" width="6.7109375" style="166" bestFit="1" customWidth="1"/>
    <col min="1518" max="1518" width="30.7109375" style="166" customWidth="1"/>
    <col min="1519" max="1519" width="29.5703125" style="166" customWidth="1"/>
    <col min="1520" max="1520" width="32.5703125" style="166" customWidth="1"/>
    <col min="1521" max="1521" width="12.5703125" style="166" customWidth="1"/>
    <col min="1522" max="1522" width="13.42578125" style="166" customWidth="1"/>
    <col min="1523" max="1523" width="10.140625" style="166" customWidth="1"/>
    <col min="1524" max="1524" width="31.7109375" style="166" customWidth="1"/>
    <col min="1525" max="1525" width="15.7109375" style="166" customWidth="1"/>
    <col min="1526" max="1526" width="18.28515625" style="166" customWidth="1"/>
    <col min="1527" max="1527" width="18" style="166" customWidth="1"/>
    <col min="1528" max="1528" width="12" style="166" customWidth="1"/>
    <col min="1529" max="1529" width="13.85546875" style="166" customWidth="1"/>
    <col min="1530" max="1530" width="11" style="166" customWidth="1"/>
    <col min="1531" max="1531" width="11.28515625" style="166" customWidth="1"/>
    <col min="1532" max="1532" width="6" style="166" customWidth="1"/>
    <col min="1533" max="1533" width="8" style="166" customWidth="1"/>
    <col min="1534" max="1534" width="9.5703125" style="166" customWidth="1"/>
    <col min="1535" max="1535" width="3.85546875" style="166" customWidth="1"/>
    <col min="1536" max="1536" width="6.85546875" style="166" customWidth="1"/>
    <col min="1537" max="1537" width="5.7109375" style="166" customWidth="1"/>
    <col min="1538" max="1538" width="4.85546875" style="166" customWidth="1"/>
    <col min="1539" max="1539" width="7.42578125" style="166" customWidth="1"/>
    <col min="1540" max="1540" width="5.5703125" style="166" customWidth="1"/>
    <col min="1541" max="1541" width="9.7109375" style="166" customWidth="1"/>
    <col min="1542" max="1542" width="11.85546875" style="166" customWidth="1"/>
    <col min="1543" max="1543" width="7" style="166" customWidth="1"/>
    <col min="1544" max="1544" width="18" style="166" customWidth="1"/>
    <col min="1545" max="1552" width="11.7109375" style="166" customWidth="1"/>
    <col min="1553" max="1772" width="11.7109375" style="166"/>
    <col min="1773" max="1773" width="6.7109375" style="166" bestFit="1" customWidth="1"/>
    <col min="1774" max="1774" width="30.7109375" style="166" customWidth="1"/>
    <col min="1775" max="1775" width="29.5703125" style="166" customWidth="1"/>
    <col min="1776" max="1776" width="32.5703125" style="166" customWidth="1"/>
    <col min="1777" max="1777" width="12.5703125" style="166" customWidth="1"/>
    <col min="1778" max="1778" width="13.42578125" style="166" customWidth="1"/>
    <col min="1779" max="1779" width="10.140625" style="166" customWidth="1"/>
    <col min="1780" max="1780" width="31.7109375" style="166" customWidth="1"/>
    <col min="1781" max="1781" width="15.7109375" style="166" customWidth="1"/>
    <col min="1782" max="1782" width="18.28515625" style="166" customWidth="1"/>
    <col min="1783" max="1783" width="18" style="166" customWidth="1"/>
    <col min="1784" max="1784" width="12" style="166" customWidth="1"/>
    <col min="1785" max="1785" width="13.85546875" style="166" customWidth="1"/>
    <col min="1786" max="1786" width="11" style="166" customWidth="1"/>
    <col min="1787" max="1787" width="11.28515625" style="166" customWidth="1"/>
    <col min="1788" max="1788" width="6" style="166" customWidth="1"/>
    <col min="1789" max="1789" width="8" style="166" customWidth="1"/>
    <col min="1790" max="1790" width="9.5703125" style="166" customWidth="1"/>
    <col min="1791" max="1791" width="3.85546875" style="166" customWidth="1"/>
    <col min="1792" max="1792" width="6.85546875" style="166" customWidth="1"/>
    <col min="1793" max="1793" width="5.7109375" style="166" customWidth="1"/>
    <col min="1794" max="1794" width="4.85546875" style="166" customWidth="1"/>
    <col min="1795" max="1795" width="7.42578125" style="166" customWidth="1"/>
    <col min="1796" max="1796" width="5.5703125" style="166" customWidth="1"/>
    <col min="1797" max="1797" width="9.7109375" style="166" customWidth="1"/>
    <col min="1798" max="1798" width="11.85546875" style="166" customWidth="1"/>
    <col min="1799" max="1799" width="7" style="166" customWidth="1"/>
    <col min="1800" max="1800" width="18" style="166" customWidth="1"/>
    <col min="1801" max="1808" width="11.7109375" style="166" customWidth="1"/>
    <col min="1809" max="2028" width="11.7109375" style="166"/>
    <col min="2029" max="2029" width="6.7109375" style="166" bestFit="1" customWidth="1"/>
    <col min="2030" max="2030" width="30.7109375" style="166" customWidth="1"/>
    <col min="2031" max="2031" width="29.5703125" style="166" customWidth="1"/>
    <col min="2032" max="2032" width="32.5703125" style="166" customWidth="1"/>
    <col min="2033" max="2033" width="12.5703125" style="166" customWidth="1"/>
    <col min="2034" max="2034" width="13.42578125" style="166" customWidth="1"/>
    <col min="2035" max="2035" width="10.140625" style="166" customWidth="1"/>
    <col min="2036" max="2036" width="31.7109375" style="166" customWidth="1"/>
    <col min="2037" max="2037" width="15.7109375" style="166" customWidth="1"/>
    <col min="2038" max="2038" width="18.28515625" style="166" customWidth="1"/>
    <col min="2039" max="2039" width="18" style="166" customWidth="1"/>
    <col min="2040" max="2040" width="12" style="166" customWidth="1"/>
    <col min="2041" max="2041" width="13.85546875" style="166" customWidth="1"/>
    <col min="2042" max="2042" width="11" style="166" customWidth="1"/>
    <col min="2043" max="2043" width="11.28515625" style="166" customWidth="1"/>
    <col min="2044" max="2044" width="6" style="166" customWidth="1"/>
    <col min="2045" max="2045" width="8" style="166" customWidth="1"/>
    <col min="2046" max="2046" width="9.5703125" style="166" customWidth="1"/>
    <col min="2047" max="2047" width="3.85546875" style="166" customWidth="1"/>
    <col min="2048" max="2048" width="6.85546875" style="166" customWidth="1"/>
    <col min="2049" max="2049" width="5.7109375" style="166" customWidth="1"/>
    <col min="2050" max="2050" width="4.85546875" style="166" customWidth="1"/>
    <col min="2051" max="2051" width="7.42578125" style="166" customWidth="1"/>
    <col min="2052" max="2052" width="5.5703125" style="166" customWidth="1"/>
    <col min="2053" max="2053" width="9.7109375" style="166" customWidth="1"/>
    <col min="2054" max="2054" width="11.85546875" style="166" customWidth="1"/>
    <col min="2055" max="2055" width="7" style="166" customWidth="1"/>
    <col min="2056" max="2056" width="18" style="166" customWidth="1"/>
    <col min="2057" max="2064" width="11.7109375" style="166" customWidth="1"/>
    <col min="2065" max="2284" width="11.7109375" style="166"/>
    <col min="2285" max="2285" width="6.7109375" style="166" bestFit="1" customWidth="1"/>
    <col min="2286" max="2286" width="30.7109375" style="166" customWidth="1"/>
    <col min="2287" max="2287" width="29.5703125" style="166" customWidth="1"/>
    <col min="2288" max="2288" width="32.5703125" style="166" customWidth="1"/>
    <col min="2289" max="2289" width="12.5703125" style="166" customWidth="1"/>
    <col min="2290" max="2290" width="13.42578125" style="166" customWidth="1"/>
    <col min="2291" max="2291" width="10.140625" style="166" customWidth="1"/>
    <col min="2292" max="2292" width="31.7109375" style="166" customWidth="1"/>
    <col min="2293" max="2293" width="15.7109375" style="166" customWidth="1"/>
    <col min="2294" max="2294" width="18.28515625" style="166" customWidth="1"/>
    <col min="2295" max="2295" width="18" style="166" customWidth="1"/>
    <col min="2296" max="2296" width="12" style="166" customWidth="1"/>
    <col min="2297" max="2297" width="13.85546875" style="166" customWidth="1"/>
    <col min="2298" max="2298" width="11" style="166" customWidth="1"/>
    <col min="2299" max="2299" width="11.28515625" style="166" customWidth="1"/>
    <col min="2300" max="2300" width="6" style="166" customWidth="1"/>
    <col min="2301" max="2301" width="8" style="166" customWidth="1"/>
    <col min="2302" max="2302" width="9.5703125" style="166" customWidth="1"/>
    <col min="2303" max="2303" width="3.85546875" style="166" customWidth="1"/>
    <col min="2304" max="2304" width="6.85546875" style="166" customWidth="1"/>
    <col min="2305" max="2305" width="5.7109375" style="166" customWidth="1"/>
    <col min="2306" max="2306" width="4.85546875" style="166" customWidth="1"/>
    <col min="2307" max="2307" width="7.42578125" style="166" customWidth="1"/>
    <col min="2308" max="2308" width="5.5703125" style="166" customWidth="1"/>
    <col min="2309" max="2309" width="9.7109375" style="166" customWidth="1"/>
    <col min="2310" max="2310" width="11.85546875" style="166" customWidth="1"/>
    <col min="2311" max="2311" width="7" style="166" customWidth="1"/>
    <col min="2312" max="2312" width="18" style="166" customWidth="1"/>
    <col min="2313" max="2320" width="11.7109375" style="166" customWidth="1"/>
    <col min="2321" max="2540" width="11.7109375" style="166"/>
    <col min="2541" max="2541" width="6.7109375" style="166" bestFit="1" customWidth="1"/>
    <col min="2542" max="2542" width="30.7109375" style="166" customWidth="1"/>
    <col min="2543" max="2543" width="29.5703125" style="166" customWidth="1"/>
    <col min="2544" max="2544" width="32.5703125" style="166" customWidth="1"/>
    <col min="2545" max="2545" width="12.5703125" style="166" customWidth="1"/>
    <col min="2546" max="2546" width="13.42578125" style="166" customWidth="1"/>
    <col min="2547" max="2547" width="10.140625" style="166" customWidth="1"/>
    <col min="2548" max="2548" width="31.7109375" style="166" customWidth="1"/>
    <col min="2549" max="2549" width="15.7109375" style="166" customWidth="1"/>
    <col min="2550" max="2550" width="18.28515625" style="166" customWidth="1"/>
    <col min="2551" max="2551" width="18" style="166" customWidth="1"/>
    <col min="2552" max="2552" width="12" style="166" customWidth="1"/>
    <col min="2553" max="2553" width="13.85546875" style="166" customWidth="1"/>
    <col min="2554" max="2554" width="11" style="166" customWidth="1"/>
    <col min="2555" max="2555" width="11.28515625" style="166" customWidth="1"/>
    <col min="2556" max="2556" width="6" style="166" customWidth="1"/>
    <col min="2557" max="2557" width="8" style="166" customWidth="1"/>
    <col min="2558" max="2558" width="9.5703125" style="166" customWidth="1"/>
    <col min="2559" max="2559" width="3.85546875" style="166" customWidth="1"/>
    <col min="2560" max="2560" width="6.85546875" style="166" customWidth="1"/>
    <col min="2561" max="2561" width="5.7109375" style="166" customWidth="1"/>
    <col min="2562" max="2562" width="4.85546875" style="166" customWidth="1"/>
    <col min="2563" max="2563" width="7.42578125" style="166" customWidth="1"/>
    <col min="2564" max="2564" width="5.5703125" style="166" customWidth="1"/>
    <col min="2565" max="2565" width="9.7109375" style="166" customWidth="1"/>
    <col min="2566" max="2566" width="11.85546875" style="166" customWidth="1"/>
    <col min="2567" max="2567" width="7" style="166" customWidth="1"/>
    <col min="2568" max="2568" width="18" style="166" customWidth="1"/>
    <col min="2569" max="2576" width="11.7109375" style="166" customWidth="1"/>
    <col min="2577" max="2796" width="11.7109375" style="166"/>
    <col min="2797" max="2797" width="6.7109375" style="166" bestFit="1" customWidth="1"/>
    <col min="2798" max="2798" width="30.7109375" style="166" customWidth="1"/>
    <col min="2799" max="2799" width="29.5703125" style="166" customWidth="1"/>
    <col min="2800" max="2800" width="32.5703125" style="166" customWidth="1"/>
    <col min="2801" max="2801" width="12.5703125" style="166" customWidth="1"/>
    <col min="2802" max="2802" width="13.42578125" style="166" customWidth="1"/>
    <col min="2803" max="2803" width="10.140625" style="166" customWidth="1"/>
    <col min="2804" max="2804" width="31.7109375" style="166" customWidth="1"/>
    <col min="2805" max="2805" width="15.7109375" style="166" customWidth="1"/>
    <col min="2806" max="2806" width="18.28515625" style="166" customWidth="1"/>
    <col min="2807" max="2807" width="18" style="166" customWidth="1"/>
    <col min="2808" max="2808" width="12" style="166" customWidth="1"/>
    <col min="2809" max="2809" width="13.85546875" style="166" customWidth="1"/>
    <col min="2810" max="2810" width="11" style="166" customWidth="1"/>
    <col min="2811" max="2811" width="11.28515625" style="166" customWidth="1"/>
    <col min="2812" max="2812" width="6" style="166" customWidth="1"/>
    <col min="2813" max="2813" width="8" style="166" customWidth="1"/>
    <col min="2814" max="2814" width="9.5703125" style="166" customWidth="1"/>
    <col min="2815" max="2815" width="3.85546875" style="166" customWidth="1"/>
    <col min="2816" max="2816" width="6.85546875" style="166" customWidth="1"/>
    <col min="2817" max="2817" width="5.7109375" style="166" customWidth="1"/>
    <col min="2818" max="2818" width="4.85546875" style="166" customWidth="1"/>
    <col min="2819" max="2819" width="7.42578125" style="166" customWidth="1"/>
    <col min="2820" max="2820" width="5.5703125" style="166" customWidth="1"/>
    <col min="2821" max="2821" width="9.7109375" style="166" customWidth="1"/>
    <col min="2822" max="2822" width="11.85546875" style="166" customWidth="1"/>
    <col min="2823" max="2823" width="7" style="166" customWidth="1"/>
    <col min="2824" max="2824" width="18" style="166" customWidth="1"/>
    <col min="2825" max="2832" width="11.7109375" style="166" customWidth="1"/>
    <col min="2833" max="3052" width="11.7109375" style="166"/>
    <col min="3053" max="3053" width="6.7109375" style="166" bestFit="1" customWidth="1"/>
    <col min="3054" max="3054" width="30.7109375" style="166" customWidth="1"/>
    <col min="3055" max="3055" width="29.5703125" style="166" customWidth="1"/>
    <col min="3056" max="3056" width="32.5703125" style="166" customWidth="1"/>
    <col min="3057" max="3057" width="12.5703125" style="166" customWidth="1"/>
    <col min="3058" max="3058" width="13.42578125" style="166" customWidth="1"/>
    <col min="3059" max="3059" width="10.140625" style="166" customWidth="1"/>
    <col min="3060" max="3060" width="31.7109375" style="166" customWidth="1"/>
    <col min="3061" max="3061" width="15.7109375" style="166" customWidth="1"/>
    <col min="3062" max="3062" width="18.28515625" style="166" customWidth="1"/>
    <col min="3063" max="3063" width="18" style="166" customWidth="1"/>
    <col min="3064" max="3064" width="12" style="166" customWidth="1"/>
    <col min="3065" max="3065" width="13.85546875" style="166" customWidth="1"/>
    <col min="3066" max="3066" width="11" style="166" customWidth="1"/>
    <col min="3067" max="3067" width="11.28515625" style="166" customWidth="1"/>
    <col min="3068" max="3068" width="6" style="166" customWidth="1"/>
    <col min="3069" max="3069" width="8" style="166" customWidth="1"/>
    <col min="3070" max="3070" width="9.5703125" style="166" customWidth="1"/>
    <col min="3071" max="3071" width="3.85546875" style="166" customWidth="1"/>
    <col min="3072" max="3072" width="6.85546875" style="166" customWidth="1"/>
    <col min="3073" max="3073" width="5.7109375" style="166" customWidth="1"/>
    <col min="3074" max="3074" width="4.85546875" style="166" customWidth="1"/>
    <col min="3075" max="3075" width="7.42578125" style="166" customWidth="1"/>
    <col min="3076" max="3076" width="5.5703125" style="166" customWidth="1"/>
    <col min="3077" max="3077" width="9.7109375" style="166" customWidth="1"/>
    <col min="3078" max="3078" width="11.85546875" style="166" customWidth="1"/>
    <col min="3079" max="3079" width="7" style="166" customWidth="1"/>
    <col min="3080" max="3080" width="18" style="166" customWidth="1"/>
    <col min="3081" max="3088" width="11.7109375" style="166" customWidth="1"/>
    <col min="3089" max="3308" width="11.7109375" style="166"/>
    <col min="3309" max="3309" width="6.7109375" style="166" bestFit="1" customWidth="1"/>
    <col min="3310" max="3310" width="30.7109375" style="166" customWidth="1"/>
    <col min="3311" max="3311" width="29.5703125" style="166" customWidth="1"/>
    <col min="3312" max="3312" width="32.5703125" style="166" customWidth="1"/>
    <col min="3313" max="3313" width="12.5703125" style="166" customWidth="1"/>
    <col min="3314" max="3314" width="13.42578125" style="166" customWidth="1"/>
    <col min="3315" max="3315" width="10.140625" style="166" customWidth="1"/>
    <col min="3316" max="3316" width="31.7109375" style="166" customWidth="1"/>
    <col min="3317" max="3317" width="15.7109375" style="166" customWidth="1"/>
    <col min="3318" max="3318" width="18.28515625" style="166" customWidth="1"/>
    <col min="3319" max="3319" width="18" style="166" customWidth="1"/>
    <col min="3320" max="3320" width="12" style="166" customWidth="1"/>
    <col min="3321" max="3321" width="13.85546875" style="166" customWidth="1"/>
    <col min="3322" max="3322" width="11" style="166" customWidth="1"/>
    <col min="3323" max="3323" width="11.28515625" style="166" customWidth="1"/>
    <col min="3324" max="3324" width="6" style="166" customWidth="1"/>
    <col min="3325" max="3325" width="8" style="166" customWidth="1"/>
    <col min="3326" max="3326" width="9.5703125" style="166" customWidth="1"/>
    <col min="3327" max="3327" width="3.85546875" style="166" customWidth="1"/>
    <col min="3328" max="3328" width="6.85546875" style="166" customWidth="1"/>
    <col min="3329" max="3329" width="5.7109375" style="166" customWidth="1"/>
    <col min="3330" max="3330" width="4.85546875" style="166" customWidth="1"/>
    <col min="3331" max="3331" width="7.42578125" style="166" customWidth="1"/>
    <col min="3332" max="3332" width="5.5703125" style="166" customWidth="1"/>
    <col min="3333" max="3333" width="9.7109375" style="166" customWidth="1"/>
    <col min="3334" max="3334" width="11.85546875" style="166" customWidth="1"/>
    <col min="3335" max="3335" width="7" style="166" customWidth="1"/>
    <col min="3336" max="3336" width="18" style="166" customWidth="1"/>
    <col min="3337" max="3344" width="11.7109375" style="166" customWidth="1"/>
    <col min="3345" max="3564" width="11.7109375" style="166"/>
    <col min="3565" max="3565" width="6.7109375" style="166" bestFit="1" customWidth="1"/>
    <col min="3566" max="3566" width="30.7109375" style="166" customWidth="1"/>
    <col min="3567" max="3567" width="29.5703125" style="166" customWidth="1"/>
    <col min="3568" max="3568" width="32.5703125" style="166" customWidth="1"/>
    <col min="3569" max="3569" width="12.5703125" style="166" customWidth="1"/>
    <col min="3570" max="3570" width="13.42578125" style="166" customWidth="1"/>
    <col min="3571" max="3571" width="10.140625" style="166" customWidth="1"/>
    <col min="3572" max="3572" width="31.7109375" style="166" customWidth="1"/>
    <col min="3573" max="3573" width="15.7109375" style="166" customWidth="1"/>
    <col min="3574" max="3574" width="18.28515625" style="166" customWidth="1"/>
    <col min="3575" max="3575" width="18" style="166" customWidth="1"/>
    <col min="3576" max="3576" width="12" style="166" customWidth="1"/>
    <col min="3577" max="3577" width="13.85546875" style="166" customWidth="1"/>
    <col min="3578" max="3578" width="11" style="166" customWidth="1"/>
    <col min="3579" max="3579" width="11.28515625" style="166" customWidth="1"/>
    <col min="3580" max="3580" width="6" style="166" customWidth="1"/>
    <col min="3581" max="3581" width="8" style="166" customWidth="1"/>
    <col min="3582" max="3582" width="9.5703125" style="166" customWidth="1"/>
    <col min="3583" max="3583" width="3.85546875" style="166" customWidth="1"/>
    <col min="3584" max="3584" width="6.85546875" style="166" customWidth="1"/>
    <col min="3585" max="3585" width="5.7109375" style="166" customWidth="1"/>
    <col min="3586" max="3586" width="4.85546875" style="166" customWidth="1"/>
    <col min="3587" max="3587" width="7.42578125" style="166" customWidth="1"/>
    <col min="3588" max="3588" width="5.5703125" style="166" customWidth="1"/>
    <col min="3589" max="3589" width="9.7109375" style="166" customWidth="1"/>
    <col min="3590" max="3590" width="11.85546875" style="166" customWidth="1"/>
    <col min="3591" max="3591" width="7" style="166" customWidth="1"/>
    <col min="3592" max="3592" width="18" style="166" customWidth="1"/>
    <col min="3593" max="3600" width="11.7109375" style="166" customWidth="1"/>
    <col min="3601" max="3820" width="11.7109375" style="166"/>
    <col min="3821" max="3821" width="6.7109375" style="166" bestFit="1" customWidth="1"/>
    <col min="3822" max="3822" width="30.7109375" style="166" customWidth="1"/>
    <col min="3823" max="3823" width="29.5703125" style="166" customWidth="1"/>
    <col min="3824" max="3824" width="32.5703125" style="166" customWidth="1"/>
    <col min="3825" max="3825" width="12.5703125" style="166" customWidth="1"/>
    <col min="3826" max="3826" width="13.42578125" style="166" customWidth="1"/>
    <col min="3827" max="3827" width="10.140625" style="166" customWidth="1"/>
    <col min="3828" max="3828" width="31.7109375" style="166" customWidth="1"/>
    <col min="3829" max="3829" width="15.7109375" style="166" customWidth="1"/>
    <col min="3830" max="3830" width="18.28515625" style="166" customWidth="1"/>
    <col min="3831" max="3831" width="18" style="166" customWidth="1"/>
    <col min="3832" max="3832" width="12" style="166" customWidth="1"/>
    <col min="3833" max="3833" width="13.85546875" style="166" customWidth="1"/>
    <col min="3834" max="3834" width="11" style="166" customWidth="1"/>
    <col min="3835" max="3835" width="11.28515625" style="166" customWidth="1"/>
    <col min="3836" max="3836" width="6" style="166" customWidth="1"/>
    <col min="3837" max="3837" width="8" style="166" customWidth="1"/>
    <col min="3838" max="3838" width="9.5703125" style="166" customWidth="1"/>
    <col min="3839" max="3839" width="3.85546875" style="166" customWidth="1"/>
    <col min="3840" max="3840" width="6.85546875" style="166" customWidth="1"/>
    <col min="3841" max="3841" width="5.7109375" style="166" customWidth="1"/>
    <col min="3842" max="3842" width="4.85546875" style="166" customWidth="1"/>
    <col min="3843" max="3843" width="7.42578125" style="166" customWidth="1"/>
    <col min="3844" max="3844" width="5.5703125" style="166" customWidth="1"/>
    <col min="3845" max="3845" width="9.7109375" style="166" customWidth="1"/>
    <col min="3846" max="3846" width="11.85546875" style="166" customWidth="1"/>
    <col min="3847" max="3847" width="7" style="166" customWidth="1"/>
    <col min="3848" max="3848" width="18" style="166" customWidth="1"/>
    <col min="3849" max="3856" width="11.7109375" style="166" customWidth="1"/>
    <col min="3857" max="4076" width="11.7109375" style="166"/>
    <col min="4077" max="4077" width="6.7109375" style="166" bestFit="1" customWidth="1"/>
    <col min="4078" max="4078" width="30.7109375" style="166" customWidth="1"/>
    <col min="4079" max="4079" width="29.5703125" style="166" customWidth="1"/>
    <col min="4080" max="4080" width="32.5703125" style="166" customWidth="1"/>
    <col min="4081" max="4081" width="12.5703125" style="166" customWidth="1"/>
    <col min="4082" max="4082" width="13.42578125" style="166" customWidth="1"/>
    <col min="4083" max="4083" width="10.140625" style="166" customWidth="1"/>
    <col min="4084" max="4084" width="31.7109375" style="166" customWidth="1"/>
    <col min="4085" max="4085" width="15.7109375" style="166" customWidth="1"/>
    <col min="4086" max="4086" width="18.28515625" style="166" customWidth="1"/>
    <col min="4087" max="4087" width="18" style="166" customWidth="1"/>
    <col min="4088" max="4088" width="12" style="166" customWidth="1"/>
    <col min="4089" max="4089" width="13.85546875" style="166" customWidth="1"/>
    <col min="4090" max="4090" width="11" style="166" customWidth="1"/>
    <col min="4091" max="4091" width="11.28515625" style="166" customWidth="1"/>
    <col min="4092" max="4092" width="6" style="166" customWidth="1"/>
    <col min="4093" max="4093" width="8" style="166" customWidth="1"/>
    <col min="4094" max="4094" width="9.5703125" style="166" customWidth="1"/>
    <col min="4095" max="4095" width="3.85546875" style="166" customWidth="1"/>
    <col min="4096" max="4096" width="6.85546875" style="166" customWidth="1"/>
    <col min="4097" max="4097" width="5.7109375" style="166" customWidth="1"/>
    <col min="4098" max="4098" width="4.85546875" style="166" customWidth="1"/>
    <col min="4099" max="4099" width="7.42578125" style="166" customWidth="1"/>
    <col min="4100" max="4100" width="5.5703125" style="166" customWidth="1"/>
    <col min="4101" max="4101" width="9.7109375" style="166" customWidth="1"/>
    <col min="4102" max="4102" width="11.85546875" style="166" customWidth="1"/>
    <col min="4103" max="4103" width="7" style="166" customWidth="1"/>
    <col min="4104" max="4104" width="18" style="166" customWidth="1"/>
    <col min="4105" max="4112" width="11.7109375" style="166" customWidth="1"/>
    <col min="4113" max="4332" width="11.7109375" style="166"/>
    <col min="4333" max="4333" width="6.7109375" style="166" bestFit="1" customWidth="1"/>
    <col min="4334" max="4334" width="30.7109375" style="166" customWidth="1"/>
    <col min="4335" max="4335" width="29.5703125" style="166" customWidth="1"/>
    <col min="4336" max="4336" width="32.5703125" style="166" customWidth="1"/>
    <col min="4337" max="4337" width="12.5703125" style="166" customWidth="1"/>
    <col min="4338" max="4338" width="13.42578125" style="166" customWidth="1"/>
    <col min="4339" max="4339" width="10.140625" style="166" customWidth="1"/>
    <col min="4340" max="4340" width="31.7109375" style="166" customWidth="1"/>
    <col min="4341" max="4341" width="15.7109375" style="166" customWidth="1"/>
    <col min="4342" max="4342" width="18.28515625" style="166" customWidth="1"/>
    <col min="4343" max="4343" width="18" style="166" customWidth="1"/>
    <col min="4344" max="4344" width="12" style="166" customWidth="1"/>
    <col min="4345" max="4345" width="13.85546875" style="166" customWidth="1"/>
    <col min="4346" max="4346" width="11" style="166" customWidth="1"/>
    <col min="4347" max="4347" width="11.28515625" style="166" customWidth="1"/>
    <col min="4348" max="4348" width="6" style="166" customWidth="1"/>
    <col min="4349" max="4349" width="8" style="166" customWidth="1"/>
    <col min="4350" max="4350" width="9.5703125" style="166" customWidth="1"/>
    <col min="4351" max="4351" width="3.85546875" style="166" customWidth="1"/>
    <col min="4352" max="4352" width="6.85546875" style="166" customWidth="1"/>
    <col min="4353" max="4353" width="5.7109375" style="166" customWidth="1"/>
    <col min="4354" max="4354" width="4.85546875" style="166" customWidth="1"/>
    <col min="4355" max="4355" width="7.42578125" style="166" customWidth="1"/>
    <col min="4356" max="4356" width="5.5703125" style="166" customWidth="1"/>
    <col min="4357" max="4357" width="9.7109375" style="166" customWidth="1"/>
    <col min="4358" max="4358" width="11.85546875" style="166" customWidth="1"/>
    <col min="4359" max="4359" width="7" style="166" customWidth="1"/>
    <col min="4360" max="4360" width="18" style="166" customWidth="1"/>
    <col min="4361" max="4368" width="11.7109375" style="166" customWidth="1"/>
    <col min="4369" max="4588" width="11.7109375" style="166"/>
    <col min="4589" max="4589" width="6.7109375" style="166" bestFit="1" customWidth="1"/>
    <col min="4590" max="4590" width="30.7109375" style="166" customWidth="1"/>
    <col min="4591" max="4591" width="29.5703125" style="166" customWidth="1"/>
    <col min="4592" max="4592" width="32.5703125" style="166" customWidth="1"/>
    <col min="4593" max="4593" width="12.5703125" style="166" customWidth="1"/>
    <col min="4594" max="4594" width="13.42578125" style="166" customWidth="1"/>
    <col min="4595" max="4595" width="10.140625" style="166" customWidth="1"/>
    <col min="4596" max="4596" width="31.7109375" style="166" customWidth="1"/>
    <col min="4597" max="4597" width="15.7109375" style="166" customWidth="1"/>
    <col min="4598" max="4598" width="18.28515625" style="166" customWidth="1"/>
    <col min="4599" max="4599" width="18" style="166" customWidth="1"/>
    <col min="4600" max="4600" width="12" style="166" customWidth="1"/>
    <col min="4601" max="4601" width="13.85546875" style="166" customWidth="1"/>
    <col min="4602" max="4602" width="11" style="166" customWidth="1"/>
    <col min="4603" max="4603" width="11.28515625" style="166" customWidth="1"/>
    <col min="4604" max="4604" width="6" style="166" customWidth="1"/>
    <col min="4605" max="4605" width="8" style="166" customWidth="1"/>
    <col min="4606" max="4606" width="9.5703125" style="166" customWidth="1"/>
    <col min="4607" max="4607" width="3.85546875" style="166" customWidth="1"/>
    <col min="4608" max="4608" width="6.85546875" style="166" customWidth="1"/>
    <col min="4609" max="4609" width="5.7109375" style="166" customWidth="1"/>
    <col min="4610" max="4610" width="4.85546875" style="166" customWidth="1"/>
    <col min="4611" max="4611" width="7.42578125" style="166" customWidth="1"/>
    <col min="4612" max="4612" width="5.5703125" style="166" customWidth="1"/>
    <col min="4613" max="4613" width="9.7109375" style="166" customWidth="1"/>
    <col min="4614" max="4614" width="11.85546875" style="166" customWidth="1"/>
    <col min="4615" max="4615" width="7" style="166" customWidth="1"/>
    <col min="4616" max="4616" width="18" style="166" customWidth="1"/>
    <col min="4617" max="4624" width="11.7109375" style="166" customWidth="1"/>
    <col min="4625" max="4844" width="11.7109375" style="166"/>
    <col min="4845" max="4845" width="6.7109375" style="166" bestFit="1" customWidth="1"/>
    <col min="4846" max="4846" width="30.7109375" style="166" customWidth="1"/>
    <col min="4847" max="4847" width="29.5703125" style="166" customWidth="1"/>
    <col min="4848" max="4848" width="32.5703125" style="166" customWidth="1"/>
    <col min="4849" max="4849" width="12.5703125" style="166" customWidth="1"/>
    <col min="4850" max="4850" width="13.42578125" style="166" customWidth="1"/>
    <col min="4851" max="4851" width="10.140625" style="166" customWidth="1"/>
    <col min="4852" max="4852" width="31.7109375" style="166" customWidth="1"/>
    <col min="4853" max="4853" width="15.7109375" style="166" customWidth="1"/>
    <col min="4854" max="4854" width="18.28515625" style="166" customWidth="1"/>
    <col min="4855" max="4855" width="18" style="166" customWidth="1"/>
    <col min="4856" max="4856" width="12" style="166" customWidth="1"/>
    <col min="4857" max="4857" width="13.85546875" style="166" customWidth="1"/>
    <col min="4858" max="4858" width="11" style="166" customWidth="1"/>
    <col min="4859" max="4859" width="11.28515625" style="166" customWidth="1"/>
    <col min="4860" max="4860" width="6" style="166" customWidth="1"/>
    <col min="4861" max="4861" width="8" style="166" customWidth="1"/>
    <col min="4862" max="4862" width="9.5703125" style="166" customWidth="1"/>
    <col min="4863" max="4863" width="3.85546875" style="166" customWidth="1"/>
    <col min="4864" max="4864" width="6.85546875" style="166" customWidth="1"/>
    <col min="4865" max="4865" width="5.7109375" style="166" customWidth="1"/>
    <col min="4866" max="4866" width="4.85546875" style="166" customWidth="1"/>
    <col min="4867" max="4867" width="7.42578125" style="166" customWidth="1"/>
    <col min="4868" max="4868" width="5.5703125" style="166" customWidth="1"/>
    <col min="4869" max="4869" width="9.7109375" style="166" customWidth="1"/>
    <col min="4870" max="4870" width="11.85546875" style="166" customWidth="1"/>
    <col min="4871" max="4871" width="7" style="166" customWidth="1"/>
    <col min="4872" max="4872" width="18" style="166" customWidth="1"/>
    <col min="4873" max="4880" width="11.7109375" style="166" customWidth="1"/>
    <col min="4881" max="5100" width="11.7109375" style="166"/>
    <col min="5101" max="5101" width="6.7109375" style="166" bestFit="1" customWidth="1"/>
    <col min="5102" max="5102" width="30.7109375" style="166" customWidth="1"/>
    <col min="5103" max="5103" width="29.5703125" style="166" customWidth="1"/>
    <col min="5104" max="5104" width="32.5703125" style="166" customWidth="1"/>
    <col min="5105" max="5105" width="12.5703125" style="166" customWidth="1"/>
    <col min="5106" max="5106" width="13.42578125" style="166" customWidth="1"/>
    <col min="5107" max="5107" width="10.140625" style="166" customWidth="1"/>
    <col min="5108" max="5108" width="31.7109375" style="166" customWidth="1"/>
    <col min="5109" max="5109" width="15.7109375" style="166" customWidth="1"/>
    <col min="5110" max="5110" width="18.28515625" style="166" customWidth="1"/>
    <col min="5111" max="5111" width="18" style="166" customWidth="1"/>
    <col min="5112" max="5112" width="12" style="166" customWidth="1"/>
    <col min="5113" max="5113" width="13.85546875" style="166" customWidth="1"/>
    <col min="5114" max="5114" width="11" style="166" customWidth="1"/>
    <col min="5115" max="5115" width="11.28515625" style="166" customWidth="1"/>
    <col min="5116" max="5116" width="6" style="166" customWidth="1"/>
    <col min="5117" max="5117" width="8" style="166" customWidth="1"/>
    <col min="5118" max="5118" width="9.5703125" style="166" customWidth="1"/>
    <col min="5119" max="5119" width="3.85546875" style="166" customWidth="1"/>
    <col min="5120" max="5120" width="6.85546875" style="166" customWidth="1"/>
    <col min="5121" max="5121" width="5.7109375" style="166" customWidth="1"/>
    <col min="5122" max="5122" width="4.85546875" style="166" customWidth="1"/>
    <col min="5123" max="5123" width="7.42578125" style="166" customWidth="1"/>
    <col min="5124" max="5124" width="5.5703125" style="166" customWidth="1"/>
    <col min="5125" max="5125" width="9.7109375" style="166" customWidth="1"/>
    <col min="5126" max="5126" width="11.85546875" style="166" customWidth="1"/>
    <col min="5127" max="5127" width="7" style="166" customWidth="1"/>
    <col min="5128" max="5128" width="18" style="166" customWidth="1"/>
    <col min="5129" max="5136" width="11.7109375" style="166" customWidth="1"/>
    <col min="5137" max="5356" width="11.7109375" style="166"/>
    <col min="5357" max="5357" width="6.7109375" style="166" bestFit="1" customWidth="1"/>
    <col min="5358" max="5358" width="30.7109375" style="166" customWidth="1"/>
    <col min="5359" max="5359" width="29.5703125" style="166" customWidth="1"/>
    <col min="5360" max="5360" width="32.5703125" style="166" customWidth="1"/>
    <col min="5361" max="5361" width="12.5703125" style="166" customWidth="1"/>
    <col min="5362" max="5362" width="13.42578125" style="166" customWidth="1"/>
    <col min="5363" max="5363" width="10.140625" style="166" customWidth="1"/>
    <col min="5364" max="5364" width="31.7109375" style="166" customWidth="1"/>
    <col min="5365" max="5365" width="15.7109375" style="166" customWidth="1"/>
    <col min="5366" max="5366" width="18.28515625" style="166" customWidth="1"/>
    <col min="5367" max="5367" width="18" style="166" customWidth="1"/>
    <col min="5368" max="5368" width="12" style="166" customWidth="1"/>
    <col min="5369" max="5369" width="13.85546875" style="166" customWidth="1"/>
    <col min="5370" max="5370" width="11" style="166" customWidth="1"/>
    <col min="5371" max="5371" width="11.28515625" style="166" customWidth="1"/>
    <col min="5372" max="5372" width="6" style="166" customWidth="1"/>
    <col min="5373" max="5373" width="8" style="166" customWidth="1"/>
    <col min="5374" max="5374" width="9.5703125" style="166" customWidth="1"/>
    <col min="5375" max="5375" width="3.85546875" style="166" customWidth="1"/>
    <col min="5376" max="5376" width="6.85546875" style="166" customWidth="1"/>
    <col min="5377" max="5377" width="5.7109375" style="166" customWidth="1"/>
    <col min="5378" max="5378" width="4.85546875" style="166" customWidth="1"/>
    <col min="5379" max="5379" width="7.42578125" style="166" customWidth="1"/>
    <col min="5380" max="5380" width="5.5703125" style="166" customWidth="1"/>
    <col min="5381" max="5381" width="9.7109375" style="166" customWidth="1"/>
    <col min="5382" max="5382" width="11.85546875" style="166" customWidth="1"/>
    <col min="5383" max="5383" width="7" style="166" customWidth="1"/>
    <col min="5384" max="5384" width="18" style="166" customWidth="1"/>
    <col min="5385" max="5392" width="11.7109375" style="166" customWidth="1"/>
    <col min="5393" max="5612" width="11.7109375" style="166"/>
    <col min="5613" max="5613" width="6.7109375" style="166" bestFit="1" customWidth="1"/>
    <col min="5614" max="5614" width="30.7109375" style="166" customWidth="1"/>
    <col min="5615" max="5615" width="29.5703125" style="166" customWidth="1"/>
    <col min="5616" max="5616" width="32.5703125" style="166" customWidth="1"/>
    <col min="5617" max="5617" width="12.5703125" style="166" customWidth="1"/>
    <col min="5618" max="5618" width="13.42578125" style="166" customWidth="1"/>
    <col min="5619" max="5619" width="10.140625" style="166" customWidth="1"/>
    <col min="5620" max="5620" width="31.7109375" style="166" customWidth="1"/>
    <col min="5621" max="5621" width="15.7109375" style="166" customWidth="1"/>
    <col min="5622" max="5622" width="18.28515625" style="166" customWidth="1"/>
    <col min="5623" max="5623" width="18" style="166" customWidth="1"/>
    <col min="5624" max="5624" width="12" style="166" customWidth="1"/>
    <col min="5625" max="5625" width="13.85546875" style="166" customWidth="1"/>
    <col min="5626" max="5626" width="11" style="166" customWidth="1"/>
    <col min="5627" max="5627" width="11.28515625" style="166" customWidth="1"/>
    <col min="5628" max="5628" width="6" style="166" customWidth="1"/>
    <col min="5629" max="5629" width="8" style="166" customWidth="1"/>
    <col min="5630" max="5630" width="9.5703125" style="166" customWidth="1"/>
    <col min="5631" max="5631" width="3.85546875" style="166" customWidth="1"/>
    <col min="5632" max="5632" width="6.85546875" style="166" customWidth="1"/>
    <col min="5633" max="5633" width="5.7109375" style="166" customWidth="1"/>
    <col min="5634" max="5634" width="4.85546875" style="166" customWidth="1"/>
    <col min="5635" max="5635" width="7.42578125" style="166" customWidth="1"/>
    <col min="5636" max="5636" width="5.5703125" style="166" customWidth="1"/>
    <col min="5637" max="5637" width="9.7109375" style="166" customWidth="1"/>
    <col min="5638" max="5638" width="11.85546875" style="166" customWidth="1"/>
    <col min="5639" max="5639" width="7" style="166" customWidth="1"/>
    <col min="5640" max="5640" width="18" style="166" customWidth="1"/>
    <col min="5641" max="5648" width="11.7109375" style="166" customWidth="1"/>
    <col min="5649" max="5868" width="11.7109375" style="166"/>
    <col min="5869" max="5869" width="6.7109375" style="166" bestFit="1" customWidth="1"/>
    <col min="5870" max="5870" width="30.7109375" style="166" customWidth="1"/>
    <col min="5871" max="5871" width="29.5703125" style="166" customWidth="1"/>
    <col min="5872" max="5872" width="32.5703125" style="166" customWidth="1"/>
    <col min="5873" max="5873" width="12.5703125" style="166" customWidth="1"/>
    <col min="5874" max="5874" width="13.42578125" style="166" customWidth="1"/>
    <col min="5875" max="5875" width="10.140625" style="166" customWidth="1"/>
    <col min="5876" max="5876" width="31.7109375" style="166" customWidth="1"/>
    <col min="5877" max="5877" width="15.7109375" style="166" customWidth="1"/>
    <col min="5878" max="5878" width="18.28515625" style="166" customWidth="1"/>
    <col min="5879" max="5879" width="18" style="166" customWidth="1"/>
    <col min="5880" max="5880" width="12" style="166" customWidth="1"/>
    <col min="5881" max="5881" width="13.85546875" style="166" customWidth="1"/>
    <col min="5882" max="5882" width="11" style="166" customWidth="1"/>
    <col min="5883" max="5883" width="11.28515625" style="166" customWidth="1"/>
    <col min="5884" max="5884" width="6" style="166" customWidth="1"/>
    <col min="5885" max="5885" width="8" style="166" customWidth="1"/>
    <col min="5886" max="5886" width="9.5703125" style="166" customWidth="1"/>
    <col min="5887" max="5887" width="3.85546875" style="166" customWidth="1"/>
    <col min="5888" max="5888" width="6.85546875" style="166" customWidth="1"/>
    <col min="5889" max="5889" width="5.7109375" style="166" customWidth="1"/>
    <col min="5890" max="5890" width="4.85546875" style="166" customWidth="1"/>
    <col min="5891" max="5891" width="7.42578125" style="166" customWidth="1"/>
    <col min="5892" max="5892" width="5.5703125" style="166" customWidth="1"/>
    <col min="5893" max="5893" width="9.7109375" style="166" customWidth="1"/>
    <col min="5894" max="5894" width="11.85546875" style="166" customWidth="1"/>
    <col min="5895" max="5895" width="7" style="166" customWidth="1"/>
    <col min="5896" max="5896" width="18" style="166" customWidth="1"/>
    <col min="5897" max="5904" width="11.7109375" style="166" customWidth="1"/>
    <col min="5905" max="6124" width="11.7109375" style="166"/>
    <col min="6125" max="6125" width="6.7109375" style="166" bestFit="1" customWidth="1"/>
    <col min="6126" max="6126" width="30.7109375" style="166" customWidth="1"/>
    <col min="6127" max="6127" width="29.5703125" style="166" customWidth="1"/>
    <col min="6128" max="6128" width="32.5703125" style="166" customWidth="1"/>
    <col min="6129" max="6129" width="12.5703125" style="166" customWidth="1"/>
    <col min="6130" max="6130" width="13.42578125" style="166" customWidth="1"/>
    <col min="6131" max="6131" width="10.140625" style="166" customWidth="1"/>
    <col min="6132" max="6132" width="31.7109375" style="166" customWidth="1"/>
    <col min="6133" max="6133" width="15.7109375" style="166" customWidth="1"/>
    <col min="6134" max="6134" width="18.28515625" style="166" customWidth="1"/>
    <col min="6135" max="6135" width="18" style="166" customWidth="1"/>
    <col min="6136" max="6136" width="12" style="166" customWidth="1"/>
    <col min="6137" max="6137" width="13.85546875" style="166" customWidth="1"/>
    <col min="6138" max="6138" width="11" style="166" customWidth="1"/>
    <col min="6139" max="6139" width="11.28515625" style="166" customWidth="1"/>
    <col min="6140" max="6140" width="6" style="166" customWidth="1"/>
    <col min="6141" max="6141" width="8" style="166" customWidth="1"/>
    <col min="6142" max="6142" width="9.5703125" style="166" customWidth="1"/>
    <col min="6143" max="6143" width="3.85546875" style="166" customWidth="1"/>
    <col min="6144" max="6144" width="6.85546875" style="166" customWidth="1"/>
    <col min="6145" max="6145" width="5.7109375" style="166" customWidth="1"/>
    <col min="6146" max="6146" width="4.85546875" style="166" customWidth="1"/>
    <col min="6147" max="6147" width="7.42578125" style="166" customWidth="1"/>
    <col min="6148" max="6148" width="5.5703125" style="166" customWidth="1"/>
    <col min="6149" max="6149" width="9.7109375" style="166" customWidth="1"/>
    <col min="6150" max="6150" width="11.85546875" style="166" customWidth="1"/>
    <col min="6151" max="6151" width="7" style="166" customWidth="1"/>
    <col min="6152" max="6152" width="18" style="166" customWidth="1"/>
    <col min="6153" max="6160" width="11.7109375" style="166" customWidth="1"/>
    <col min="6161" max="6380" width="11.7109375" style="166"/>
    <col min="6381" max="6381" width="6.7109375" style="166" bestFit="1" customWidth="1"/>
    <col min="6382" max="6382" width="30.7109375" style="166" customWidth="1"/>
    <col min="6383" max="6383" width="29.5703125" style="166" customWidth="1"/>
    <col min="6384" max="6384" width="32.5703125" style="166" customWidth="1"/>
    <col min="6385" max="6385" width="12.5703125" style="166" customWidth="1"/>
    <col min="6386" max="6386" width="13.42578125" style="166" customWidth="1"/>
    <col min="6387" max="6387" width="10.140625" style="166" customWidth="1"/>
    <col min="6388" max="6388" width="31.7109375" style="166" customWidth="1"/>
    <col min="6389" max="6389" width="15.7109375" style="166" customWidth="1"/>
    <col min="6390" max="6390" width="18.28515625" style="166" customWidth="1"/>
    <col min="6391" max="6391" width="18" style="166" customWidth="1"/>
    <col min="6392" max="6392" width="12" style="166" customWidth="1"/>
    <col min="6393" max="6393" width="13.85546875" style="166" customWidth="1"/>
    <col min="6394" max="6394" width="11" style="166" customWidth="1"/>
    <col min="6395" max="6395" width="11.28515625" style="166" customWidth="1"/>
    <col min="6396" max="6396" width="6" style="166" customWidth="1"/>
    <col min="6397" max="6397" width="8" style="166" customWidth="1"/>
    <col min="6398" max="6398" width="9.5703125" style="166" customWidth="1"/>
    <col min="6399" max="6399" width="3.85546875" style="166" customWidth="1"/>
    <col min="6400" max="6400" width="6.85546875" style="166" customWidth="1"/>
    <col min="6401" max="6401" width="5.7109375" style="166" customWidth="1"/>
    <col min="6402" max="6402" width="4.85546875" style="166" customWidth="1"/>
    <col min="6403" max="6403" width="7.42578125" style="166" customWidth="1"/>
    <col min="6404" max="6404" width="5.5703125" style="166" customWidth="1"/>
    <col min="6405" max="6405" width="9.7109375" style="166" customWidth="1"/>
    <col min="6406" max="6406" width="11.85546875" style="166" customWidth="1"/>
    <col min="6407" max="6407" width="7" style="166" customWidth="1"/>
    <col min="6408" max="6408" width="18" style="166" customWidth="1"/>
    <col min="6409" max="6416" width="11.7109375" style="166" customWidth="1"/>
    <col min="6417" max="6636" width="11.7109375" style="166"/>
    <col min="6637" max="6637" width="6.7109375" style="166" bestFit="1" customWidth="1"/>
    <col min="6638" max="6638" width="30.7109375" style="166" customWidth="1"/>
    <col min="6639" max="6639" width="29.5703125" style="166" customWidth="1"/>
    <col min="6640" max="6640" width="32.5703125" style="166" customWidth="1"/>
    <col min="6641" max="6641" width="12.5703125" style="166" customWidth="1"/>
    <col min="6642" max="6642" width="13.42578125" style="166" customWidth="1"/>
    <col min="6643" max="6643" width="10.140625" style="166" customWidth="1"/>
    <col min="6644" max="6644" width="31.7109375" style="166" customWidth="1"/>
    <col min="6645" max="6645" width="15.7109375" style="166" customWidth="1"/>
    <col min="6646" max="6646" width="18.28515625" style="166" customWidth="1"/>
    <col min="6647" max="6647" width="18" style="166" customWidth="1"/>
    <col min="6648" max="6648" width="12" style="166" customWidth="1"/>
    <col min="6649" max="6649" width="13.85546875" style="166" customWidth="1"/>
    <col min="6650" max="6650" width="11" style="166" customWidth="1"/>
    <col min="6651" max="6651" width="11.28515625" style="166" customWidth="1"/>
    <col min="6652" max="6652" width="6" style="166" customWidth="1"/>
    <col min="6653" max="6653" width="8" style="166" customWidth="1"/>
    <col min="6654" max="6654" width="9.5703125" style="166" customWidth="1"/>
    <col min="6655" max="6655" width="3.85546875" style="166" customWidth="1"/>
    <col min="6656" max="6656" width="6.85546875" style="166" customWidth="1"/>
    <col min="6657" max="6657" width="5.7109375" style="166" customWidth="1"/>
    <col min="6658" max="6658" width="4.85546875" style="166" customWidth="1"/>
    <col min="6659" max="6659" width="7.42578125" style="166" customWidth="1"/>
    <col min="6660" max="6660" width="5.5703125" style="166" customWidth="1"/>
    <col min="6661" max="6661" width="9.7109375" style="166" customWidth="1"/>
    <col min="6662" max="6662" width="11.85546875" style="166" customWidth="1"/>
    <col min="6663" max="6663" width="7" style="166" customWidth="1"/>
    <col min="6664" max="6664" width="18" style="166" customWidth="1"/>
    <col min="6665" max="6672" width="11.7109375" style="166" customWidth="1"/>
    <col min="6673" max="6892" width="11.7109375" style="166"/>
    <col min="6893" max="6893" width="6.7109375" style="166" bestFit="1" customWidth="1"/>
    <col min="6894" max="6894" width="30.7109375" style="166" customWidth="1"/>
    <col min="6895" max="6895" width="29.5703125" style="166" customWidth="1"/>
    <col min="6896" max="6896" width="32.5703125" style="166" customWidth="1"/>
    <col min="6897" max="6897" width="12.5703125" style="166" customWidth="1"/>
    <col min="6898" max="6898" width="13.42578125" style="166" customWidth="1"/>
    <col min="6899" max="6899" width="10.140625" style="166" customWidth="1"/>
    <col min="6900" max="6900" width="31.7109375" style="166" customWidth="1"/>
    <col min="6901" max="6901" width="15.7109375" style="166" customWidth="1"/>
    <col min="6902" max="6902" width="18.28515625" style="166" customWidth="1"/>
    <col min="6903" max="6903" width="18" style="166" customWidth="1"/>
    <col min="6904" max="6904" width="12" style="166" customWidth="1"/>
    <col min="6905" max="6905" width="13.85546875" style="166" customWidth="1"/>
    <col min="6906" max="6906" width="11" style="166" customWidth="1"/>
    <col min="6907" max="6907" width="11.28515625" style="166" customWidth="1"/>
    <col min="6908" max="6908" width="6" style="166" customWidth="1"/>
    <col min="6909" max="6909" width="8" style="166" customWidth="1"/>
    <col min="6910" max="6910" width="9.5703125" style="166" customWidth="1"/>
    <col min="6911" max="6911" width="3.85546875" style="166" customWidth="1"/>
    <col min="6912" max="6912" width="6.85546875" style="166" customWidth="1"/>
    <col min="6913" max="6913" width="5.7109375" style="166" customWidth="1"/>
    <col min="6914" max="6914" width="4.85546875" style="166" customWidth="1"/>
    <col min="6915" max="6915" width="7.42578125" style="166" customWidth="1"/>
    <col min="6916" max="6916" width="5.5703125" style="166" customWidth="1"/>
    <col min="6917" max="6917" width="9.7109375" style="166" customWidth="1"/>
    <col min="6918" max="6918" width="11.85546875" style="166" customWidth="1"/>
    <col min="6919" max="6919" width="7" style="166" customWidth="1"/>
    <col min="6920" max="6920" width="18" style="166" customWidth="1"/>
    <col min="6921" max="6928" width="11.7109375" style="166" customWidth="1"/>
    <col min="6929" max="7148" width="11.7109375" style="166"/>
    <col min="7149" max="7149" width="6.7109375" style="166" bestFit="1" customWidth="1"/>
    <col min="7150" max="7150" width="30.7109375" style="166" customWidth="1"/>
    <col min="7151" max="7151" width="29.5703125" style="166" customWidth="1"/>
    <col min="7152" max="7152" width="32.5703125" style="166" customWidth="1"/>
    <col min="7153" max="7153" width="12.5703125" style="166" customWidth="1"/>
    <col min="7154" max="7154" width="13.42578125" style="166" customWidth="1"/>
    <col min="7155" max="7155" width="10.140625" style="166" customWidth="1"/>
    <col min="7156" max="7156" width="31.7109375" style="166" customWidth="1"/>
    <col min="7157" max="7157" width="15.7109375" style="166" customWidth="1"/>
    <col min="7158" max="7158" width="18.28515625" style="166" customWidth="1"/>
    <col min="7159" max="7159" width="18" style="166" customWidth="1"/>
    <col min="7160" max="7160" width="12" style="166" customWidth="1"/>
    <col min="7161" max="7161" width="13.85546875" style="166" customWidth="1"/>
    <col min="7162" max="7162" width="11" style="166" customWidth="1"/>
    <col min="7163" max="7163" width="11.28515625" style="166" customWidth="1"/>
    <col min="7164" max="7164" width="6" style="166" customWidth="1"/>
    <col min="7165" max="7165" width="8" style="166" customWidth="1"/>
    <col min="7166" max="7166" width="9.5703125" style="166" customWidth="1"/>
    <col min="7167" max="7167" width="3.85546875" style="166" customWidth="1"/>
    <col min="7168" max="7168" width="6.85546875" style="166" customWidth="1"/>
    <col min="7169" max="7169" width="5.7109375" style="166" customWidth="1"/>
    <col min="7170" max="7170" width="4.85546875" style="166" customWidth="1"/>
    <col min="7171" max="7171" width="7.42578125" style="166" customWidth="1"/>
    <col min="7172" max="7172" width="5.5703125" style="166" customWidth="1"/>
    <col min="7173" max="7173" width="9.7109375" style="166" customWidth="1"/>
    <col min="7174" max="7174" width="11.85546875" style="166" customWidth="1"/>
    <col min="7175" max="7175" width="7" style="166" customWidth="1"/>
    <col min="7176" max="7176" width="18" style="166" customWidth="1"/>
    <col min="7177" max="7184" width="11.7109375" style="166" customWidth="1"/>
    <col min="7185" max="7404" width="11.7109375" style="166"/>
    <col min="7405" max="7405" width="6.7109375" style="166" bestFit="1" customWidth="1"/>
    <col min="7406" max="7406" width="30.7109375" style="166" customWidth="1"/>
    <col min="7407" max="7407" width="29.5703125" style="166" customWidth="1"/>
    <col min="7408" max="7408" width="32.5703125" style="166" customWidth="1"/>
    <col min="7409" max="7409" width="12.5703125" style="166" customWidth="1"/>
    <col min="7410" max="7410" width="13.42578125" style="166" customWidth="1"/>
    <col min="7411" max="7411" width="10.140625" style="166" customWidth="1"/>
    <col min="7412" max="7412" width="31.7109375" style="166" customWidth="1"/>
    <col min="7413" max="7413" width="15.7109375" style="166" customWidth="1"/>
    <col min="7414" max="7414" width="18.28515625" style="166" customWidth="1"/>
    <col min="7415" max="7415" width="18" style="166" customWidth="1"/>
    <col min="7416" max="7416" width="12" style="166" customWidth="1"/>
    <col min="7417" max="7417" width="13.85546875" style="166" customWidth="1"/>
    <col min="7418" max="7418" width="11" style="166" customWidth="1"/>
    <col min="7419" max="7419" width="11.28515625" style="166" customWidth="1"/>
    <col min="7420" max="7420" width="6" style="166" customWidth="1"/>
    <col min="7421" max="7421" width="8" style="166" customWidth="1"/>
    <col min="7422" max="7422" width="9.5703125" style="166" customWidth="1"/>
    <col min="7423" max="7423" width="3.85546875" style="166" customWidth="1"/>
    <col min="7424" max="7424" width="6.85546875" style="166" customWidth="1"/>
    <col min="7425" max="7425" width="5.7109375" style="166" customWidth="1"/>
    <col min="7426" max="7426" width="4.85546875" style="166" customWidth="1"/>
    <col min="7427" max="7427" width="7.42578125" style="166" customWidth="1"/>
    <col min="7428" max="7428" width="5.5703125" style="166" customWidth="1"/>
    <col min="7429" max="7429" width="9.7109375" style="166" customWidth="1"/>
    <col min="7430" max="7430" width="11.85546875" style="166" customWidth="1"/>
    <col min="7431" max="7431" width="7" style="166" customWidth="1"/>
    <col min="7432" max="7432" width="18" style="166" customWidth="1"/>
    <col min="7433" max="7440" width="11.7109375" style="166" customWidth="1"/>
    <col min="7441" max="7660" width="11.7109375" style="166"/>
    <col min="7661" max="7661" width="6.7109375" style="166" bestFit="1" customWidth="1"/>
    <col min="7662" max="7662" width="30.7109375" style="166" customWidth="1"/>
    <col min="7663" max="7663" width="29.5703125" style="166" customWidth="1"/>
    <col min="7664" max="7664" width="32.5703125" style="166" customWidth="1"/>
    <col min="7665" max="7665" width="12.5703125" style="166" customWidth="1"/>
    <col min="7666" max="7666" width="13.42578125" style="166" customWidth="1"/>
    <col min="7667" max="7667" width="10.140625" style="166" customWidth="1"/>
    <col min="7668" max="7668" width="31.7109375" style="166" customWidth="1"/>
    <col min="7669" max="7669" width="15.7109375" style="166" customWidth="1"/>
    <col min="7670" max="7670" width="18.28515625" style="166" customWidth="1"/>
    <col min="7671" max="7671" width="18" style="166" customWidth="1"/>
    <col min="7672" max="7672" width="12" style="166" customWidth="1"/>
    <col min="7673" max="7673" width="13.85546875" style="166" customWidth="1"/>
    <col min="7674" max="7674" width="11" style="166" customWidth="1"/>
    <col min="7675" max="7675" width="11.28515625" style="166" customWidth="1"/>
    <col min="7676" max="7676" width="6" style="166" customWidth="1"/>
    <col min="7677" max="7677" width="8" style="166" customWidth="1"/>
    <col min="7678" max="7678" width="9.5703125" style="166" customWidth="1"/>
    <col min="7679" max="7679" width="3.85546875" style="166" customWidth="1"/>
    <col min="7680" max="7680" width="6.85546875" style="166" customWidth="1"/>
    <col min="7681" max="7681" width="5.7109375" style="166" customWidth="1"/>
    <col min="7682" max="7682" width="4.85546875" style="166" customWidth="1"/>
    <col min="7683" max="7683" width="7.42578125" style="166" customWidth="1"/>
    <col min="7684" max="7684" width="5.5703125" style="166" customWidth="1"/>
    <col min="7685" max="7685" width="9.7109375" style="166" customWidth="1"/>
    <col min="7686" max="7686" width="11.85546875" style="166" customWidth="1"/>
    <col min="7687" max="7687" width="7" style="166" customWidth="1"/>
    <col min="7688" max="7688" width="18" style="166" customWidth="1"/>
    <col min="7689" max="7696" width="11.7109375" style="166" customWidth="1"/>
    <col min="7697" max="7916" width="11.7109375" style="166"/>
    <col min="7917" max="7917" width="6.7109375" style="166" bestFit="1" customWidth="1"/>
    <col min="7918" max="7918" width="30.7109375" style="166" customWidth="1"/>
    <col min="7919" max="7919" width="29.5703125" style="166" customWidth="1"/>
    <col min="7920" max="7920" width="32.5703125" style="166" customWidth="1"/>
    <col min="7921" max="7921" width="12.5703125" style="166" customWidth="1"/>
    <col min="7922" max="7922" width="13.42578125" style="166" customWidth="1"/>
    <col min="7923" max="7923" width="10.140625" style="166" customWidth="1"/>
    <col min="7924" max="7924" width="31.7109375" style="166" customWidth="1"/>
    <col min="7925" max="7925" width="15.7109375" style="166" customWidth="1"/>
    <col min="7926" max="7926" width="18.28515625" style="166" customWidth="1"/>
    <col min="7927" max="7927" width="18" style="166" customWidth="1"/>
    <col min="7928" max="7928" width="12" style="166" customWidth="1"/>
    <col min="7929" max="7929" width="13.85546875" style="166" customWidth="1"/>
    <col min="7930" max="7930" width="11" style="166" customWidth="1"/>
    <col min="7931" max="7931" width="11.28515625" style="166" customWidth="1"/>
    <col min="7932" max="7932" width="6" style="166" customWidth="1"/>
    <col min="7933" max="7933" width="8" style="166" customWidth="1"/>
    <col min="7934" max="7934" width="9.5703125" style="166" customWidth="1"/>
    <col min="7935" max="7935" width="3.85546875" style="166" customWidth="1"/>
    <col min="7936" max="7936" width="6.85546875" style="166" customWidth="1"/>
    <col min="7937" max="7937" width="5.7109375" style="166" customWidth="1"/>
    <col min="7938" max="7938" width="4.85546875" style="166" customWidth="1"/>
    <col min="7939" max="7939" width="7.42578125" style="166" customWidth="1"/>
    <col min="7940" max="7940" width="5.5703125" style="166" customWidth="1"/>
    <col min="7941" max="7941" width="9.7109375" style="166" customWidth="1"/>
    <col min="7942" max="7942" width="11.85546875" style="166" customWidth="1"/>
    <col min="7943" max="7943" width="7" style="166" customWidth="1"/>
    <col min="7944" max="7944" width="18" style="166" customWidth="1"/>
    <col min="7945" max="7952" width="11.7109375" style="166" customWidth="1"/>
    <col min="7953" max="8172" width="11.7109375" style="166"/>
    <col min="8173" max="8173" width="6.7109375" style="166" bestFit="1" customWidth="1"/>
    <col min="8174" max="8174" width="30.7109375" style="166" customWidth="1"/>
    <col min="8175" max="8175" width="29.5703125" style="166" customWidth="1"/>
    <col min="8176" max="8176" width="32.5703125" style="166" customWidth="1"/>
    <col min="8177" max="8177" width="12.5703125" style="166" customWidth="1"/>
    <col min="8178" max="8178" width="13.42578125" style="166" customWidth="1"/>
    <col min="8179" max="8179" width="10.140625" style="166" customWidth="1"/>
    <col min="8180" max="8180" width="31.7109375" style="166" customWidth="1"/>
    <col min="8181" max="8181" width="15.7109375" style="166" customWidth="1"/>
    <col min="8182" max="8182" width="18.28515625" style="166" customWidth="1"/>
    <col min="8183" max="8183" width="18" style="166" customWidth="1"/>
    <col min="8184" max="8184" width="12" style="166" customWidth="1"/>
    <col min="8185" max="8185" width="13.85546875" style="166" customWidth="1"/>
    <col min="8186" max="8186" width="11" style="166" customWidth="1"/>
    <col min="8187" max="8187" width="11.28515625" style="166" customWidth="1"/>
    <col min="8188" max="8188" width="6" style="166" customWidth="1"/>
    <col min="8189" max="8189" width="8" style="166" customWidth="1"/>
    <col min="8190" max="8190" width="9.5703125" style="166" customWidth="1"/>
    <col min="8191" max="8191" width="3.85546875" style="166" customWidth="1"/>
    <col min="8192" max="8192" width="6.85546875" style="166" customWidth="1"/>
    <col min="8193" max="8193" width="5.7109375" style="166" customWidth="1"/>
    <col min="8194" max="8194" width="4.85546875" style="166" customWidth="1"/>
    <col min="8195" max="8195" width="7.42578125" style="166" customWidth="1"/>
    <col min="8196" max="8196" width="5.5703125" style="166" customWidth="1"/>
    <col min="8197" max="8197" width="9.7109375" style="166" customWidth="1"/>
    <col min="8198" max="8198" width="11.85546875" style="166" customWidth="1"/>
    <col min="8199" max="8199" width="7" style="166" customWidth="1"/>
    <col min="8200" max="8200" width="18" style="166" customWidth="1"/>
    <col min="8201" max="8208" width="11.7109375" style="166" customWidth="1"/>
    <col min="8209" max="8428" width="11.7109375" style="166"/>
    <col min="8429" max="8429" width="6.7109375" style="166" bestFit="1" customWidth="1"/>
    <col min="8430" max="8430" width="30.7109375" style="166" customWidth="1"/>
    <col min="8431" max="8431" width="29.5703125" style="166" customWidth="1"/>
    <col min="8432" max="8432" width="32.5703125" style="166" customWidth="1"/>
    <col min="8433" max="8433" width="12.5703125" style="166" customWidth="1"/>
    <col min="8434" max="8434" width="13.42578125" style="166" customWidth="1"/>
    <col min="8435" max="8435" width="10.140625" style="166" customWidth="1"/>
    <col min="8436" max="8436" width="31.7109375" style="166" customWidth="1"/>
    <col min="8437" max="8437" width="15.7109375" style="166" customWidth="1"/>
    <col min="8438" max="8438" width="18.28515625" style="166" customWidth="1"/>
    <col min="8439" max="8439" width="18" style="166" customWidth="1"/>
    <col min="8440" max="8440" width="12" style="166" customWidth="1"/>
    <col min="8441" max="8441" width="13.85546875" style="166" customWidth="1"/>
    <col min="8442" max="8442" width="11" style="166" customWidth="1"/>
    <col min="8443" max="8443" width="11.28515625" style="166" customWidth="1"/>
    <col min="8444" max="8444" width="6" style="166" customWidth="1"/>
    <col min="8445" max="8445" width="8" style="166" customWidth="1"/>
    <col min="8446" max="8446" width="9.5703125" style="166" customWidth="1"/>
    <col min="8447" max="8447" width="3.85546875" style="166" customWidth="1"/>
    <col min="8448" max="8448" width="6.85546875" style="166" customWidth="1"/>
    <col min="8449" max="8449" width="5.7109375" style="166" customWidth="1"/>
    <col min="8450" max="8450" width="4.85546875" style="166" customWidth="1"/>
    <col min="8451" max="8451" width="7.42578125" style="166" customWidth="1"/>
    <col min="8452" max="8452" width="5.5703125" style="166" customWidth="1"/>
    <col min="8453" max="8453" width="9.7109375" style="166" customWidth="1"/>
    <col min="8454" max="8454" width="11.85546875" style="166" customWidth="1"/>
    <col min="8455" max="8455" width="7" style="166" customWidth="1"/>
    <col min="8456" max="8456" width="18" style="166" customWidth="1"/>
    <col min="8457" max="8464" width="11.7109375" style="166" customWidth="1"/>
    <col min="8465" max="8684" width="11.7109375" style="166"/>
    <col min="8685" max="8685" width="6.7109375" style="166" bestFit="1" customWidth="1"/>
    <col min="8686" max="8686" width="30.7109375" style="166" customWidth="1"/>
    <col min="8687" max="8687" width="29.5703125" style="166" customWidth="1"/>
    <col min="8688" max="8688" width="32.5703125" style="166" customWidth="1"/>
    <col min="8689" max="8689" width="12.5703125" style="166" customWidth="1"/>
    <col min="8690" max="8690" width="13.42578125" style="166" customWidth="1"/>
    <col min="8691" max="8691" width="10.140625" style="166" customWidth="1"/>
    <col min="8692" max="8692" width="31.7109375" style="166" customWidth="1"/>
    <col min="8693" max="8693" width="15.7109375" style="166" customWidth="1"/>
    <col min="8694" max="8694" width="18.28515625" style="166" customWidth="1"/>
    <col min="8695" max="8695" width="18" style="166" customWidth="1"/>
    <col min="8696" max="8696" width="12" style="166" customWidth="1"/>
    <col min="8697" max="8697" width="13.85546875" style="166" customWidth="1"/>
    <col min="8698" max="8698" width="11" style="166" customWidth="1"/>
    <col min="8699" max="8699" width="11.28515625" style="166" customWidth="1"/>
    <col min="8700" max="8700" width="6" style="166" customWidth="1"/>
    <col min="8701" max="8701" width="8" style="166" customWidth="1"/>
    <col min="8702" max="8702" width="9.5703125" style="166" customWidth="1"/>
    <col min="8703" max="8703" width="3.85546875" style="166" customWidth="1"/>
    <col min="8704" max="8704" width="6.85546875" style="166" customWidth="1"/>
    <col min="8705" max="8705" width="5.7109375" style="166" customWidth="1"/>
    <col min="8706" max="8706" width="4.85546875" style="166" customWidth="1"/>
    <col min="8707" max="8707" width="7.42578125" style="166" customWidth="1"/>
    <col min="8708" max="8708" width="5.5703125" style="166" customWidth="1"/>
    <col min="8709" max="8709" width="9.7109375" style="166" customWidth="1"/>
    <col min="8710" max="8710" width="11.85546875" style="166" customWidth="1"/>
    <col min="8711" max="8711" width="7" style="166" customWidth="1"/>
    <col min="8712" max="8712" width="18" style="166" customWidth="1"/>
    <col min="8713" max="8720" width="11.7109375" style="166" customWidth="1"/>
    <col min="8721" max="8940" width="11.7109375" style="166"/>
    <col min="8941" max="8941" width="6.7109375" style="166" bestFit="1" customWidth="1"/>
    <col min="8942" max="8942" width="30.7109375" style="166" customWidth="1"/>
    <col min="8943" max="8943" width="29.5703125" style="166" customWidth="1"/>
    <col min="8944" max="8944" width="32.5703125" style="166" customWidth="1"/>
    <col min="8945" max="8945" width="12.5703125" style="166" customWidth="1"/>
    <col min="8946" max="8946" width="13.42578125" style="166" customWidth="1"/>
    <col min="8947" max="8947" width="10.140625" style="166" customWidth="1"/>
    <col min="8948" max="8948" width="31.7109375" style="166" customWidth="1"/>
    <col min="8949" max="8949" width="15.7109375" style="166" customWidth="1"/>
    <col min="8950" max="8950" width="18.28515625" style="166" customWidth="1"/>
    <col min="8951" max="8951" width="18" style="166" customWidth="1"/>
    <col min="8952" max="8952" width="12" style="166" customWidth="1"/>
    <col min="8953" max="8953" width="13.85546875" style="166" customWidth="1"/>
    <col min="8954" max="8954" width="11" style="166" customWidth="1"/>
    <col min="8955" max="8955" width="11.28515625" style="166" customWidth="1"/>
    <col min="8956" max="8956" width="6" style="166" customWidth="1"/>
    <col min="8957" max="8957" width="8" style="166" customWidth="1"/>
    <col min="8958" max="8958" width="9.5703125" style="166" customWidth="1"/>
    <col min="8959" max="8959" width="3.85546875" style="166" customWidth="1"/>
    <col min="8960" max="8960" width="6.85546875" style="166" customWidth="1"/>
    <col min="8961" max="8961" width="5.7109375" style="166" customWidth="1"/>
    <col min="8962" max="8962" width="4.85546875" style="166" customWidth="1"/>
    <col min="8963" max="8963" width="7.42578125" style="166" customWidth="1"/>
    <col min="8964" max="8964" width="5.5703125" style="166" customWidth="1"/>
    <col min="8965" max="8965" width="9.7109375" style="166" customWidth="1"/>
    <col min="8966" max="8966" width="11.85546875" style="166" customWidth="1"/>
    <col min="8967" max="8967" width="7" style="166" customWidth="1"/>
    <col min="8968" max="8968" width="18" style="166" customWidth="1"/>
    <col min="8969" max="8976" width="11.7109375" style="166" customWidth="1"/>
    <col min="8977" max="9196" width="11.7109375" style="166"/>
    <col min="9197" max="9197" width="6.7109375" style="166" bestFit="1" customWidth="1"/>
    <col min="9198" max="9198" width="30.7109375" style="166" customWidth="1"/>
    <col min="9199" max="9199" width="29.5703125" style="166" customWidth="1"/>
    <col min="9200" max="9200" width="32.5703125" style="166" customWidth="1"/>
    <col min="9201" max="9201" width="12.5703125" style="166" customWidth="1"/>
    <col min="9202" max="9202" width="13.42578125" style="166" customWidth="1"/>
    <col min="9203" max="9203" width="10.140625" style="166" customWidth="1"/>
    <col min="9204" max="9204" width="31.7109375" style="166" customWidth="1"/>
    <col min="9205" max="9205" width="15.7109375" style="166" customWidth="1"/>
    <col min="9206" max="9206" width="18.28515625" style="166" customWidth="1"/>
    <col min="9207" max="9207" width="18" style="166" customWidth="1"/>
    <col min="9208" max="9208" width="12" style="166" customWidth="1"/>
    <col min="9209" max="9209" width="13.85546875" style="166" customWidth="1"/>
    <col min="9210" max="9210" width="11" style="166" customWidth="1"/>
    <col min="9211" max="9211" width="11.28515625" style="166" customWidth="1"/>
    <col min="9212" max="9212" width="6" style="166" customWidth="1"/>
    <col min="9213" max="9213" width="8" style="166" customWidth="1"/>
    <col min="9214" max="9214" width="9.5703125" style="166" customWidth="1"/>
    <col min="9215" max="9215" width="3.85546875" style="166" customWidth="1"/>
    <col min="9216" max="9216" width="6.85546875" style="166" customWidth="1"/>
    <col min="9217" max="9217" width="5.7109375" style="166" customWidth="1"/>
    <col min="9218" max="9218" width="4.85546875" style="166" customWidth="1"/>
    <col min="9219" max="9219" width="7.42578125" style="166" customWidth="1"/>
    <col min="9220" max="9220" width="5.5703125" style="166" customWidth="1"/>
    <col min="9221" max="9221" width="9.7109375" style="166" customWidth="1"/>
    <col min="9222" max="9222" width="11.85546875" style="166" customWidth="1"/>
    <col min="9223" max="9223" width="7" style="166" customWidth="1"/>
    <col min="9224" max="9224" width="18" style="166" customWidth="1"/>
    <col min="9225" max="9232" width="11.7109375" style="166" customWidth="1"/>
    <col min="9233" max="9452" width="11.7109375" style="166"/>
    <col min="9453" max="9453" width="6.7109375" style="166" bestFit="1" customWidth="1"/>
    <col min="9454" max="9454" width="30.7109375" style="166" customWidth="1"/>
    <col min="9455" max="9455" width="29.5703125" style="166" customWidth="1"/>
    <col min="9456" max="9456" width="32.5703125" style="166" customWidth="1"/>
    <col min="9457" max="9457" width="12.5703125" style="166" customWidth="1"/>
    <col min="9458" max="9458" width="13.42578125" style="166" customWidth="1"/>
    <col min="9459" max="9459" width="10.140625" style="166" customWidth="1"/>
    <col min="9460" max="9460" width="31.7109375" style="166" customWidth="1"/>
    <col min="9461" max="9461" width="15.7109375" style="166" customWidth="1"/>
    <col min="9462" max="9462" width="18.28515625" style="166" customWidth="1"/>
    <col min="9463" max="9463" width="18" style="166" customWidth="1"/>
    <col min="9464" max="9464" width="12" style="166" customWidth="1"/>
    <col min="9465" max="9465" width="13.85546875" style="166" customWidth="1"/>
    <col min="9466" max="9466" width="11" style="166" customWidth="1"/>
    <col min="9467" max="9467" width="11.28515625" style="166" customWidth="1"/>
    <col min="9468" max="9468" width="6" style="166" customWidth="1"/>
    <col min="9469" max="9469" width="8" style="166" customWidth="1"/>
    <col min="9470" max="9470" width="9.5703125" style="166" customWidth="1"/>
    <col min="9471" max="9471" width="3.85546875" style="166" customWidth="1"/>
    <col min="9472" max="9472" width="6.85546875" style="166" customWidth="1"/>
    <col min="9473" max="9473" width="5.7109375" style="166" customWidth="1"/>
    <col min="9474" max="9474" width="4.85546875" style="166" customWidth="1"/>
    <col min="9475" max="9475" width="7.42578125" style="166" customWidth="1"/>
    <col min="9476" max="9476" width="5.5703125" style="166" customWidth="1"/>
    <col min="9477" max="9477" width="9.7109375" style="166" customWidth="1"/>
    <col min="9478" max="9478" width="11.85546875" style="166" customWidth="1"/>
    <col min="9479" max="9479" width="7" style="166" customWidth="1"/>
    <col min="9480" max="9480" width="18" style="166" customWidth="1"/>
    <col min="9481" max="9488" width="11.7109375" style="166" customWidth="1"/>
    <col min="9489" max="9708" width="11.7109375" style="166"/>
    <col min="9709" max="9709" width="6.7109375" style="166" bestFit="1" customWidth="1"/>
    <col min="9710" max="9710" width="30.7109375" style="166" customWidth="1"/>
    <col min="9711" max="9711" width="29.5703125" style="166" customWidth="1"/>
    <col min="9712" max="9712" width="32.5703125" style="166" customWidth="1"/>
    <col min="9713" max="9713" width="12.5703125" style="166" customWidth="1"/>
    <col min="9714" max="9714" width="13.42578125" style="166" customWidth="1"/>
    <col min="9715" max="9715" width="10.140625" style="166" customWidth="1"/>
    <col min="9716" max="9716" width="31.7109375" style="166" customWidth="1"/>
    <col min="9717" max="9717" width="15.7109375" style="166" customWidth="1"/>
    <col min="9718" max="9718" width="18.28515625" style="166" customWidth="1"/>
    <col min="9719" max="9719" width="18" style="166" customWidth="1"/>
    <col min="9720" max="9720" width="12" style="166" customWidth="1"/>
    <col min="9721" max="9721" width="13.85546875" style="166" customWidth="1"/>
    <col min="9722" max="9722" width="11" style="166" customWidth="1"/>
    <col min="9723" max="9723" width="11.28515625" style="166" customWidth="1"/>
    <col min="9724" max="9724" width="6" style="166" customWidth="1"/>
    <col min="9725" max="9725" width="8" style="166" customWidth="1"/>
    <col min="9726" max="9726" width="9.5703125" style="166" customWidth="1"/>
    <col min="9727" max="9727" width="3.85546875" style="166" customWidth="1"/>
    <col min="9728" max="9728" width="6.85546875" style="166" customWidth="1"/>
    <col min="9729" max="9729" width="5.7109375" style="166" customWidth="1"/>
    <col min="9730" max="9730" width="4.85546875" style="166" customWidth="1"/>
    <col min="9731" max="9731" width="7.42578125" style="166" customWidth="1"/>
    <col min="9732" max="9732" width="5.5703125" style="166" customWidth="1"/>
    <col min="9733" max="9733" width="9.7109375" style="166" customWidth="1"/>
    <col min="9734" max="9734" width="11.85546875" style="166" customWidth="1"/>
    <col min="9735" max="9735" width="7" style="166" customWidth="1"/>
    <col min="9736" max="9736" width="18" style="166" customWidth="1"/>
    <col min="9737" max="9744" width="11.7109375" style="166" customWidth="1"/>
    <col min="9745" max="9964" width="11.7109375" style="166"/>
    <col min="9965" max="9965" width="6.7109375" style="166" bestFit="1" customWidth="1"/>
    <col min="9966" max="9966" width="30.7109375" style="166" customWidth="1"/>
    <col min="9967" max="9967" width="29.5703125" style="166" customWidth="1"/>
    <col min="9968" max="9968" width="32.5703125" style="166" customWidth="1"/>
    <col min="9969" max="9969" width="12.5703125" style="166" customWidth="1"/>
    <col min="9970" max="9970" width="13.42578125" style="166" customWidth="1"/>
    <col min="9971" max="9971" width="10.140625" style="166" customWidth="1"/>
    <col min="9972" max="9972" width="31.7109375" style="166" customWidth="1"/>
    <col min="9973" max="9973" width="15.7109375" style="166" customWidth="1"/>
    <col min="9974" max="9974" width="18.28515625" style="166" customWidth="1"/>
    <col min="9975" max="9975" width="18" style="166" customWidth="1"/>
    <col min="9976" max="9976" width="12" style="166" customWidth="1"/>
    <col min="9977" max="9977" width="13.85546875" style="166" customWidth="1"/>
    <col min="9978" max="9978" width="11" style="166" customWidth="1"/>
    <col min="9979" max="9979" width="11.28515625" style="166" customWidth="1"/>
    <col min="9980" max="9980" width="6" style="166" customWidth="1"/>
    <col min="9981" max="9981" width="8" style="166" customWidth="1"/>
    <col min="9982" max="9982" width="9.5703125" style="166" customWidth="1"/>
    <col min="9983" max="9983" width="3.85546875" style="166" customWidth="1"/>
    <col min="9984" max="9984" width="6.85546875" style="166" customWidth="1"/>
    <col min="9985" max="9985" width="5.7109375" style="166" customWidth="1"/>
    <col min="9986" max="9986" width="4.85546875" style="166" customWidth="1"/>
    <col min="9987" max="9987" width="7.42578125" style="166" customWidth="1"/>
    <col min="9988" max="9988" width="5.5703125" style="166" customWidth="1"/>
    <col min="9989" max="9989" width="9.7109375" style="166" customWidth="1"/>
    <col min="9990" max="9990" width="11.85546875" style="166" customWidth="1"/>
    <col min="9991" max="9991" width="7" style="166" customWidth="1"/>
    <col min="9992" max="9992" width="18" style="166" customWidth="1"/>
    <col min="9993" max="10000" width="11.7109375" style="166" customWidth="1"/>
    <col min="10001" max="10220" width="11.7109375" style="166"/>
    <col min="10221" max="10221" width="6.7109375" style="166" bestFit="1" customWidth="1"/>
    <col min="10222" max="10222" width="30.7109375" style="166" customWidth="1"/>
    <col min="10223" max="10223" width="29.5703125" style="166" customWidth="1"/>
    <col min="10224" max="10224" width="32.5703125" style="166" customWidth="1"/>
    <col min="10225" max="10225" width="12.5703125" style="166" customWidth="1"/>
    <col min="10226" max="10226" width="13.42578125" style="166" customWidth="1"/>
    <col min="10227" max="10227" width="10.140625" style="166" customWidth="1"/>
    <col min="10228" max="10228" width="31.7109375" style="166" customWidth="1"/>
    <col min="10229" max="10229" width="15.7109375" style="166" customWidth="1"/>
    <col min="10230" max="10230" width="18.28515625" style="166" customWidth="1"/>
    <col min="10231" max="10231" width="18" style="166" customWidth="1"/>
    <col min="10232" max="10232" width="12" style="166" customWidth="1"/>
    <col min="10233" max="10233" width="13.85546875" style="166" customWidth="1"/>
    <col min="10234" max="10234" width="11" style="166" customWidth="1"/>
    <col min="10235" max="10235" width="11.28515625" style="166" customWidth="1"/>
    <col min="10236" max="10236" width="6" style="166" customWidth="1"/>
    <col min="10237" max="10237" width="8" style="166" customWidth="1"/>
    <col min="10238" max="10238" width="9.5703125" style="166" customWidth="1"/>
    <col min="10239" max="10239" width="3.85546875" style="166" customWidth="1"/>
    <col min="10240" max="10240" width="6.85546875" style="166" customWidth="1"/>
    <col min="10241" max="10241" width="5.7109375" style="166" customWidth="1"/>
    <col min="10242" max="10242" width="4.85546875" style="166" customWidth="1"/>
    <col min="10243" max="10243" width="7.42578125" style="166" customWidth="1"/>
    <col min="10244" max="10244" width="5.5703125" style="166" customWidth="1"/>
    <col min="10245" max="10245" width="9.7109375" style="166" customWidth="1"/>
    <col min="10246" max="10246" width="11.85546875" style="166" customWidth="1"/>
    <col min="10247" max="10247" width="7" style="166" customWidth="1"/>
    <col min="10248" max="10248" width="18" style="166" customWidth="1"/>
    <col min="10249" max="10256" width="11.7109375" style="166" customWidth="1"/>
    <col min="10257" max="10476" width="11.7109375" style="166"/>
    <col min="10477" max="10477" width="6.7109375" style="166" bestFit="1" customWidth="1"/>
    <col min="10478" max="10478" width="30.7109375" style="166" customWidth="1"/>
    <col min="10479" max="10479" width="29.5703125" style="166" customWidth="1"/>
    <col min="10480" max="10480" width="32.5703125" style="166" customWidth="1"/>
    <col min="10481" max="10481" width="12.5703125" style="166" customWidth="1"/>
    <col min="10482" max="10482" width="13.42578125" style="166" customWidth="1"/>
    <col min="10483" max="10483" width="10.140625" style="166" customWidth="1"/>
    <col min="10484" max="10484" width="31.7109375" style="166" customWidth="1"/>
    <col min="10485" max="10485" width="15.7109375" style="166" customWidth="1"/>
    <col min="10486" max="10486" width="18.28515625" style="166" customWidth="1"/>
    <col min="10487" max="10487" width="18" style="166" customWidth="1"/>
    <col min="10488" max="10488" width="12" style="166" customWidth="1"/>
    <col min="10489" max="10489" width="13.85546875" style="166" customWidth="1"/>
    <col min="10490" max="10490" width="11" style="166" customWidth="1"/>
    <col min="10491" max="10491" width="11.28515625" style="166" customWidth="1"/>
    <col min="10492" max="10492" width="6" style="166" customWidth="1"/>
    <col min="10493" max="10493" width="8" style="166" customWidth="1"/>
    <col min="10494" max="10494" width="9.5703125" style="166" customWidth="1"/>
    <col min="10495" max="10495" width="3.85546875" style="166" customWidth="1"/>
    <col min="10496" max="10496" width="6.85546875" style="166" customWidth="1"/>
    <col min="10497" max="10497" width="5.7109375" style="166" customWidth="1"/>
    <col min="10498" max="10498" width="4.85546875" style="166" customWidth="1"/>
    <col min="10499" max="10499" width="7.42578125" style="166" customWidth="1"/>
    <col min="10500" max="10500" width="5.5703125" style="166" customWidth="1"/>
    <col min="10501" max="10501" width="9.7109375" style="166" customWidth="1"/>
    <col min="10502" max="10502" width="11.85546875" style="166" customWidth="1"/>
    <col min="10503" max="10503" width="7" style="166" customWidth="1"/>
    <col min="10504" max="10504" width="18" style="166" customWidth="1"/>
    <col min="10505" max="10512" width="11.7109375" style="166" customWidth="1"/>
    <col min="10513" max="10732" width="11.7109375" style="166"/>
    <col min="10733" max="10733" width="6.7109375" style="166" bestFit="1" customWidth="1"/>
    <col min="10734" max="10734" width="30.7109375" style="166" customWidth="1"/>
    <col min="10735" max="10735" width="29.5703125" style="166" customWidth="1"/>
    <col min="10736" max="10736" width="32.5703125" style="166" customWidth="1"/>
    <col min="10737" max="10737" width="12.5703125" style="166" customWidth="1"/>
    <col min="10738" max="10738" width="13.42578125" style="166" customWidth="1"/>
    <col min="10739" max="10739" width="10.140625" style="166" customWidth="1"/>
    <col min="10740" max="10740" width="31.7109375" style="166" customWidth="1"/>
    <col min="10741" max="10741" width="15.7109375" style="166" customWidth="1"/>
    <col min="10742" max="10742" width="18.28515625" style="166" customWidth="1"/>
    <col min="10743" max="10743" width="18" style="166" customWidth="1"/>
    <col min="10744" max="10744" width="12" style="166" customWidth="1"/>
    <col min="10745" max="10745" width="13.85546875" style="166" customWidth="1"/>
    <col min="10746" max="10746" width="11" style="166" customWidth="1"/>
    <col min="10747" max="10747" width="11.28515625" style="166" customWidth="1"/>
    <col min="10748" max="10748" width="6" style="166" customWidth="1"/>
    <col min="10749" max="10749" width="8" style="166" customWidth="1"/>
    <col min="10750" max="10750" width="9.5703125" style="166" customWidth="1"/>
    <col min="10751" max="10751" width="3.85546875" style="166" customWidth="1"/>
    <col min="10752" max="10752" width="6.85546875" style="166" customWidth="1"/>
    <col min="10753" max="10753" width="5.7109375" style="166" customWidth="1"/>
    <col min="10754" max="10754" width="4.85546875" style="166" customWidth="1"/>
    <col min="10755" max="10755" width="7.42578125" style="166" customWidth="1"/>
    <col min="10756" max="10756" width="5.5703125" style="166" customWidth="1"/>
    <col min="10757" max="10757" width="9.7109375" style="166" customWidth="1"/>
    <col min="10758" max="10758" width="11.85546875" style="166" customWidth="1"/>
    <col min="10759" max="10759" width="7" style="166" customWidth="1"/>
    <col min="10760" max="10760" width="18" style="166" customWidth="1"/>
    <col min="10761" max="10768" width="11.7109375" style="166" customWidth="1"/>
    <col min="10769" max="10988" width="11.7109375" style="166"/>
    <col min="10989" max="10989" width="6.7109375" style="166" bestFit="1" customWidth="1"/>
    <col min="10990" max="10990" width="30.7109375" style="166" customWidth="1"/>
    <col min="10991" max="10991" width="29.5703125" style="166" customWidth="1"/>
    <col min="10992" max="10992" width="32.5703125" style="166" customWidth="1"/>
    <col min="10993" max="10993" width="12.5703125" style="166" customWidth="1"/>
    <col min="10994" max="10994" width="13.42578125" style="166" customWidth="1"/>
    <col min="10995" max="10995" width="10.140625" style="166" customWidth="1"/>
    <col min="10996" max="10996" width="31.7109375" style="166" customWidth="1"/>
    <col min="10997" max="10997" width="15.7109375" style="166" customWidth="1"/>
    <col min="10998" max="10998" width="18.28515625" style="166" customWidth="1"/>
    <col min="10999" max="10999" width="18" style="166" customWidth="1"/>
    <col min="11000" max="11000" width="12" style="166" customWidth="1"/>
    <col min="11001" max="11001" width="13.85546875" style="166" customWidth="1"/>
    <col min="11002" max="11002" width="11" style="166" customWidth="1"/>
    <col min="11003" max="11003" width="11.28515625" style="166" customWidth="1"/>
    <col min="11004" max="11004" width="6" style="166" customWidth="1"/>
    <col min="11005" max="11005" width="8" style="166" customWidth="1"/>
    <col min="11006" max="11006" width="9.5703125" style="166" customWidth="1"/>
    <col min="11007" max="11007" width="3.85546875" style="166" customWidth="1"/>
    <col min="11008" max="11008" width="6.85546875" style="166" customWidth="1"/>
    <col min="11009" max="11009" width="5.7109375" style="166" customWidth="1"/>
    <col min="11010" max="11010" width="4.85546875" style="166" customWidth="1"/>
    <col min="11011" max="11011" width="7.42578125" style="166" customWidth="1"/>
    <col min="11012" max="11012" width="5.5703125" style="166" customWidth="1"/>
    <col min="11013" max="11013" width="9.7109375" style="166" customWidth="1"/>
    <col min="11014" max="11014" width="11.85546875" style="166" customWidth="1"/>
    <col min="11015" max="11015" width="7" style="166" customWidth="1"/>
    <col min="11016" max="11016" width="18" style="166" customWidth="1"/>
    <col min="11017" max="11024" width="11.7109375" style="166" customWidth="1"/>
    <col min="11025" max="11244" width="11.7109375" style="166"/>
    <col min="11245" max="11245" width="6.7109375" style="166" bestFit="1" customWidth="1"/>
    <col min="11246" max="11246" width="30.7109375" style="166" customWidth="1"/>
    <col min="11247" max="11247" width="29.5703125" style="166" customWidth="1"/>
    <col min="11248" max="11248" width="32.5703125" style="166" customWidth="1"/>
    <col min="11249" max="11249" width="12.5703125" style="166" customWidth="1"/>
    <col min="11250" max="11250" width="13.42578125" style="166" customWidth="1"/>
    <col min="11251" max="11251" width="10.140625" style="166" customWidth="1"/>
    <col min="11252" max="11252" width="31.7109375" style="166" customWidth="1"/>
    <col min="11253" max="11253" width="15.7109375" style="166" customWidth="1"/>
    <col min="11254" max="11254" width="18.28515625" style="166" customWidth="1"/>
    <col min="11255" max="11255" width="18" style="166" customWidth="1"/>
    <col min="11256" max="11256" width="12" style="166" customWidth="1"/>
    <col min="11257" max="11257" width="13.85546875" style="166" customWidth="1"/>
    <col min="11258" max="11258" width="11" style="166" customWidth="1"/>
    <col min="11259" max="11259" width="11.28515625" style="166" customWidth="1"/>
    <col min="11260" max="11260" width="6" style="166" customWidth="1"/>
    <col min="11261" max="11261" width="8" style="166" customWidth="1"/>
    <col min="11262" max="11262" width="9.5703125" style="166" customWidth="1"/>
    <col min="11263" max="11263" width="3.85546875" style="166" customWidth="1"/>
    <col min="11264" max="11264" width="6.85546875" style="166" customWidth="1"/>
    <col min="11265" max="11265" width="5.7109375" style="166" customWidth="1"/>
    <col min="11266" max="11266" width="4.85546875" style="166" customWidth="1"/>
    <col min="11267" max="11267" width="7.42578125" style="166" customWidth="1"/>
    <col min="11268" max="11268" width="5.5703125" style="166" customWidth="1"/>
    <col min="11269" max="11269" width="9.7109375" style="166" customWidth="1"/>
    <col min="11270" max="11270" width="11.85546875" style="166" customWidth="1"/>
    <col min="11271" max="11271" width="7" style="166" customWidth="1"/>
    <col min="11272" max="11272" width="18" style="166" customWidth="1"/>
    <col min="11273" max="11280" width="11.7109375" style="166" customWidth="1"/>
    <col min="11281" max="11500" width="11.7109375" style="166"/>
    <col min="11501" max="11501" width="6.7109375" style="166" bestFit="1" customWidth="1"/>
    <col min="11502" max="11502" width="30.7109375" style="166" customWidth="1"/>
    <col min="11503" max="11503" width="29.5703125" style="166" customWidth="1"/>
    <col min="11504" max="11504" width="32.5703125" style="166" customWidth="1"/>
    <col min="11505" max="11505" width="12.5703125" style="166" customWidth="1"/>
    <col min="11506" max="11506" width="13.42578125" style="166" customWidth="1"/>
    <col min="11507" max="11507" width="10.140625" style="166" customWidth="1"/>
    <col min="11508" max="11508" width="31.7109375" style="166" customWidth="1"/>
    <col min="11509" max="11509" width="15.7109375" style="166" customWidth="1"/>
    <col min="11510" max="11510" width="18.28515625" style="166" customWidth="1"/>
    <col min="11511" max="11511" width="18" style="166" customWidth="1"/>
    <col min="11512" max="11512" width="12" style="166" customWidth="1"/>
    <col min="11513" max="11513" width="13.85546875" style="166" customWidth="1"/>
    <col min="11514" max="11514" width="11" style="166" customWidth="1"/>
    <col min="11515" max="11515" width="11.28515625" style="166" customWidth="1"/>
    <col min="11516" max="11516" width="6" style="166" customWidth="1"/>
    <col min="11517" max="11517" width="8" style="166" customWidth="1"/>
    <col min="11518" max="11518" width="9.5703125" style="166" customWidth="1"/>
    <col min="11519" max="11519" width="3.85546875" style="166" customWidth="1"/>
    <col min="11520" max="11520" width="6.85546875" style="166" customWidth="1"/>
    <col min="11521" max="11521" width="5.7109375" style="166" customWidth="1"/>
    <col min="11522" max="11522" width="4.85546875" style="166" customWidth="1"/>
    <col min="11523" max="11523" width="7.42578125" style="166" customWidth="1"/>
    <col min="11524" max="11524" width="5.5703125" style="166" customWidth="1"/>
    <col min="11525" max="11525" width="9.7109375" style="166" customWidth="1"/>
    <col min="11526" max="11526" width="11.85546875" style="166" customWidth="1"/>
    <col min="11527" max="11527" width="7" style="166" customWidth="1"/>
    <col min="11528" max="11528" width="18" style="166" customWidth="1"/>
    <col min="11529" max="11536" width="11.7109375" style="166" customWidth="1"/>
    <col min="11537" max="11756" width="11.7109375" style="166"/>
    <col min="11757" max="11757" width="6.7109375" style="166" bestFit="1" customWidth="1"/>
    <col min="11758" max="11758" width="30.7109375" style="166" customWidth="1"/>
    <col min="11759" max="11759" width="29.5703125" style="166" customWidth="1"/>
    <col min="11760" max="11760" width="32.5703125" style="166" customWidth="1"/>
    <col min="11761" max="11761" width="12.5703125" style="166" customWidth="1"/>
    <col min="11762" max="11762" width="13.42578125" style="166" customWidth="1"/>
    <col min="11763" max="11763" width="10.140625" style="166" customWidth="1"/>
    <col min="11764" max="11764" width="31.7109375" style="166" customWidth="1"/>
    <col min="11765" max="11765" width="15.7109375" style="166" customWidth="1"/>
    <col min="11766" max="11766" width="18.28515625" style="166" customWidth="1"/>
    <col min="11767" max="11767" width="18" style="166" customWidth="1"/>
    <col min="11768" max="11768" width="12" style="166" customWidth="1"/>
    <col min="11769" max="11769" width="13.85546875" style="166" customWidth="1"/>
    <col min="11770" max="11770" width="11" style="166" customWidth="1"/>
    <col min="11771" max="11771" width="11.28515625" style="166" customWidth="1"/>
    <col min="11772" max="11772" width="6" style="166" customWidth="1"/>
    <col min="11773" max="11773" width="8" style="166" customWidth="1"/>
    <col min="11774" max="11774" width="9.5703125" style="166" customWidth="1"/>
    <col min="11775" max="11775" width="3.85546875" style="166" customWidth="1"/>
    <col min="11776" max="11776" width="6.85546875" style="166" customWidth="1"/>
    <col min="11777" max="11777" width="5.7109375" style="166" customWidth="1"/>
    <col min="11778" max="11778" width="4.85546875" style="166" customWidth="1"/>
    <col min="11779" max="11779" width="7.42578125" style="166" customWidth="1"/>
    <col min="11780" max="11780" width="5.5703125" style="166" customWidth="1"/>
    <col min="11781" max="11781" width="9.7109375" style="166" customWidth="1"/>
    <col min="11782" max="11782" width="11.85546875" style="166" customWidth="1"/>
    <col min="11783" max="11783" width="7" style="166" customWidth="1"/>
    <col min="11784" max="11784" width="18" style="166" customWidth="1"/>
    <col min="11785" max="11792" width="11.7109375" style="166" customWidth="1"/>
    <col min="11793" max="12012" width="11.7109375" style="166"/>
    <col min="12013" max="12013" width="6.7109375" style="166" bestFit="1" customWidth="1"/>
    <col min="12014" max="12014" width="30.7109375" style="166" customWidth="1"/>
    <col min="12015" max="12015" width="29.5703125" style="166" customWidth="1"/>
    <col min="12016" max="12016" width="32.5703125" style="166" customWidth="1"/>
    <col min="12017" max="12017" width="12.5703125" style="166" customWidth="1"/>
    <col min="12018" max="12018" width="13.42578125" style="166" customWidth="1"/>
    <col min="12019" max="12019" width="10.140625" style="166" customWidth="1"/>
    <col min="12020" max="12020" width="31.7109375" style="166" customWidth="1"/>
    <col min="12021" max="12021" width="15.7109375" style="166" customWidth="1"/>
    <col min="12022" max="12022" width="18.28515625" style="166" customWidth="1"/>
    <col min="12023" max="12023" width="18" style="166" customWidth="1"/>
    <col min="12024" max="12024" width="12" style="166" customWidth="1"/>
    <col min="12025" max="12025" width="13.85546875" style="166" customWidth="1"/>
    <col min="12026" max="12026" width="11" style="166" customWidth="1"/>
    <col min="12027" max="12027" width="11.28515625" style="166" customWidth="1"/>
    <col min="12028" max="12028" width="6" style="166" customWidth="1"/>
    <col min="12029" max="12029" width="8" style="166" customWidth="1"/>
    <col min="12030" max="12030" width="9.5703125" style="166" customWidth="1"/>
    <col min="12031" max="12031" width="3.85546875" style="166" customWidth="1"/>
    <col min="12032" max="12032" width="6.85546875" style="166" customWidth="1"/>
    <col min="12033" max="12033" width="5.7109375" style="166" customWidth="1"/>
    <col min="12034" max="12034" width="4.85546875" style="166" customWidth="1"/>
    <col min="12035" max="12035" width="7.42578125" style="166" customWidth="1"/>
    <col min="12036" max="12036" width="5.5703125" style="166" customWidth="1"/>
    <col min="12037" max="12037" width="9.7109375" style="166" customWidth="1"/>
    <col min="12038" max="12038" width="11.85546875" style="166" customWidth="1"/>
    <col min="12039" max="12039" width="7" style="166" customWidth="1"/>
    <col min="12040" max="12040" width="18" style="166" customWidth="1"/>
    <col min="12041" max="12048" width="11.7109375" style="166" customWidth="1"/>
    <col min="12049" max="12268" width="11.7109375" style="166"/>
    <col min="12269" max="12269" width="6.7109375" style="166" bestFit="1" customWidth="1"/>
    <col min="12270" max="12270" width="30.7109375" style="166" customWidth="1"/>
    <col min="12271" max="12271" width="29.5703125" style="166" customWidth="1"/>
    <col min="12272" max="12272" width="32.5703125" style="166" customWidth="1"/>
    <col min="12273" max="12273" width="12.5703125" style="166" customWidth="1"/>
    <col min="12274" max="12274" width="13.42578125" style="166" customWidth="1"/>
    <col min="12275" max="12275" width="10.140625" style="166" customWidth="1"/>
    <col min="12276" max="12276" width="31.7109375" style="166" customWidth="1"/>
    <col min="12277" max="12277" width="15.7109375" style="166" customWidth="1"/>
    <col min="12278" max="12278" width="18.28515625" style="166" customWidth="1"/>
    <col min="12279" max="12279" width="18" style="166" customWidth="1"/>
    <col min="12280" max="12280" width="12" style="166" customWidth="1"/>
    <col min="12281" max="12281" width="13.85546875" style="166" customWidth="1"/>
    <col min="12282" max="12282" width="11" style="166" customWidth="1"/>
    <col min="12283" max="12283" width="11.28515625" style="166" customWidth="1"/>
    <col min="12284" max="12284" width="6" style="166" customWidth="1"/>
    <col min="12285" max="12285" width="8" style="166" customWidth="1"/>
    <col min="12286" max="12286" width="9.5703125" style="166" customWidth="1"/>
    <col min="12287" max="12287" width="3.85546875" style="166" customWidth="1"/>
    <col min="12288" max="12288" width="6.85546875" style="166" customWidth="1"/>
    <col min="12289" max="12289" width="5.7109375" style="166" customWidth="1"/>
    <col min="12290" max="12290" width="4.85546875" style="166" customWidth="1"/>
    <col min="12291" max="12291" width="7.42578125" style="166" customWidth="1"/>
    <col min="12292" max="12292" width="5.5703125" style="166" customWidth="1"/>
    <col min="12293" max="12293" width="9.7109375" style="166" customWidth="1"/>
    <col min="12294" max="12294" width="11.85546875" style="166" customWidth="1"/>
    <col min="12295" max="12295" width="7" style="166" customWidth="1"/>
    <col min="12296" max="12296" width="18" style="166" customWidth="1"/>
    <col min="12297" max="12304" width="11.7109375" style="166" customWidth="1"/>
    <col min="12305" max="12524" width="11.7109375" style="166"/>
    <col min="12525" max="12525" width="6.7109375" style="166" bestFit="1" customWidth="1"/>
    <col min="12526" max="12526" width="30.7109375" style="166" customWidth="1"/>
    <col min="12527" max="12527" width="29.5703125" style="166" customWidth="1"/>
    <col min="12528" max="12528" width="32.5703125" style="166" customWidth="1"/>
    <col min="12529" max="12529" width="12.5703125" style="166" customWidth="1"/>
    <col min="12530" max="12530" width="13.42578125" style="166" customWidth="1"/>
    <col min="12531" max="12531" width="10.140625" style="166" customWidth="1"/>
    <col min="12532" max="12532" width="31.7109375" style="166" customWidth="1"/>
    <col min="12533" max="12533" width="15.7109375" style="166" customWidth="1"/>
    <col min="12534" max="12534" width="18.28515625" style="166" customWidth="1"/>
    <col min="12535" max="12535" width="18" style="166" customWidth="1"/>
    <col min="12536" max="12536" width="12" style="166" customWidth="1"/>
    <col min="12537" max="12537" width="13.85546875" style="166" customWidth="1"/>
    <col min="12538" max="12538" width="11" style="166" customWidth="1"/>
    <col min="12539" max="12539" width="11.28515625" style="166" customWidth="1"/>
    <col min="12540" max="12540" width="6" style="166" customWidth="1"/>
    <col min="12541" max="12541" width="8" style="166" customWidth="1"/>
    <col min="12542" max="12542" width="9.5703125" style="166" customWidth="1"/>
    <col min="12543" max="12543" width="3.85546875" style="166" customWidth="1"/>
    <col min="12544" max="12544" width="6.85546875" style="166" customWidth="1"/>
    <col min="12545" max="12545" width="5.7109375" style="166" customWidth="1"/>
    <col min="12546" max="12546" width="4.85546875" style="166" customWidth="1"/>
    <col min="12547" max="12547" width="7.42578125" style="166" customWidth="1"/>
    <col min="12548" max="12548" width="5.5703125" style="166" customWidth="1"/>
    <col min="12549" max="12549" width="9.7109375" style="166" customWidth="1"/>
    <col min="12550" max="12550" width="11.85546875" style="166" customWidth="1"/>
    <col min="12551" max="12551" width="7" style="166" customWidth="1"/>
    <col min="12552" max="12552" width="18" style="166" customWidth="1"/>
    <col min="12553" max="12560" width="11.7109375" style="166" customWidth="1"/>
    <col min="12561" max="12780" width="11.7109375" style="166"/>
    <col min="12781" max="12781" width="6.7109375" style="166" bestFit="1" customWidth="1"/>
    <col min="12782" max="12782" width="30.7109375" style="166" customWidth="1"/>
    <col min="12783" max="12783" width="29.5703125" style="166" customWidth="1"/>
    <col min="12784" max="12784" width="32.5703125" style="166" customWidth="1"/>
    <col min="12785" max="12785" width="12.5703125" style="166" customWidth="1"/>
    <col min="12786" max="12786" width="13.42578125" style="166" customWidth="1"/>
    <col min="12787" max="12787" width="10.140625" style="166" customWidth="1"/>
    <col min="12788" max="12788" width="31.7109375" style="166" customWidth="1"/>
    <col min="12789" max="12789" width="15.7109375" style="166" customWidth="1"/>
    <col min="12790" max="12790" width="18.28515625" style="166" customWidth="1"/>
    <col min="12791" max="12791" width="18" style="166" customWidth="1"/>
    <col min="12792" max="12792" width="12" style="166" customWidth="1"/>
    <col min="12793" max="12793" width="13.85546875" style="166" customWidth="1"/>
    <col min="12794" max="12794" width="11" style="166" customWidth="1"/>
    <col min="12795" max="12795" width="11.28515625" style="166" customWidth="1"/>
    <col min="12796" max="12796" width="6" style="166" customWidth="1"/>
    <col min="12797" max="12797" width="8" style="166" customWidth="1"/>
    <col min="12798" max="12798" width="9.5703125" style="166" customWidth="1"/>
    <col min="12799" max="12799" width="3.85546875" style="166" customWidth="1"/>
    <col min="12800" max="12800" width="6.85546875" style="166" customWidth="1"/>
    <col min="12801" max="12801" width="5.7109375" style="166" customWidth="1"/>
    <col min="12802" max="12802" width="4.85546875" style="166" customWidth="1"/>
    <col min="12803" max="12803" width="7.42578125" style="166" customWidth="1"/>
    <col min="12804" max="12804" width="5.5703125" style="166" customWidth="1"/>
    <col min="12805" max="12805" width="9.7109375" style="166" customWidth="1"/>
    <col min="12806" max="12806" width="11.85546875" style="166" customWidth="1"/>
    <col min="12807" max="12807" width="7" style="166" customWidth="1"/>
    <col min="12808" max="12808" width="18" style="166" customWidth="1"/>
    <col min="12809" max="12816" width="11.7109375" style="166" customWidth="1"/>
    <col min="12817" max="13036" width="11.7109375" style="166"/>
    <col min="13037" max="13037" width="6.7109375" style="166" bestFit="1" customWidth="1"/>
    <col min="13038" max="13038" width="30.7109375" style="166" customWidth="1"/>
    <col min="13039" max="13039" width="29.5703125" style="166" customWidth="1"/>
    <col min="13040" max="13040" width="32.5703125" style="166" customWidth="1"/>
    <col min="13041" max="13041" width="12.5703125" style="166" customWidth="1"/>
    <col min="13042" max="13042" width="13.42578125" style="166" customWidth="1"/>
    <col min="13043" max="13043" width="10.140625" style="166" customWidth="1"/>
    <col min="13044" max="13044" width="31.7109375" style="166" customWidth="1"/>
    <col min="13045" max="13045" width="15.7109375" style="166" customWidth="1"/>
    <col min="13046" max="13046" width="18.28515625" style="166" customWidth="1"/>
    <col min="13047" max="13047" width="18" style="166" customWidth="1"/>
    <col min="13048" max="13048" width="12" style="166" customWidth="1"/>
    <col min="13049" max="13049" width="13.85546875" style="166" customWidth="1"/>
    <col min="13050" max="13050" width="11" style="166" customWidth="1"/>
    <col min="13051" max="13051" width="11.28515625" style="166" customWidth="1"/>
    <col min="13052" max="13052" width="6" style="166" customWidth="1"/>
    <col min="13053" max="13053" width="8" style="166" customWidth="1"/>
    <col min="13054" max="13054" width="9.5703125" style="166" customWidth="1"/>
    <col min="13055" max="13055" width="3.85546875" style="166" customWidth="1"/>
    <col min="13056" max="13056" width="6.85546875" style="166" customWidth="1"/>
    <col min="13057" max="13057" width="5.7109375" style="166" customWidth="1"/>
    <col min="13058" max="13058" width="4.85546875" style="166" customWidth="1"/>
    <col min="13059" max="13059" width="7.42578125" style="166" customWidth="1"/>
    <col min="13060" max="13060" width="5.5703125" style="166" customWidth="1"/>
    <col min="13061" max="13061" width="9.7109375" style="166" customWidth="1"/>
    <col min="13062" max="13062" width="11.85546875" style="166" customWidth="1"/>
    <col min="13063" max="13063" width="7" style="166" customWidth="1"/>
    <col min="13064" max="13064" width="18" style="166" customWidth="1"/>
    <col min="13065" max="13072" width="11.7109375" style="166" customWidth="1"/>
    <col min="13073" max="13292" width="11.7109375" style="166"/>
    <col min="13293" max="13293" width="6.7109375" style="166" bestFit="1" customWidth="1"/>
    <col min="13294" max="13294" width="30.7109375" style="166" customWidth="1"/>
    <col min="13295" max="13295" width="29.5703125" style="166" customWidth="1"/>
    <col min="13296" max="13296" width="32.5703125" style="166" customWidth="1"/>
    <col min="13297" max="13297" width="12.5703125" style="166" customWidth="1"/>
    <col min="13298" max="13298" width="13.42578125" style="166" customWidth="1"/>
    <col min="13299" max="13299" width="10.140625" style="166" customWidth="1"/>
    <col min="13300" max="13300" width="31.7109375" style="166" customWidth="1"/>
    <col min="13301" max="13301" width="15.7109375" style="166" customWidth="1"/>
    <col min="13302" max="13302" width="18.28515625" style="166" customWidth="1"/>
    <col min="13303" max="13303" width="18" style="166" customWidth="1"/>
    <col min="13304" max="13304" width="12" style="166" customWidth="1"/>
    <col min="13305" max="13305" width="13.85546875" style="166" customWidth="1"/>
    <col min="13306" max="13306" width="11" style="166" customWidth="1"/>
    <col min="13307" max="13307" width="11.28515625" style="166" customWidth="1"/>
    <col min="13308" max="13308" width="6" style="166" customWidth="1"/>
    <col min="13309" max="13309" width="8" style="166" customWidth="1"/>
    <col min="13310" max="13310" width="9.5703125" style="166" customWidth="1"/>
    <col min="13311" max="13311" width="3.85546875" style="166" customWidth="1"/>
    <col min="13312" max="13312" width="6.85546875" style="166" customWidth="1"/>
    <col min="13313" max="13313" width="5.7109375" style="166" customWidth="1"/>
    <col min="13314" max="13314" width="4.85546875" style="166" customWidth="1"/>
    <col min="13315" max="13315" width="7.42578125" style="166" customWidth="1"/>
    <col min="13316" max="13316" width="5.5703125" style="166" customWidth="1"/>
    <col min="13317" max="13317" width="9.7109375" style="166" customWidth="1"/>
    <col min="13318" max="13318" width="11.85546875" style="166" customWidth="1"/>
    <col min="13319" max="13319" width="7" style="166" customWidth="1"/>
    <col min="13320" max="13320" width="18" style="166" customWidth="1"/>
    <col min="13321" max="13328" width="11.7109375" style="166" customWidth="1"/>
    <col min="13329" max="13548" width="11.7109375" style="166"/>
    <col min="13549" max="13549" width="6.7109375" style="166" bestFit="1" customWidth="1"/>
    <col min="13550" max="13550" width="30.7109375" style="166" customWidth="1"/>
    <col min="13551" max="13551" width="29.5703125" style="166" customWidth="1"/>
    <col min="13552" max="13552" width="32.5703125" style="166" customWidth="1"/>
    <col min="13553" max="13553" width="12.5703125" style="166" customWidth="1"/>
    <col min="13554" max="13554" width="13.42578125" style="166" customWidth="1"/>
    <col min="13555" max="13555" width="10.140625" style="166" customWidth="1"/>
    <col min="13556" max="13556" width="31.7109375" style="166" customWidth="1"/>
    <col min="13557" max="13557" width="15.7109375" style="166" customWidth="1"/>
    <col min="13558" max="13558" width="18.28515625" style="166" customWidth="1"/>
    <col min="13559" max="13559" width="18" style="166" customWidth="1"/>
    <col min="13560" max="13560" width="12" style="166" customWidth="1"/>
    <col min="13561" max="13561" width="13.85546875" style="166" customWidth="1"/>
    <col min="13562" max="13562" width="11" style="166" customWidth="1"/>
    <col min="13563" max="13563" width="11.28515625" style="166" customWidth="1"/>
    <col min="13564" max="13564" width="6" style="166" customWidth="1"/>
    <col min="13565" max="13565" width="8" style="166" customWidth="1"/>
    <col min="13566" max="13566" width="9.5703125" style="166" customWidth="1"/>
    <col min="13567" max="13567" width="3.85546875" style="166" customWidth="1"/>
    <col min="13568" max="13568" width="6.85546875" style="166" customWidth="1"/>
    <col min="13569" max="13569" width="5.7109375" style="166" customWidth="1"/>
    <col min="13570" max="13570" width="4.85546875" style="166" customWidth="1"/>
    <col min="13571" max="13571" width="7.42578125" style="166" customWidth="1"/>
    <col min="13572" max="13572" width="5.5703125" style="166" customWidth="1"/>
    <col min="13573" max="13573" width="9.7109375" style="166" customWidth="1"/>
    <col min="13574" max="13574" width="11.85546875" style="166" customWidth="1"/>
    <col min="13575" max="13575" width="7" style="166" customWidth="1"/>
    <col min="13576" max="13576" width="18" style="166" customWidth="1"/>
    <col min="13577" max="13584" width="11.7109375" style="166" customWidth="1"/>
    <col min="13585" max="13804" width="11.7109375" style="166"/>
    <col min="13805" max="13805" width="6.7109375" style="166" bestFit="1" customWidth="1"/>
    <col min="13806" max="13806" width="30.7109375" style="166" customWidth="1"/>
    <col min="13807" max="13807" width="29.5703125" style="166" customWidth="1"/>
    <col min="13808" max="13808" width="32.5703125" style="166" customWidth="1"/>
    <col min="13809" max="13809" width="12.5703125" style="166" customWidth="1"/>
    <col min="13810" max="13810" width="13.42578125" style="166" customWidth="1"/>
    <col min="13811" max="13811" width="10.140625" style="166" customWidth="1"/>
    <col min="13812" max="13812" width="31.7109375" style="166" customWidth="1"/>
    <col min="13813" max="13813" width="15.7109375" style="166" customWidth="1"/>
    <col min="13814" max="13814" width="18.28515625" style="166" customWidth="1"/>
    <col min="13815" max="13815" width="18" style="166" customWidth="1"/>
    <col min="13816" max="13816" width="12" style="166" customWidth="1"/>
    <col min="13817" max="13817" width="13.85546875" style="166" customWidth="1"/>
    <col min="13818" max="13818" width="11" style="166" customWidth="1"/>
    <col min="13819" max="13819" width="11.28515625" style="166" customWidth="1"/>
    <col min="13820" max="13820" width="6" style="166" customWidth="1"/>
    <col min="13821" max="13821" width="8" style="166" customWidth="1"/>
    <col min="13822" max="13822" width="9.5703125" style="166" customWidth="1"/>
    <col min="13823" max="13823" width="3.85546875" style="166" customWidth="1"/>
    <col min="13824" max="13824" width="6.85546875" style="166" customWidth="1"/>
    <col min="13825" max="13825" width="5.7109375" style="166" customWidth="1"/>
    <col min="13826" max="13826" width="4.85546875" style="166" customWidth="1"/>
    <col min="13827" max="13827" width="7.42578125" style="166" customWidth="1"/>
    <col min="13828" max="13828" width="5.5703125" style="166" customWidth="1"/>
    <col min="13829" max="13829" width="9.7109375" style="166" customWidth="1"/>
    <col min="13830" max="13830" width="11.85546875" style="166" customWidth="1"/>
    <col min="13831" max="13831" width="7" style="166" customWidth="1"/>
    <col min="13832" max="13832" width="18" style="166" customWidth="1"/>
    <col min="13833" max="13840" width="11.7109375" style="166" customWidth="1"/>
    <col min="13841" max="14060" width="11.7109375" style="166"/>
    <col min="14061" max="14061" width="6.7109375" style="166" bestFit="1" customWidth="1"/>
    <col min="14062" max="14062" width="30.7109375" style="166" customWidth="1"/>
    <col min="14063" max="14063" width="29.5703125" style="166" customWidth="1"/>
    <col min="14064" max="14064" width="32.5703125" style="166" customWidth="1"/>
    <col min="14065" max="14065" width="12.5703125" style="166" customWidth="1"/>
    <col min="14066" max="14066" width="13.42578125" style="166" customWidth="1"/>
    <col min="14067" max="14067" width="10.140625" style="166" customWidth="1"/>
    <col min="14068" max="14068" width="31.7109375" style="166" customWidth="1"/>
    <col min="14069" max="14069" width="15.7109375" style="166" customWidth="1"/>
    <col min="14070" max="14070" width="18.28515625" style="166" customWidth="1"/>
    <col min="14071" max="14071" width="18" style="166" customWidth="1"/>
    <col min="14072" max="14072" width="12" style="166" customWidth="1"/>
    <col min="14073" max="14073" width="13.85546875" style="166" customWidth="1"/>
    <col min="14074" max="14074" width="11" style="166" customWidth="1"/>
    <col min="14075" max="14075" width="11.28515625" style="166" customWidth="1"/>
    <col min="14076" max="14076" width="6" style="166" customWidth="1"/>
    <col min="14077" max="14077" width="8" style="166" customWidth="1"/>
    <col min="14078" max="14078" width="9.5703125" style="166" customWidth="1"/>
    <col min="14079" max="14079" width="3.85546875" style="166" customWidth="1"/>
    <col min="14080" max="14080" width="6.85546875" style="166" customWidth="1"/>
    <col min="14081" max="14081" width="5.7109375" style="166" customWidth="1"/>
    <col min="14082" max="14082" width="4.85546875" style="166" customWidth="1"/>
    <col min="14083" max="14083" width="7.42578125" style="166" customWidth="1"/>
    <col min="14084" max="14084" width="5.5703125" style="166" customWidth="1"/>
    <col min="14085" max="14085" width="9.7109375" style="166" customWidth="1"/>
    <col min="14086" max="14086" width="11.85546875" style="166" customWidth="1"/>
    <col min="14087" max="14087" width="7" style="166" customWidth="1"/>
    <col min="14088" max="14088" width="18" style="166" customWidth="1"/>
    <col min="14089" max="14096" width="11.7109375" style="166" customWidth="1"/>
    <col min="14097" max="14316" width="11.7109375" style="166"/>
    <col min="14317" max="14317" width="6.7109375" style="166" bestFit="1" customWidth="1"/>
    <col min="14318" max="14318" width="30.7109375" style="166" customWidth="1"/>
    <col min="14319" max="14319" width="29.5703125" style="166" customWidth="1"/>
    <col min="14320" max="14320" width="32.5703125" style="166" customWidth="1"/>
    <col min="14321" max="14321" width="12.5703125" style="166" customWidth="1"/>
    <col min="14322" max="14322" width="13.42578125" style="166" customWidth="1"/>
    <col min="14323" max="14323" width="10.140625" style="166" customWidth="1"/>
    <col min="14324" max="14324" width="31.7109375" style="166" customWidth="1"/>
    <col min="14325" max="14325" width="15.7109375" style="166" customWidth="1"/>
    <col min="14326" max="14326" width="18.28515625" style="166" customWidth="1"/>
    <col min="14327" max="14327" width="18" style="166" customWidth="1"/>
    <col min="14328" max="14328" width="12" style="166" customWidth="1"/>
    <col min="14329" max="14329" width="13.85546875" style="166" customWidth="1"/>
    <col min="14330" max="14330" width="11" style="166" customWidth="1"/>
    <col min="14331" max="14331" width="11.28515625" style="166" customWidth="1"/>
    <col min="14332" max="14332" width="6" style="166" customWidth="1"/>
    <col min="14333" max="14333" width="8" style="166" customWidth="1"/>
    <col min="14334" max="14334" width="9.5703125" style="166" customWidth="1"/>
    <col min="14335" max="14335" width="3.85546875" style="166" customWidth="1"/>
    <col min="14336" max="14336" width="6.85546875" style="166" customWidth="1"/>
    <col min="14337" max="14337" width="5.7109375" style="166" customWidth="1"/>
    <col min="14338" max="14338" width="4.85546875" style="166" customWidth="1"/>
    <col min="14339" max="14339" width="7.42578125" style="166" customWidth="1"/>
    <col min="14340" max="14340" width="5.5703125" style="166" customWidth="1"/>
    <col min="14341" max="14341" width="9.7109375" style="166" customWidth="1"/>
    <col min="14342" max="14342" width="11.85546875" style="166" customWidth="1"/>
    <col min="14343" max="14343" width="7" style="166" customWidth="1"/>
    <col min="14344" max="14344" width="18" style="166" customWidth="1"/>
    <col min="14345" max="14352" width="11.7109375" style="166" customWidth="1"/>
    <col min="14353" max="14572" width="11.7109375" style="166"/>
    <col min="14573" max="14573" width="6.7109375" style="166" bestFit="1" customWidth="1"/>
    <col min="14574" max="14574" width="30.7109375" style="166" customWidth="1"/>
    <col min="14575" max="14575" width="29.5703125" style="166" customWidth="1"/>
    <col min="14576" max="14576" width="32.5703125" style="166" customWidth="1"/>
    <col min="14577" max="14577" width="12.5703125" style="166" customWidth="1"/>
    <col min="14578" max="14578" width="13.42578125" style="166" customWidth="1"/>
    <col min="14579" max="14579" width="10.140625" style="166" customWidth="1"/>
    <col min="14580" max="14580" width="31.7109375" style="166" customWidth="1"/>
    <col min="14581" max="14581" width="15.7109375" style="166" customWidth="1"/>
    <col min="14582" max="14582" width="18.28515625" style="166" customWidth="1"/>
    <col min="14583" max="14583" width="18" style="166" customWidth="1"/>
    <col min="14584" max="14584" width="12" style="166" customWidth="1"/>
    <col min="14585" max="14585" width="13.85546875" style="166" customWidth="1"/>
    <col min="14586" max="14586" width="11" style="166" customWidth="1"/>
    <col min="14587" max="14587" width="11.28515625" style="166" customWidth="1"/>
    <col min="14588" max="14588" width="6" style="166" customWidth="1"/>
    <col min="14589" max="14589" width="8" style="166" customWidth="1"/>
    <col min="14590" max="14590" width="9.5703125" style="166" customWidth="1"/>
    <col min="14591" max="14591" width="3.85546875" style="166" customWidth="1"/>
    <col min="14592" max="14592" width="6.85546875" style="166" customWidth="1"/>
    <col min="14593" max="14593" width="5.7109375" style="166" customWidth="1"/>
    <col min="14594" max="14594" width="4.85546875" style="166" customWidth="1"/>
    <col min="14595" max="14595" width="7.42578125" style="166" customWidth="1"/>
    <col min="14596" max="14596" width="5.5703125" style="166" customWidth="1"/>
    <col min="14597" max="14597" width="9.7109375" style="166" customWidth="1"/>
    <col min="14598" max="14598" width="11.85546875" style="166" customWidth="1"/>
    <col min="14599" max="14599" width="7" style="166" customWidth="1"/>
    <col min="14600" max="14600" width="18" style="166" customWidth="1"/>
    <col min="14601" max="14608" width="11.7109375" style="166" customWidth="1"/>
    <col min="14609" max="14828" width="11.7109375" style="166"/>
    <col min="14829" max="14829" width="6.7109375" style="166" bestFit="1" customWidth="1"/>
    <col min="14830" max="14830" width="30.7109375" style="166" customWidth="1"/>
    <col min="14831" max="14831" width="29.5703125" style="166" customWidth="1"/>
    <col min="14832" max="14832" width="32.5703125" style="166" customWidth="1"/>
    <col min="14833" max="14833" width="12.5703125" style="166" customWidth="1"/>
    <col min="14834" max="14834" width="13.42578125" style="166" customWidth="1"/>
    <col min="14835" max="14835" width="10.140625" style="166" customWidth="1"/>
    <col min="14836" max="14836" width="31.7109375" style="166" customWidth="1"/>
    <col min="14837" max="14837" width="15.7109375" style="166" customWidth="1"/>
    <col min="14838" max="14838" width="18.28515625" style="166" customWidth="1"/>
    <col min="14839" max="14839" width="18" style="166" customWidth="1"/>
    <col min="14840" max="14840" width="12" style="166" customWidth="1"/>
    <col min="14841" max="14841" width="13.85546875" style="166" customWidth="1"/>
    <col min="14842" max="14842" width="11" style="166" customWidth="1"/>
    <col min="14843" max="14843" width="11.28515625" style="166" customWidth="1"/>
    <col min="14844" max="14844" width="6" style="166" customWidth="1"/>
    <col min="14845" max="14845" width="8" style="166" customWidth="1"/>
    <col min="14846" max="14846" width="9.5703125" style="166" customWidth="1"/>
    <col min="14847" max="14847" width="3.85546875" style="166" customWidth="1"/>
    <col min="14848" max="14848" width="6.85546875" style="166" customWidth="1"/>
    <col min="14849" max="14849" width="5.7109375" style="166" customWidth="1"/>
    <col min="14850" max="14850" width="4.85546875" style="166" customWidth="1"/>
    <col min="14851" max="14851" width="7.42578125" style="166" customWidth="1"/>
    <col min="14852" max="14852" width="5.5703125" style="166" customWidth="1"/>
    <col min="14853" max="14853" width="9.7109375" style="166" customWidth="1"/>
    <col min="14854" max="14854" width="11.85546875" style="166" customWidth="1"/>
    <col min="14855" max="14855" width="7" style="166" customWidth="1"/>
    <col min="14856" max="14856" width="18" style="166" customWidth="1"/>
    <col min="14857" max="14864" width="11.7109375" style="166" customWidth="1"/>
    <col min="14865" max="15084" width="11.7109375" style="166"/>
    <col min="15085" max="15085" width="6.7109375" style="166" bestFit="1" customWidth="1"/>
    <col min="15086" max="15086" width="30.7109375" style="166" customWidth="1"/>
    <col min="15087" max="15087" width="29.5703125" style="166" customWidth="1"/>
    <col min="15088" max="15088" width="32.5703125" style="166" customWidth="1"/>
    <col min="15089" max="15089" width="12.5703125" style="166" customWidth="1"/>
    <col min="15090" max="15090" width="13.42578125" style="166" customWidth="1"/>
    <col min="15091" max="15091" width="10.140625" style="166" customWidth="1"/>
    <col min="15092" max="15092" width="31.7109375" style="166" customWidth="1"/>
    <col min="15093" max="15093" width="15.7109375" style="166" customWidth="1"/>
    <col min="15094" max="15094" width="18.28515625" style="166" customWidth="1"/>
    <col min="15095" max="15095" width="18" style="166" customWidth="1"/>
    <col min="15096" max="15096" width="12" style="166" customWidth="1"/>
    <col min="15097" max="15097" width="13.85546875" style="166" customWidth="1"/>
    <col min="15098" max="15098" width="11" style="166" customWidth="1"/>
    <col min="15099" max="15099" width="11.28515625" style="166" customWidth="1"/>
    <col min="15100" max="15100" width="6" style="166" customWidth="1"/>
    <col min="15101" max="15101" width="8" style="166" customWidth="1"/>
    <col min="15102" max="15102" width="9.5703125" style="166" customWidth="1"/>
    <col min="15103" max="15103" width="3.85546875" style="166" customWidth="1"/>
    <col min="15104" max="15104" width="6.85546875" style="166" customWidth="1"/>
    <col min="15105" max="15105" width="5.7109375" style="166" customWidth="1"/>
    <col min="15106" max="15106" width="4.85546875" style="166" customWidth="1"/>
    <col min="15107" max="15107" width="7.42578125" style="166" customWidth="1"/>
    <col min="15108" max="15108" width="5.5703125" style="166" customWidth="1"/>
    <col min="15109" max="15109" width="9.7109375" style="166" customWidth="1"/>
    <col min="15110" max="15110" width="11.85546875" style="166" customWidth="1"/>
    <col min="15111" max="15111" width="7" style="166" customWidth="1"/>
    <col min="15112" max="15112" width="18" style="166" customWidth="1"/>
    <col min="15113" max="15120" width="11.7109375" style="166" customWidth="1"/>
    <col min="15121" max="15340" width="11.7109375" style="166"/>
    <col min="15341" max="15341" width="6.7109375" style="166" bestFit="1" customWidth="1"/>
    <col min="15342" max="15342" width="30.7109375" style="166" customWidth="1"/>
    <col min="15343" max="15343" width="29.5703125" style="166" customWidth="1"/>
    <col min="15344" max="15344" width="32.5703125" style="166" customWidth="1"/>
    <col min="15345" max="15345" width="12.5703125" style="166" customWidth="1"/>
    <col min="15346" max="15346" width="13.42578125" style="166" customWidth="1"/>
    <col min="15347" max="15347" width="10.140625" style="166" customWidth="1"/>
    <col min="15348" max="15348" width="31.7109375" style="166" customWidth="1"/>
    <col min="15349" max="15349" width="15.7109375" style="166" customWidth="1"/>
    <col min="15350" max="15350" width="18.28515625" style="166" customWidth="1"/>
    <col min="15351" max="15351" width="18" style="166" customWidth="1"/>
    <col min="15352" max="15352" width="12" style="166" customWidth="1"/>
    <col min="15353" max="15353" width="13.85546875" style="166" customWidth="1"/>
    <col min="15354" max="15354" width="11" style="166" customWidth="1"/>
    <col min="15355" max="15355" width="11.28515625" style="166" customWidth="1"/>
    <col min="15356" max="15356" width="6" style="166" customWidth="1"/>
    <col min="15357" max="15357" width="8" style="166" customWidth="1"/>
    <col min="15358" max="15358" width="9.5703125" style="166" customWidth="1"/>
    <col min="15359" max="15359" width="3.85546875" style="166" customWidth="1"/>
    <col min="15360" max="15360" width="6.85546875" style="166" customWidth="1"/>
    <col min="15361" max="15361" width="5.7109375" style="166" customWidth="1"/>
    <col min="15362" max="15362" width="4.85546875" style="166" customWidth="1"/>
    <col min="15363" max="15363" width="7.42578125" style="166" customWidth="1"/>
    <col min="15364" max="15364" width="5.5703125" style="166" customWidth="1"/>
    <col min="15365" max="15365" width="9.7109375" style="166" customWidth="1"/>
    <col min="15366" max="15366" width="11.85546875" style="166" customWidth="1"/>
    <col min="15367" max="15367" width="7" style="166" customWidth="1"/>
    <col min="15368" max="15368" width="18" style="166" customWidth="1"/>
    <col min="15369" max="15376" width="11.7109375" style="166" customWidth="1"/>
    <col min="15377" max="15596" width="11.7109375" style="166"/>
    <col min="15597" max="15597" width="6.7109375" style="166" bestFit="1" customWidth="1"/>
    <col min="15598" max="15598" width="30.7109375" style="166" customWidth="1"/>
    <col min="15599" max="15599" width="29.5703125" style="166" customWidth="1"/>
    <col min="15600" max="15600" width="32.5703125" style="166" customWidth="1"/>
    <col min="15601" max="15601" width="12.5703125" style="166" customWidth="1"/>
    <col min="15602" max="15602" width="13.42578125" style="166" customWidth="1"/>
    <col min="15603" max="15603" width="10.140625" style="166" customWidth="1"/>
    <col min="15604" max="15604" width="31.7109375" style="166" customWidth="1"/>
    <col min="15605" max="15605" width="15.7109375" style="166" customWidth="1"/>
    <col min="15606" max="15606" width="18.28515625" style="166" customWidth="1"/>
    <col min="15607" max="15607" width="18" style="166" customWidth="1"/>
    <col min="15608" max="15608" width="12" style="166" customWidth="1"/>
    <col min="15609" max="15609" width="13.85546875" style="166" customWidth="1"/>
    <col min="15610" max="15610" width="11" style="166" customWidth="1"/>
    <col min="15611" max="15611" width="11.28515625" style="166" customWidth="1"/>
    <col min="15612" max="15612" width="6" style="166" customWidth="1"/>
    <col min="15613" max="15613" width="8" style="166" customWidth="1"/>
    <col min="15614" max="15614" width="9.5703125" style="166" customWidth="1"/>
    <col min="15615" max="15615" width="3.85546875" style="166" customWidth="1"/>
    <col min="15616" max="15616" width="6.85546875" style="166" customWidth="1"/>
    <col min="15617" max="15617" width="5.7109375" style="166" customWidth="1"/>
    <col min="15618" max="15618" width="4.85546875" style="166" customWidth="1"/>
    <col min="15619" max="15619" width="7.42578125" style="166" customWidth="1"/>
    <col min="15620" max="15620" width="5.5703125" style="166" customWidth="1"/>
    <col min="15621" max="15621" width="9.7109375" style="166" customWidth="1"/>
    <col min="15622" max="15622" width="11.85546875" style="166" customWidth="1"/>
    <col min="15623" max="15623" width="7" style="166" customWidth="1"/>
    <col min="15624" max="15624" width="18" style="166" customWidth="1"/>
    <col min="15625" max="15632" width="11.7109375" style="166" customWidth="1"/>
    <col min="15633" max="15852" width="11.7109375" style="166"/>
    <col min="15853" max="15853" width="6.7109375" style="166" bestFit="1" customWidth="1"/>
    <col min="15854" max="15854" width="30.7109375" style="166" customWidth="1"/>
    <col min="15855" max="15855" width="29.5703125" style="166" customWidth="1"/>
    <col min="15856" max="15856" width="32.5703125" style="166" customWidth="1"/>
    <col min="15857" max="15857" width="12.5703125" style="166" customWidth="1"/>
    <col min="15858" max="15858" width="13.42578125" style="166" customWidth="1"/>
    <col min="15859" max="15859" width="10.140625" style="166" customWidth="1"/>
    <col min="15860" max="15860" width="31.7109375" style="166" customWidth="1"/>
    <col min="15861" max="15861" width="15.7109375" style="166" customWidth="1"/>
    <col min="15862" max="15862" width="18.28515625" style="166" customWidth="1"/>
    <col min="15863" max="15863" width="18" style="166" customWidth="1"/>
    <col min="15864" max="15864" width="12" style="166" customWidth="1"/>
    <col min="15865" max="15865" width="13.85546875" style="166" customWidth="1"/>
    <col min="15866" max="15866" width="11" style="166" customWidth="1"/>
    <col min="15867" max="15867" width="11.28515625" style="166" customWidth="1"/>
    <col min="15868" max="15868" width="6" style="166" customWidth="1"/>
    <col min="15869" max="15869" width="8" style="166" customWidth="1"/>
    <col min="15870" max="15870" width="9.5703125" style="166" customWidth="1"/>
    <col min="15871" max="15871" width="3.85546875" style="166" customWidth="1"/>
    <col min="15872" max="15872" width="6.85546875" style="166" customWidth="1"/>
    <col min="15873" max="15873" width="5.7109375" style="166" customWidth="1"/>
    <col min="15874" max="15874" width="4.85546875" style="166" customWidth="1"/>
    <col min="15875" max="15875" width="7.42578125" style="166" customWidth="1"/>
    <col min="15876" max="15876" width="5.5703125" style="166" customWidth="1"/>
    <col min="15877" max="15877" width="9.7109375" style="166" customWidth="1"/>
    <col min="15878" max="15878" width="11.85546875" style="166" customWidth="1"/>
    <col min="15879" max="15879" width="7" style="166" customWidth="1"/>
    <col min="15880" max="15880" width="18" style="166" customWidth="1"/>
    <col min="15881" max="15888" width="11.7109375" style="166" customWidth="1"/>
    <col min="15889" max="16108" width="11.7109375" style="166"/>
    <col min="16109" max="16109" width="6.7109375" style="166" bestFit="1" customWidth="1"/>
    <col min="16110" max="16110" width="30.7109375" style="166" customWidth="1"/>
    <col min="16111" max="16111" width="29.5703125" style="166" customWidth="1"/>
    <col min="16112" max="16112" width="32.5703125" style="166" customWidth="1"/>
    <col min="16113" max="16113" width="12.5703125" style="166" customWidth="1"/>
    <col min="16114" max="16114" width="13.42578125" style="166" customWidth="1"/>
    <col min="16115" max="16115" width="10.140625" style="166" customWidth="1"/>
    <col min="16116" max="16116" width="31.7109375" style="166" customWidth="1"/>
    <col min="16117" max="16117" width="15.7109375" style="166" customWidth="1"/>
    <col min="16118" max="16118" width="18.28515625" style="166" customWidth="1"/>
    <col min="16119" max="16119" width="18" style="166" customWidth="1"/>
    <col min="16120" max="16120" width="12" style="166" customWidth="1"/>
    <col min="16121" max="16121" width="13.85546875" style="166" customWidth="1"/>
    <col min="16122" max="16122" width="11" style="166" customWidth="1"/>
    <col min="16123" max="16123" width="11.28515625" style="166" customWidth="1"/>
    <col min="16124" max="16124" width="6" style="166" customWidth="1"/>
    <col min="16125" max="16125" width="8" style="166" customWidth="1"/>
    <col min="16126" max="16126" width="9.5703125" style="166" customWidth="1"/>
    <col min="16127" max="16127" width="3.85546875" style="166" customWidth="1"/>
    <col min="16128" max="16128" width="6.85546875" style="166" customWidth="1"/>
    <col min="16129" max="16129" width="5.7109375" style="166" customWidth="1"/>
    <col min="16130" max="16130" width="4.85546875" style="166" customWidth="1"/>
    <col min="16131" max="16131" width="7.42578125" style="166" customWidth="1"/>
    <col min="16132" max="16132" width="5.5703125" style="166" customWidth="1"/>
    <col min="16133" max="16133" width="9.7109375" style="166" customWidth="1"/>
    <col min="16134" max="16134" width="11.85546875" style="166" customWidth="1"/>
    <col min="16135" max="16135" width="7" style="166" customWidth="1"/>
    <col min="16136" max="16136" width="18" style="166" customWidth="1"/>
    <col min="16137" max="16144" width="11.7109375" style="166" customWidth="1"/>
    <col min="16145" max="16384" width="11.7109375" style="166"/>
  </cols>
  <sheetData>
    <row r="1" spans="1:17" s="147" customFormat="1" ht="17.25" customHeight="1" x14ac:dyDescent="0.2">
      <c r="A1" s="994"/>
      <c r="B1" s="994"/>
      <c r="C1" s="994"/>
      <c r="D1" s="994"/>
      <c r="E1" s="994"/>
      <c r="F1" s="994"/>
      <c r="G1" s="994"/>
      <c r="H1" s="995"/>
      <c r="M1" s="148"/>
      <c r="N1" s="148"/>
      <c r="O1" s="148"/>
      <c r="P1" s="148"/>
    </row>
    <row r="2" spans="1:17" s="147" customFormat="1" ht="17.25" customHeight="1" x14ac:dyDescent="0.2">
      <c r="A2" s="149"/>
      <c r="B2" s="149"/>
      <c r="C2" s="150"/>
      <c r="D2" s="151"/>
      <c r="E2" s="151"/>
      <c r="F2" s="151"/>
      <c r="G2" s="151"/>
      <c r="H2" s="146"/>
      <c r="M2" s="148"/>
      <c r="N2" s="148"/>
      <c r="O2" s="148"/>
      <c r="P2" s="148"/>
      <c r="Q2" s="151"/>
    </row>
    <row r="3" spans="1:17" s="147" customFormat="1" ht="17.25" customHeight="1" x14ac:dyDescent="0.2">
      <c r="A3" s="149"/>
      <c r="B3" s="149"/>
      <c r="C3" s="150"/>
      <c r="D3" s="151"/>
      <c r="E3" s="151"/>
      <c r="F3" s="151"/>
      <c r="G3" s="151"/>
      <c r="H3" s="146"/>
      <c r="M3" s="148"/>
      <c r="N3" s="148"/>
      <c r="O3" s="148"/>
      <c r="P3" s="148"/>
      <c r="Q3" s="151"/>
    </row>
    <row r="4" spans="1:17" s="147" customFormat="1" ht="17.25" customHeight="1" x14ac:dyDescent="0.2">
      <c r="A4" s="149"/>
      <c r="B4" s="149"/>
      <c r="C4" s="150"/>
      <c r="D4" s="151"/>
      <c r="E4" s="151"/>
      <c r="F4" s="151"/>
      <c r="G4" s="151"/>
      <c r="H4" s="146"/>
      <c r="M4" s="148"/>
      <c r="N4" s="148"/>
      <c r="O4" s="148"/>
      <c r="P4" s="148"/>
      <c r="Q4" s="151"/>
    </row>
    <row r="5" spans="1:17" s="147" customFormat="1" ht="17.25" customHeight="1" x14ac:dyDescent="0.2">
      <c r="A5" s="149"/>
      <c r="B5" s="149"/>
      <c r="C5" s="150"/>
      <c r="D5" s="151"/>
      <c r="E5" s="151"/>
      <c r="F5" s="151"/>
      <c r="G5" s="151"/>
      <c r="H5" s="146"/>
      <c r="M5" s="148"/>
      <c r="N5" s="148"/>
      <c r="O5" s="148"/>
      <c r="P5" s="148"/>
      <c r="Q5" s="151"/>
    </row>
    <row r="6" spans="1:17" s="147" customFormat="1" ht="17.25" customHeight="1" x14ac:dyDescent="0.2">
      <c r="A6" s="149"/>
      <c r="B6" s="149"/>
      <c r="C6" s="150"/>
      <c r="D6" s="151"/>
      <c r="E6" s="151"/>
      <c r="F6" s="151"/>
      <c r="G6" s="151"/>
      <c r="H6" s="146"/>
      <c r="M6" s="148"/>
      <c r="N6" s="148"/>
      <c r="O6" s="148"/>
      <c r="P6" s="148"/>
      <c r="Q6" s="151"/>
    </row>
    <row r="7" spans="1:17" s="147" customFormat="1" ht="17.25" customHeight="1" x14ac:dyDescent="0.2">
      <c r="A7" s="149"/>
      <c r="B7" s="149"/>
      <c r="C7" s="150"/>
      <c r="D7" s="151"/>
      <c r="E7" s="151"/>
      <c r="F7" s="151"/>
      <c r="G7" s="151"/>
      <c r="H7" s="146"/>
      <c r="M7" s="148"/>
      <c r="N7" s="148"/>
      <c r="O7" s="148"/>
      <c r="P7" s="148"/>
      <c r="Q7" s="151"/>
    </row>
    <row r="8" spans="1:17" s="147" customFormat="1" ht="17.25" customHeight="1" x14ac:dyDescent="0.2">
      <c r="A8" s="149"/>
      <c r="B8" s="149"/>
      <c r="C8" s="150"/>
      <c r="D8" s="151"/>
      <c r="E8" s="151"/>
      <c r="F8" s="151"/>
      <c r="G8" s="151"/>
      <c r="H8" s="146"/>
      <c r="M8" s="148"/>
      <c r="N8" s="148"/>
      <c r="O8" s="148"/>
      <c r="P8" s="148"/>
      <c r="Q8" s="151"/>
    </row>
    <row r="9" spans="1:17" s="147" customFormat="1" ht="27.75" customHeight="1" x14ac:dyDescent="0.2">
      <c r="A9" s="1002" t="s">
        <v>3130</v>
      </c>
      <c r="B9" s="1002"/>
      <c r="C9" s="1002"/>
      <c r="D9" s="1002"/>
      <c r="E9" s="1002"/>
      <c r="F9" s="1002"/>
      <c r="G9" s="1002"/>
      <c r="H9" s="1002"/>
      <c r="I9" s="1002"/>
      <c r="J9" s="1002"/>
      <c r="K9" s="1002"/>
      <c r="L9" s="1002"/>
      <c r="M9" s="1002"/>
      <c r="N9" s="1002"/>
      <c r="O9" s="1002"/>
      <c r="P9" s="1002"/>
      <c r="Q9" s="1002"/>
    </row>
    <row r="10" spans="1:17" s="147" customFormat="1" ht="17.25" customHeight="1" thickBot="1" x14ac:dyDescent="0.25">
      <c r="A10" s="996"/>
      <c r="B10" s="997"/>
      <c r="C10" s="146"/>
      <c r="D10" s="152"/>
      <c r="E10" s="153"/>
      <c r="F10" s="154"/>
      <c r="G10" s="155"/>
      <c r="H10" s="156"/>
      <c r="M10" s="148"/>
      <c r="N10" s="148"/>
      <c r="O10" s="148"/>
      <c r="P10" s="148"/>
      <c r="Q10" s="155"/>
    </row>
    <row r="11" spans="1:17" s="157" customFormat="1" ht="50.25" customHeight="1" thickTop="1" x14ac:dyDescent="0.15">
      <c r="A11" s="998" t="s">
        <v>3129</v>
      </c>
      <c r="B11" s="990" t="s">
        <v>2520</v>
      </c>
      <c r="C11" s="990" t="s">
        <v>2521</v>
      </c>
      <c r="D11" s="1000" t="s">
        <v>2522</v>
      </c>
      <c r="E11" s="1000" t="s">
        <v>2523</v>
      </c>
      <c r="F11" s="990" t="s">
        <v>2524</v>
      </c>
      <c r="G11" s="990" t="s">
        <v>2525</v>
      </c>
      <c r="H11" s="992" t="s">
        <v>2526</v>
      </c>
      <c r="I11" s="987" t="s">
        <v>1079</v>
      </c>
      <c r="J11" s="987"/>
      <c r="K11" s="987" t="s">
        <v>1080</v>
      </c>
      <c r="L11" s="987"/>
      <c r="M11" s="987" t="s">
        <v>1081</v>
      </c>
      <c r="N11" s="987"/>
      <c r="O11" s="987"/>
      <c r="P11" s="987"/>
      <c r="Q11" s="988" t="s">
        <v>1082</v>
      </c>
    </row>
    <row r="12" spans="1:17" s="157" customFormat="1" ht="50.25" customHeight="1" x14ac:dyDescent="0.15">
      <c r="A12" s="999"/>
      <c r="B12" s="991"/>
      <c r="C12" s="991"/>
      <c r="D12" s="1001"/>
      <c r="E12" s="1001"/>
      <c r="F12" s="991"/>
      <c r="G12" s="991"/>
      <c r="H12" s="993"/>
      <c r="I12" s="175" t="s">
        <v>1085</v>
      </c>
      <c r="J12" s="175" t="s">
        <v>2527</v>
      </c>
      <c r="K12" s="175" t="s">
        <v>1085</v>
      </c>
      <c r="L12" s="175" t="s">
        <v>1084</v>
      </c>
      <c r="M12" s="175" t="s">
        <v>492</v>
      </c>
      <c r="N12" s="175" t="s">
        <v>493</v>
      </c>
      <c r="O12" s="175" t="s">
        <v>494</v>
      </c>
      <c r="P12" s="175" t="s">
        <v>495</v>
      </c>
      <c r="Q12" s="989"/>
    </row>
    <row r="13" spans="1:17" s="147" customFormat="1" ht="50.1" customHeight="1" x14ac:dyDescent="0.2">
      <c r="A13" s="327" t="s">
        <v>2528</v>
      </c>
      <c r="B13" s="198" t="s">
        <v>2529</v>
      </c>
      <c r="C13" s="198" t="s">
        <v>2530</v>
      </c>
      <c r="D13" s="158">
        <v>15120</v>
      </c>
      <c r="E13" s="158" t="s">
        <v>2531</v>
      </c>
      <c r="F13" s="199">
        <v>41659</v>
      </c>
      <c r="G13" s="204" t="s">
        <v>2532</v>
      </c>
      <c r="H13" s="201" t="s">
        <v>2533</v>
      </c>
      <c r="I13" s="202" t="s">
        <v>496</v>
      </c>
      <c r="J13" s="159"/>
      <c r="K13" s="202" t="s">
        <v>496</v>
      </c>
      <c r="L13" s="159"/>
      <c r="M13" s="203" t="s">
        <v>496</v>
      </c>
      <c r="N13" s="203"/>
      <c r="O13" s="203"/>
      <c r="P13" s="203"/>
      <c r="Q13" s="178"/>
    </row>
    <row r="14" spans="1:17" s="147" customFormat="1" ht="50.1" customHeight="1" x14ac:dyDescent="0.2">
      <c r="A14" s="327" t="s">
        <v>2535</v>
      </c>
      <c r="B14" s="198" t="s">
        <v>2536</v>
      </c>
      <c r="C14" s="198" t="s">
        <v>2530</v>
      </c>
      <c r="D14" s="158">
        <v>11400</v>
      </c>
      <c r="E14" s="158" t="s">
        <v>2531</v>
      </c>
      <c r="F14" s="199">
        <v>41659</v>
      </c>
      <c r="G14" s="204" t="s">
        <v>2532</v>
      </c>
      <c r="H14" s="201" t="s">
        <v>2537</v>
      </c>
      <c r="I14" s="202" t="s">
        <v>496</v>
      </c>
      <c r="J14" s="159"/>
      <c r="K14" s="202" t="s">
        <v>496</v>
      </c>
      <c r="L14" s="159"/>
      <c r="M14" s="203" t="s">
        <v>496</v>
      </c>
      <c r="N14" s="203"/>
      <c r="O14" s="203"/>
      <c r="P14" s="203"/>
      <c r="Q14" s="178"/>
    </row>
    <row r="15" spans="1:17" s="147" customFormat="1" ht="50.1" customHeight="1" x14ac:dyDescent="0.2">
      <c r="A15" s="327" t="s">
        <v>2538</v>
      </c>
      <c r="B15" s="198" t="s">
        <v>2539</v>
      </c>
      <c r="C15" s="198" t="s">
        <v>2540</v>
      </c>
      <c r="D15" s="158">
        <v>45600</v>
      </c>
      <c r="E15" s="158" t="s">
        <v>2531</v>
      </c>
      <c r="F15" s="199">
        <v>41659</v>
      </c>
      <c r="G15" s="204" t="s">
        <v>2532</v>
      </c>
      <c r="H15" s="201" t="s">
        <v>2541</v>
      </c>
      <c r="I15" s="202" t="s">
        <v>496</v>
      </c>
      <c r="J15" s="159"/>
      <c r="K15" s="202" t="s">
        <v>496</v>
      </c>
      <c r="L15" s="159"/>
      <c r="M15" s="203" t="s">
        <v>496</v>
      </c>
      <c r="N15" s="203"/>
      <c r="O15" s="203"/>
      <c r="P15" s="203"/>
      <c r="Q15" s="178"/>
    </row>
    <row r="16" spans="1:17" s="147" customFormat="1" ht="48" customHeight="1" x14ac:dyDescent="0.2">
      <c r="A16" s="208" t="s">
        <v>3131</v>
      </c>
      <c r="B16" s="198" t="s">
        <v>2542</v>
      </c>
      <c r="C16" s="198" t="s">
        <v>2543</v>
      </c>
      <c r="D16" s="158">
        <v>4243.2</v>
      </c>
      <c r="E16" s="158" t="s">
        <v>2531</v>
      </c>
      <c r="F16" s="199">
        <v>41669</v>
      </c>
      <c r="G16" s="204" t="s">
        <v>2544</v>
      </c>
      <c r="H16" s="201" t="s">
        <v>2545</v>
      </c>
      <c r="I16" s="202" t="s">
        <v>496</v>
      </c>
      <c r="J16" s="159"/>
      <c r="K16" s="202" t="s">
        <v>496</v>
      </c>
      <c r="L16" s="159"/>
      <c r="M16" s="203" t="s">
        <v>496</v>
      </c>
      <c r="N16" s="203"/>
      <c r="O16" s="203"/>
      <c r="P16" s="203"/>
      <c r="Q16" s="178"/>
    </row>
    <row r="17" spans="1:17" s="147" customFormat="1" ht="39.950000000000003" customHeight="1" x14ac:dyDescent="0.2">
      <c r="A17" s="966" t="s">
        <v>3132</v>
      </c>
      <c r="B17" s="198" t="s">
        <v>2546</v>
      </c>
      <c r="C17" s="967" t="s">
        <v>2547</v>
      </c>
      <c r="D17" s="158">
        <f>755.52+440.32+10578.12+6195.8</f>
        <v>17969.760000000002</v>
      </c>
      <c r="E17" s="158" t="s">
        <v>2531</v>
      </c>
      <c r="F17" s="199">
        <v>41655</v>
      </c>
      <c r="G17" s="204" t="s">
        <v>2548</v>
      </c>
      <c r="H17" s="201">
        <v>6967</v>
      </c>
      <c r="I17" s="202" t="s">
        <v>496</v>
      </c>
      <c r="J17" s="159"/>
      <c r="K17" s="202" t="s">
        <v>496</v>
      </c>
      <c r="L17" s="159"/>
      <c r="M17" s="203" t="s">
        <v>496</v>
      </c>
      <c r="N17" s="203"/>
      <c r="O17" s="203"/>
      <c r="P17" s="203"/>
      <c r="Q17" s="178"/>
    </row>
    <row r="18" spans="1:17" s="147" customFormat="1" ht="39.950000000000003" customHeight="1" x14ac:dyDescent="0.2">
      <c r="A18" s="966"/>
      <c r="B18" s="198" t="s">
        <v>2549</v>
      </c>
      <c r="C18" s="967"/>
      <c r="D18" s="158">
        <v>1860</v>
      </c>
      <c r="E18" s="158" t="s">
        <v>2531</v>
      </c>
      <c r="F18" s="199">
        <v>41655</v>
      </c>
      <c r="G18" s="204" t="s">
        <v>2550</v>
      </c>
      <c r="H18" s="201">
        <v>6969</v>
      </c>
      <c r="I18" s="202" t="s">
        <v>496</v>
      </c>
      <c r="J18" s="159"/>
      <c r="K18" s="202" t="s">
        <v>496</v>
      </c>
      <c r="L18" s="159"/>
      <c r="M18" s="203" t="s">
        <v>496</v>
      </c>
      <c r="N18" s="203"/>
      <c r="O18" s="203"/>
      <c r="P18" s="203"/>
      <c r="Q18" s="178"/>
    </row>
    <row r="19" spans="1:17" s="147" customFormat="1" ht="30" customHeight="1" x14ac:dyDescent="0.2">
      <c r="A19" s="966" t="s">
        <v>3133</v>
      </c>
      <c r="B19" s="198" t="s">
        <v>2551</v>
      </c>
      <c r="C19" s="967" t="s">
        <v>2552</v>
      </c>
      <c r="D19" s="158">
        <v>90</v>
      </c>
      <c r="E19" s="158" t="s">
        <v>2531</v>
      </c>
      <c r="F19" s="199">
        <v>41655</v>
      </c>
      <c r="G19" s="984" t="s">
        <v>2553</v>
      </c>
      <c r="H19" s="201">
        <v>6963</v>
      </c>
      <c r="I19" s="202" t="s">
        <v>496</v>
      </c>
      <c r="J19" s="159"/>
      <c r="K19" s="202" t="s">
        <v>496</v>
      </c>
      <c r="L19" s="159"/>
      <c r="M19" s="203" t="s">
        <v>496</v>
      </c>
      <c r="N19" s="203"/>
      <c r="O19" s="203"/>
      <c r="P19" s="203"/>
      <c r="Q19" s="178"/>
    </row>
    <row r="20" spans="1:17" s="147" customFormat="1" ht="30" customHeight="1" x14ac:dyDescent="0.2">
      <c r="A20" s="966"/>
      <c r="B20" s="198" t="s">
        <v>2554</v>
      </c>
      <c r="C20" s="967"/>
      <c r="D20" s="158">
        <v>90</v>
      </c>
      <c r="E20" s="158" t="s">
        <v>2531</v>
      </c>
      <c r="F20" s="199">
        <v>41655</v>
      </c>
      <c r="G20" s="984"/>
      <c r="H20" s="201">
        <v>6964</v>
      </c>
      <c r="I20" s="202" t="s">
        <v>496</v>
      </c>
      <c r="J20" s="159"/>
      <c r="K20" s="202" t="s">
        <v>496</v>
      </c>
      <c r="L20" s="159"/>
      <c r="M20" s="203" t="s">
        <v>496</v>
      </c>
      <c r="N20" s="203"/>
      <c r="O20" s="203"/>
      <c r="P20" s="203"/>
      <c r="Q20" s="178"/>
    </row>
    <row r="21" spans="1:17" s="147" customFormat="1" ht="30" customHeight="1" x14ac:dyDescent="0.2">
      <c r="A21" s="966"/>
      <c r="B21" s="198" t="s">
        <v>2555</v>
      </c>
      <c r="C21" s="967"/>
      <c r="D21" s="158">
        <v>140</v>
      </c>
      <c r="E21" s="158" t="s">
        <v>2531</v>
      </c>
      <c r="F21" s="199">
        <v>41655</v>
      </c>
      <c r="G21" s="984"/>
      <c r="H21" s="201">
        <v>6965</v>
      </c>
      <c r="I21" s="202" t="s">
        <v>496</v>
      </c>
      <c r="J21" s="159"/>
      <c r="K21" s="202" t="s">
        <v>496</v>
      </c>
      <c r="L21" s="159"/>
      <c r="M21" s="203" t="s">
        <v>496</v>
      </c>
      <c r="N21" s="203"/>
      <c r="O21" s="203"/>
      <c r="P21" s="203"/>
      <c r="Q21" s="178"/>
    </row>
    <row r="22" spans="1:17" s="147" customFormat="1" ht="30" customHeight="1" x14ac:dyDescent="0.2">
      <c r="A22" s="966"/>
      <c r="B22" s="198" t="s">
        <v>2556</v>
      </c>
      <c r="C22" s="967"/>
      <c r="D22" s="158">
        <v>90</v>
      </c>
      <c r="E22" s="158" t="s">
        <v>2531</v>
      </c>
      <c r="F22" s="199">
        <v>41655</v>
      </c>
      <c r="G22" s="984"/>
      <c r="H22" s="201">
        <v>6966</v>
      </c>
      <c r="I22" s="202" t="s">
        <v>496</v>
      </c>
      <c r="J22" s="159"/>
      <c r="K22" s="202" t="s">
        <v>496</v>
      </c>
      <c r="L22" s="159"/>
      <c r="M22" s="203" t="s">
        <v>496</v>
      </c>
      <c r="N22" s="203"/>
      <c r="O22" s="203"/>
      <c r="P22" s="203"/>
      <c r="Q22" s="178"/>
    </row>
    <row r="23" spans="1:17" s="147" customFormat="1" ht="71.25" customHeight="1" x14ac:dyDescent="0.2">
      <c r="A23" s="208" t="s">
        <v>3134</v>
      </c>
      <c r="B23" s="198" t="s">
        <v>2557</v>
      </c>
      <c r="C23" s="198" t="s">
        <v>2558</v>
      </c>
      <c r="D23" s="158">
        <v>7640</v>
      </c>
      <c r="E23" s="158" t="s">
        <v>2531</v>
      </c>
      <c r="F23" s="199">
        <v>41656</v>
      </c>
      <c r="G23" s="204" t="s">
        <v>2559</v>
      </c>
      <c r="H23" s="201">
        <v>6971</v>
      </c>
      <c r="I23" s="202" t="s">
        <v>496</v>
      </c>
      <c r="J23" s="159"/>
      <c r="K23" s="202" t="s">
        <v>496</v>
      </c>
      <c r="L23" s="159"/>
      <c r="M23" s="203" t="s">
        <v>496</v>
      </c>
      <c r="N23" s="203"/>
      <c r="O23" s="203"/>
      <c r="P23" s="203"/>
      <c r="Q23" s="178"/>
    </row>
    <row r="24" spans="1:17" s="147" customFormat="1" ht="39.950000000000003" customHeight="1" x14ac:dyDescent="0.2">
      <c r="A24" s="966" t="s">
        <v>3135</v>
      </c>
      <c r="B24" s="198" t="s">
        <v>2560</v>
      </c>
      <c r="C24" s="967" t="s">
        <v>2558</v>
      </c>
      <c r="D24" s="158">
        <v>600</v>
      </c>
      <c r="E24" s="158" t="s">
        <v>2531</v>
      </c>
      <c r="F24" s="199">
        <v>41656</v>
      </c>
      <c r="G24" s="204" t="s">
        <v>2561</v>
      </c>
      <c r="H24" s="201">
        <v>6974</v>
      </c>
      <c r="I24" s="202" t="s">
        <v>496</v>
      </c>
      <c r="J24" s="159"/>
      <c r="K24" s="202" t="s">
        <v>496</v>
      </c>
      <c r="L24" s="159"/>
      <c r="M24" s="203"/>
      <c r="N24" s="203" t="s">
        <v>496</v>
      </c>
      <c r="O24" s="203"/>
      <c r="P24" s="203"/>
      <c r="Q24" s="178"/>
    </row>
    <row r="25" spans="1:17" s="147" customFormat="1" ht="39.950000000000003" customHeight="1" x14ac:dyDescent="0.2">
      <c r="A25" s="966"/>
      <c r="B25" s="198" t="s">
        <v>2562</v>
      </c>
      <c r="C25" s="967"/>
      <c r="D25" s="158">
        <v>1384.5</v>
      </c>
      <c r="E25" s="158" t="s">
        <v>2531</v>
      </c>
      <c r="F25" s="199">
        <v>41656</v>
      </c>
      <c r="G25" s="204" t="s">
        <v>2563</v>
      </c>
      <c r="H25" s="201">
        <v>6973</v>
      </c>
      <c r="I25" s="202" t="s">
        <v>496</v>
      </c>
      <c r="J25" s="159"/>
      <c r="K25" s="202" t="s">
        <v>496</v>
      </c>
      <c r="L25" s="159"/>
      <c r="M25" s="203"/>
      <c r="N25" s="203" t="s">
        <v>496</v>
      </c>
      <c r="O25" s="203"/>
      <c r="P25" s="203"/>
      <c r="Q25" s="178"/>
    </row>
    <row r="26" spans="1:17" s="147" customFormat="1" ht="45" customHeight="1" x14ac:dyDescent="0.2">
      <c r="A26" s="208" t="s">
        <v>3136</v>
      </c>
      <c r="B26" s="198" t="s">
        <v>2557</v>
      </c>
      <c r="C26" s="198" t="s">
        <v>2558</v>
      </c>
      <c r="D26" s="158">
        <v>15000</v>
      </c>
      <c r="E26" s="158" t="s">
        <v>2531</v>
      </c>
      <c r="F26" s="199">
        <v>41656</v>
      </c>
      <c r="G26" s="204" t="s">
        <v>2563</v>
      </c>
      <c r="H26" s="201">
        <v>6972</v>
      </c>
      <c r="I26" s="202" t="s">
        <v>496</v>
      </c>
      <c r="J26" s="159"/>
      <c r="K26" s="202" t="s">
        <v>496</v>
      </c>
      <c r="L26" s="159"/>
      <c r="M26" s="203" t="s">
        <v>496</v>
      </c>
      <c r="N26" s="203"/>
      <c r="O26" s="203"/>
      <c r="P26" s="203"/>
      <c r="Q26" s="178"/>
    </row>
    <row r="27" spans="1:17" s="147" customFormat="1" ht="45" customHeight="1" x14ac:dyDescent="0.2">
      <c r="A27" s="208" t="s">
        <v>3137</v>
      </c>
      <c r="B27" s="198" t="s">
        <v>2564</v>
      </c>
      <c r="C27" s="198" t="s">
        <v>2565</v>
      </c>
      <c r="D27" s="158">
        <v>12878.28</v>
      </c>
      <c r="E27" s="158" t="s">
        <v>2531</v>
      </c>
      <c r="F27" s="199">
        <v>41663</v>
      </c>
      <c r="G27" s="204" t="s">
        <v>2566</v>
      </c>
      <c r="H27" s="201">
        <v>6980</v>
      </c>
      <c r="I27" s="202" t="s">
        <v>496</v>
      </c>
      <c r="J27" s="159"/>
      <c r="K27" s="202" t="s">
        <v>496</v>
      </c>
      <c r="L27" s="159"/>
      <c r="M27" s="203"/>
      <c r="N27" s="203" t="s">
        <v>496</v>
      </c>
      <c r="O27" s="203"/>
      <c r="P27" s="203"/>
      <c r="Q27" s="178"/>
    </row>
    <row r="28" spans="1:17" s="147" customFormat="1" ht="17.25" customHeight="1" x14ac:dyDescent="0.2">
      <c r="A28" s="966" t="s">
        <v>3138</v>
      </c>
      <c r="B28" s="198" t="s">
        <v>2567</v>
      </c>
      <c r="C28" s="967" t="s">
        <v>2568</v>
      </c>
      <c r="D28" s="158">
        <v>1100</v>
      </c>
      <c r="E28" s="158" t="s">
        <v>2569</v>
      </c>
      <c r="F28" s="968">
        <v>41683</v>
      </c>
      <c r="G28" s="984" t="s">
        <v>2570</v>
      </c>
      <c r="H28" s="201">
        <v>6999</v>
      </c>
      <c r="I28" s="202" t="s">
        <v>496</v>
      </c>
      <c r="J28" s="159"/>
      <c r="K28" s="202" t="s">
        <v>496</v>
      </c>
      <c r="L28" s="159"/>
      <c r="M28" s="203"/>
      <c r="N28" s="203" t="s">
        <v>496</v>
      </c>
      <c r="O28" s="203"/>
      <c r="P28" s="203"/>
      <c r="Q28" s="178"/>
    </row>
    <row r="29" spans="1:17" s="147" customFormat="1" ht="17.25" customHeight="1" x14ac:dyDescent="0.2">
      <c r="A29" s="966"/>
      <c r="B29" s="198" t="s">
        <v>2571</v>
      </c>
      <c r="C29" s="967"/>
      <c r="D29" s="158">
        <v>1100</v>
      </c>
      <c r="E29" s="158" t="s">
        <v>2569</v>
      </c>
      <c r="F29" s="968"/>
      <c r="G29" s="984"/>
      <c r="H29" s="201">
        <v>7000</v>
      </c>
      <c r="I29" s="202" t="s">
        <v>496</v>
      </c>
      <c r="J29" s="159"/>
      <c r="K29" s="202" t="s">
        <v>496</v>
      </c>
      <c r="L29" s="159"/>
      <c r="M29" s="203"/>
      <c r="N29" s="203" t="s">
        <v>496</v>
      </c>
      <c r="O29" s="203"/>
      <c r="P29" s="203"/>
      <c r="Q29" s="178"/>
    </row>
    <row r="30" spans="1:17" s="147" customFormat="1" ht="17.25" customHeight="1" x14ac:dyDescent="0.2">
      <c r="A30" s="966"/>
      <c r="B30" s="198" t="s">
        <v>2572</v>
      </c>
      <c r="C30" s="967"/>
      <c r="D30" s="158">
        <v>836.2</v>
      </c>
      <c r="E30" s="158" t="s">
        <v>2569</v>
      </c>
      <c r="F30" s="968"/>
      <c r="G30" s="984"/>
      <c r="H30" s="201">
        <v>7001</v>
      </c>
      <c r="I30" s="202" t="s">
        <v>496</v>
      </c>
      <c r="J30" s="159"/>
      <c r="K30" s="202" t="s">
        <v>496</v>
      </c>
      <c r="L30" s="159"/>
      <c r="M30" s="203" t="s">
        <v>496</v>
      </c>
      <c r="N30" s="203"/>
      <c r="O30" s="203"/>
      <c r="P30" s="203"/>
      <c r="Q30" s="178"/>
    </row>
    <row r="31" spans="1:17" s="147" customFormat="1" ht="17.25" customHeight="1" x14ac:dyDescent="0.2">
      <c r="A31" s="966"/>
      <c r="B31" s="198" t="s">
        <v>2573</v>
      </c>
      <c r="C31" s="967"/>
      <c r="D31" s="158">
        <v>625</v>
      </c>
      <c r="E31" s="158" t="s">
        <v>2569</v>
      </c>
      <c r="F31" s="968"/>
      <c r="G31" s="984"/>
      <c r="H31" s="201">
        <v>7002</v>
      </c>
      <c r="I31" s="202" t="s">
        <v>496</v>
      </c>
      <c r="J31" s="159"/>
      <c r="K31" s="202" t="s">
        <v>496</v>
      </c>
      <c r="L31" s="159"/>
      <c r="M31" s="203" t="s">
        <v>496</v>
      </c>
      <c r="N31" s="203"/>
      <c r="O31" s="203"/>
      <c r="P31" s="203"/>
      <c r="Q31" s="178"/>
    </row>
    <row r="32" spans="1:17" s="147" customFormat="1" ht="17.25" customHeight="1" x14ac:dyDescent="0.2">
      <c r="A32" s="966"/>
      <c r="B32" s="198" t="s">
        <v>2574</v>
      </c>
      <c r="C32" s="967"/>
      <c r="D32" s="158">
        <v>420</v>
      </c>
      <c r="E32" s="158" t="s">
        <v>2569</v>
      </c>
      <c r="F32" s="968"/>
      <c r="G32" s="984"/>
      <c r="H32" s="201">
        <v>7003</v>
      </c>
      <c r="I32" s="202" t="s">
        <v>496</v>
      </c>
      <c r="J32" s="159"/>
      <c r="K32" s="202" t="s">
        <v>496</v>
      </c>
      <c r="L32" s="159"/>
      <c r="M32" s="203" t="s">
        <v>496</v>
      </c>
      <c r="N32" s="203"/>
      <c r="O32" s="203"/>
      <c r="P32" s="203"/>
      <c r="Q32" s="178"/>
    </row>
    <row r="33" spans="1:17" s="147" customFormat="1" ht="17.25" customHeight="1" x14ac:dyDescent="0.2">
      <c r="A33" s="966"/>
      <c r="B33" s="198" t="s">
        <v>2575</v>
      </c>
      <c r="C33" s="967"/>
      <c r="D33" s="158">
        <v>542.40000000000009</v>
      </c>
      <c r="E33" s="158" t="s">
        <v>2569</v>
      </c>
      <c r="F33" s="968"/>
      <c r="G33" s="984"/>
      <c r="H33" s="201">
        <v>7004</v>
      </c>
      <c r="I33" s="202" t="s">
        <v>496</v>
      </c>
      <c r="J33" s="159"/>
      <c r="K33" s="202" t="s">
        <v>496</v>
      </c>
      <c r="L33" s="159"/>
      <c r="M33" s="203"/>
      <c r="N33" s="203" t="s">
        <v>496</v>
      </c>
      <c r="O33" s="203"/>
      <c r="P33" s="203"/>
      <c r="Q33" s="178"/>
    </row>
    <row r="34" spans="1:17" s="147" customFormat="1" ht="17.25" customHeight="1" x14ac:dyDescent="0.2">
      <c r="A34" s="966"/>
      <c r="B34" s="198" t="s">
        <v>2576</v>
      </c>
      <c r="C34" s="967"/>
      <c r="D34" s="158">
        <v>100</v>
      </c>
      <c r="E34" s="158" t="s">
        <v>2569</v>
      </c>
      <c r="F34" s="968"/>
      <c r="G34" s="984"/>
      <c r="H34" s="201">
        <v>7005</v>
      </c>
      <c r="I34" s="202" t="s">
        <v>496</v>
      </c>
      <c r="J34" s="159"/>
      <c r="K34" s="202" t="s">
        <v>496</v>
      </c>
      <c r="L34" s="159"/>
      <c r="M34" s="203" t="s">
        <v>496</v>
      </c>
      <c r="N34" s="203"/>
      <c r="O34" s="203"/>
      <c r="P34" s="203"/>
      <c r="Q34" s="178"/>
    </row>
    <row r="35" spans="1:17" s="147" customFormat="1" ht="17.25" customHeight="1" x14ac:dyDescent="0.2">
      <c r="A35" s="966"/>
      <c r="B35" s="198" t="s">
        <v>2577</v>
      </c>
      <c r="C35" s="967"/>
      <c r="D35" s="158">
        <v>920</v>
      </c>
      <c r="E35" s="158" t="s">
        <v>2569</v>
      </c>
      <c r="F35" s="968"/>
      <c r="G35" s="984"/>
      <c r="H35" s="201">
        <v>7006</v>
      </c>
      <c r="I35" s="202" t="s">
        <v>496</v>
      </c>
      <c r="J35" s="159"/>
      <c r="K35" s="202" t="s">
        <v>496</v>
      </c>
      <c r="L35" s="159"/>
      <c r="M35" s="203"/>
      <c r="N35" s="203" t="s">
        <v>496</v>
      </c>
      <c r="O35" s="203"/>
      <c r="P35" s="203"/>
      <c r="Q35" s="178"/>
    </row>
    <row r="36" spans="1:17" s="147" customFormat="1" ht="17.25" customHeight="1" x14ac:dyDescent="0.2">
      <c r="A36" s="966"/>
      <c r="B36" s="198" t="s">
        <v>2578</v>
      </c>
      <c r="C36" s="967"/>
      <c r="D36" s="158">
        <v>920</v>
      </c>
      <c r="E36" s="158" t="s">
        <v>2569</v>
      </c>
      <c r="F36" s="968"/>
      <c r="G36" s="984"/>
      <c r="H36" s="201">
        <v>7007</v>
      </c>
      <c r="I36" s="202" t="s">
        <v>496</v>
      </c>
      <c r="J36" s="159"/>
      <c r="K36" s="202" t="s">
        <v>496</v>
      </c>
      <c r="L36" s="159"/>
      <c r="M36" s="203" t="s">
        <v>496</v>
      </c>
      <c r="N36" s="203"/>
      <c r="O36" s="203"/>
      <c r="P36" s="203"/>
      <c r="Q36" s="178"/>
    </row>
    <row r="37" spans="1:17" s="147" customFormat="1" ht="17.25" customHeight="1" x14ac:dyDescent="0.2">
      <c r="A37" s="966"/>
      <c r="B37" s="198" t="s">
        <v>2579</v>
      </c>
      <c r="C37" s="967"/>
      <c r="D37" s="158">
        <v>810</v>
      </c>
      <c r="E37" s="158" t="s">
        <v>2569</v>
      </c>
      <c r="F37" s="968"/>
      <c r="G37" s="984"/>
      <c r="H37" s="201">
        <v>7008</v>
      </c>
      <c r="I37" s="202" t="s">
        <v>496</v>
      </c>
      <c r="J37" s="159"/>
      <c r="K37" s="202" t="s">
        <v>496</v>
      </c>
      <c r="L37" s="159"/>
      <c r="M37" s="203"/>
      <c r="N37" s="203" t="s">
        <v>496</v>
      </c>
      <c r="O37" s="203"/>
      <c r="P37" s="203"/>
      <c r="Q37" s="178"/>
    </row>
    <row r="38" spans="1:17" s="147" customFormat="1" ht="17.25" customHeight="1" x14ac:dyDescent="0.2">
      <c r="A38" s="966"/>
      <c r="B38" s="198" t="s">
        <v>2580</v>
      </c>
      <c r="C38" s="967"/>
      <c r="D38" s="158">
        <v>598</v>
      </c>
      <c r="E38" s="158" t="s">
        <v>2569</v>
      </c>
      <c r="F38" s="968"/>
      <c r="G38" s="984"/>
      <c r="H38" s="201">
        <v>7009</v>
      </c>
      <c r="I38" s="248" t="s">
        <v>496</v>
      </c>
      <c r="J38" s="160"/>
      <c r="K38" s="248" t="s">
        <v>496</v>
      </c>
      <c r="L38" s="160"/>
      <c r="M38" s="248"/>
      <c r="N38" s="248"/>
      <c r="O38" s="248" t="s">
        <v>496</v>
      </c>
      <c r="P38" s="203"/>
      <c r="Q38" s="178"/>
    </row>
    <row r="39" spans="1:17" s="147" customFormat="1" ht="17.25" customHeight="1" x14ac:dyDescent="0.2">
      <c r="A39" s="966"/>
      <c r="B39" s="198" t="s">
        <v>2581</v>
      </c>
      <c r="C39" s="967"/>
      <c r="D39" s="158">
        <v>350</v>
      </c>
      <c r="E39" s="158" t="s">
        <v>2569</v>
      </c>
      <c r="F39" s="968"/>
      <c r="G39" s="984"/>
      <c r="H39" s="201">
        <v>7010</v>
      </c>
      <c r="I39" s="202" t="s">
        <v>496</v>
      </c>
      <c r="J39" s="159"/>
      <c r="K39" s="202" t="s">
        <v>496</v>
      </c>
      <c r="L39" s="159"/>
      <c r="M39" s="203"/>
      <c r="N39" s="203" t="s">
        <v>496</v>
      </c>
      <c r="O39" s="203"/>
      <c r="P39" s="203"/>
      <c r="Q39" s="178"/>
    </row>
    <row r="40" spans="1:17" s="147" customFormat="1" ht="17.25" customHeight="1" x14ac:dyDescent="0.2">
      <c r="A40" s="966"/>
      <c r="B40" s="198" t="s">
        <v>2582</v>
      </c>
      <c r="C40" s="967"/>
      <c r="D40" s="158">
        <v>270</v>
      </c>
      <c r="E40" s="158" t="s">
        <v>2569</v>
      </c>
      <c r="F40" s="968"/>
      <c r="G40" s="984"/>
      <c r="H40" s="201">
        <v>7011</v>
      </c>
      <c r="I40" s="202" t="s">
        <v>496</v>
      </c>
      <c r="J40" s="159"/>
      <c r="K40" s="202" t="s">
        <v>496</v>
      </c>
      <c r="L40" s="159"/>
      <c r="M40" s="203" t="s">
        <v>496</v>
      </c>
      <c r="N40" s="203"/>
      <c r="O40" s="203"/>
      <c r="P40" s="203"/>
      <c r="Q40" s="178"/>
    </row>
    <row r="41" spans="1:17" s="147" customFormat="1" ht="17.25" customHeight="1" x14ac:dyDescent="0.2">
      <c r="A41" s="966"/>
      <c r="B41" s="198" t="s">
        <v>2583</v>
      </c>
      <c r="C41" s="967"/>
      <c r="D41" s="158">
        <v>1325</v>
      </c>
      <c r="E41" s="158" t="s">
        <v>2569</v>
      </c>
      <c r="F41" s="968"/>
      <c r="G41" s="984"/>
      <c r="H41" s="201">
        <v>7012</v>
      </c>
      <c r="I41" s="202" t="s">
        <v>496</v>
      </c>
      <c r="J41" s="159"/>
      <c r="K41" s="202" t="s">
        <v>496</v>
      </c>
      <c r="L41" s="159"/>
      <c r="M41" s="203"/>
      <c r="N41" s="203" t="s">
        <v>496</v>
      </c>
      <c r="O41" s="203"/>
      <c r="P41" s="203"/>
      <c r="Q41" s="178"/>
    </row>
    <row r="42" spans="1:17" s="147" customFormat="1" ht="17.25" customHeight="1" x14ac:dyDescent="0.2">
      <c r="A42" s="966"/>
      <c r="B42" s="198" t="s">
        <v>2584</v>
      </c>
      <c r="C42" s="967"/>
      <c r="D42" s="158">
        <v>1300</v>
      </c>
      <c r="E42" s="158" t="s">
        <v>2569</v>
      </c>
      <c r="F42" s="968"/>
      <c r="G42" s="984"/>
      <c r="H42" s="201">
        <v>7013</v>
      </c>
      <c r="I42" s="202" t="s">
        <v>496</v>
      </c>
      <c r="J42" s="159"/>
      <c r="K42" s="202" t="s">
        <v>496</v>
      </c>
      <c r="L42" s="159"/>
      <c r="M42" s="203"/>
      <c r="N42" s="203" t="s">
        <v>496</v>
      </c>
      <c r="O42" s="203"/>
      <c r="P42" s="203"/>
      <c r="Q42" s="178"/>
    </row>
    <row r="43" spans="1:17" s="147" customFormat="1" ht="17.25" customHeight="1" x14ac:dyDescent="0.2">
      <c r="A43" s="966"/>
      <c r="B43" s="198" t="s">
        <v>2585</v>
      </c>
      <c r="C43" s="967"/>
      <c r="D43" s="158">
        <v>1325</v>
      </c>
      <c r="E43" s="158" t="s">
        <v>2569</v>
      </c>
      <c r="F43" s="968"/>
      <c r="G43" s="984"/>
      <c r="H43" s="201">
        <v>7014</v>
      </c>
      <c r="I43" s="202" t="s">
        <v>496</v>
      </c>
      <c r="J43" s="159"/>
      <c r="K43" s="202" t="s">
        <v>496</v>
      </c>
      <c r="L43" s="159"/>
      <c r="M43" s="203" t="s">
        <v>496</v>
      </c>
      <c r="N43" s="203"/>
      <c r="O43" s="203"/>
      <c r="P43" s="203"/>
      <c r="Q43" s="178"/>
    </row>
    <row r="44" spans="1:17" s="147" customFormat="1" ht="17.25" customHeight="1" x14ac:dyDescent="0.2">
      <c r="A44" s="966"/>
      <c r="B44" s="198" t="s">
        <v>2586</v>
      </c>
      <c r="C44" s="967"/>
      <c r="D44" s="158">
        <v>750</v>
      </c>
      <c r="E44" s="158" t="s">
        <v>2569</v>
      </c>
      <c r="F44" s="968"/>
      <c r="G44" s="984"/>
      <c r="H44" s="201">
        <v>7015</v>
      </c>
      <c r="I44" s="202" t="s">
        <v>496</v>
      </c>
      <c r="J44" s="159"/>
      <c r="K44" s="202" t="s">
        <v>496</v>
      </c>
      <c r="L44" s="159"/>
      <c r="M44" s="203"/>
      <c r="N44" s="203" t="s">
        <v>496</v>
      </c>
      <c r="O44" s="203"/>
      <c r="P44" s="203"/>
      <c r="Q44" s="178"/>
    </row>
    <row r="45" spans="1:17" s="147" customFormat="1" ht="17.25" customHeight="1" x14ac:dyDescent="0.2">
      <c r="A45" s="966"/>
      <c r="B45" s="198" t="s">
        <v>2587</v>
      </c>
      <c r="C45" s="967"/>
      <c r="D45" s="158">
        <v>600</v>
      </c>
      <c r="E45" s="158" t="s">
        <v>2569</v>
      </c>
      <c r="F45" s="968"/>
      <c r="G45" s="984"/>
      <c r="H45" s="201">
        <v>7016</v>
      </c>
      <c r="I45" s="202" t="s">
        <v>496</v>
      </c>
      <c r="J45" s="159"/>
      <c r="K45" s="202" t="s">
        <v>496</v>
      </c>
      <c r="L45" s="159"/>
      <c r="M45" s="203" t="s">
        <v>496</v>
      </c>
      <c r="N45" s="203"/>
      <c r="O45" s="203"/>
      <c r="P45" s="203"/>
      <c r="Q45" s="178"/>
    </row>
    <row r="46" spans="1:17" s="147" customFormat="1" ht="17.25" customHeight="1" x14ac:dyDescent="0.2">
      <c r="A46" s="966"/>
      <c r="B46" s="198" t="s">
        <v>2588</v>
      </c>
      <c r="C46" s="967"/>
      <c r="D46" s="158">
        <v>593.25</v>
      </c>
      <c r="E46" s="158" t="s">
        <v>2569</v>
      </c>
      <c r="F46" s="968"/>
      <c r="G46" s="984"/>
      <c r="H46" s="201">
        <v>7017</v>
      </c>
      <c r="I46" s="202" t="s">
        <v>496</v>
      </c>
      <c r="J46" s="159"/>
      <c r="K46" s="202" t="s">
        <v>496</v>
      </c>
      <c r="L46" s="159"/>
      <c r="M46" s="203" t="s">
        <v>496</v>
      </c>
      <c r="N46" s="203"/>
      <c r="O46" s="203"/>
      <c r="P46" s="203"/>
      <c r="Q46" s="178"/>
    </row>
    <row r="47" spans="1:17" s="147" customFormat="1" ht="17.25" customHeight="1" x14ac:dyDescent="0.2">
      <c r="A47" s="966"/>
      <c r="B47" s="198" t="s">
        <v>2589</v>
      </c>
      <c r="C47" s="967"/>
      <c r="D47" s="158">
        <v>858</v>
      </c>
      <c r="E47" s="158" t="s">
        <v>2569</v>
      </c>
      <c r="F47" s="968"/>
      <c r="G47" s="984"/>
      <c r="H47" s="201">
        <v>7018</v>
      </c>
      <c r="I47" s="202" t="s">
        <v>496</v>
      </c>
      <c r="J47" s="159"/>
      <c r="K47" s="202" t="s">
        <v>496</v>
      </c>
      <c r="L47" s="159"/>
      <c r="M47" s="203"/>
      <c r="N47" s="203" t="s">
        <v>496</v>
      </c>
      <c r="O47" s="203"/>
      <c r="P47" s="203"/>
      <c r="Q47" s="178"/>
    </row>
    <row r="48" spans="1:17" s="147" customFormat="1" ht="17.25" customHeight="1" x14ac:dyDescent="0.2">
      <c r="A48" s="966"/>
      <c r="B48" s="198" t="s">
        <v>2590</v>
      </c>
      <c r="C48" s="967"/>
      <c r="D48" s="158">
        <v>550</v>
      </c>
      <c r="E48" s="158" t="s">
        <v>2569</v>
      </c>
      <c r="F48" s="968"/>
      <c r="G48" s="984"/>
      <c r="H48" s="201">
        <v>7019</v>
      </c>
      <c r="I48" s="202" t="s">
        <v>496</v>
      </c>
      <c r="J48" s="159"/>
      <c r="K48" s="202" t="s">
        <v>496</v>
      </c>
      <c r="L48" s="159"/>
      <c r="M48" s="203" t="s">
        <v>496</v>
      </c>
      <c r="N48" s="203"/>
      <c r="O48" s="203"/>
      <c r="P48" s="203"/>
      <c r="Q48" s="178"/>
    </row>
    <row r="49" spans="1:17" s="147" customFormat="1" ht="17.25" customHeight="1" x14ac:dyDescent="0.2">
      <c r="A49" s="966"/>
      <c r="B49" s="198" t="s">
        <v>2591</v>
      </c>
      <c r="C49" s="967"/>
      <c r="D49" s="158">
        <v>858</v>
      </c>
      <c r="E49" s="158" t="s">
        <v>2569</v>
      </c>
      <c r="F49" s="968"/>
      <c r="G49" s="984"/>
      <c r="H49" s="201">
        <v>7020</v>
      </c>
      <c r="I49" s="202" t="s">
        <v>496</v>
      </c>
      <c r="J49" s="159"/>
      <c r="K49" s="202" t="s">
        <v>496</v>
      </c>
      <c r="L49" s="159"/>
      <c r="M49" s="203" t="s">
        <v>496</v>
      </c>
      <c r="N49" s="203"/>
      <c r="O49" s="203"/>
      <c r="P49" s="203"/>
      <c r="Q49" s="178"/>
    </row>
    <row r="50" spans="1:17" s="147" customFormat="1" ht="17.25" customHeight="1" x14ac:dyDescent="0.2">
      <c r="A50" s="966"/>
      <c r="B50" s="198" t="s">
        <v>2592</v>
      </c>
      <c r="C50" s="967"/>
      <c r="D50" s="158">
        <v>375</v>
      </c>
      <c r="E50" s="158" t="s">
        <v>2569</v>
      </c>
      <c r="F50" s="968"/>
      <c r="G50" s="984"/>
      <c r="H50" s="201">
        <v>7021</v>
      </c>
      <c r="I50" s="202" t="s">
        <v>496</v>
      </c>
      <c r="J50" s="159"/>
      <c r="K50" s="202" t="s">
        <v>496</v>
      </c>
      <c r="L50" s="159"/>
      <c r="M50" s="203" t="s">
        <v>496</v>
      </c>
      <c r="N50" s="203"/>
      <c r="O50" s="203"/>
      <c r="P50" s="203"/>
      <c r="Q50" s="178"/>
    </row>
    <row r="51" spans="1:17" s="147" customFormat="1" ht="17.25" customHeight="1" x14ac:dyDescent="0.2">
      <c r="A51" s="966"/>
      <c r="B51" s="198" t="s">
        <v>2593</v>
      </c>
      <c r="C51" s="967"/>
      <c r="D51" s="158">
        <v>250</v>
      </c>
      <c r="E51" s="158" t="s">
        <v>2569</v>
      </c>
      <c r="F51" s="968"/>
      <c r="G51" s="984"/>
      <c r="H51" s="201">
        <v>7022</v>
      </c>
      <c r="I51" s="202" t="s">
        <v>496</v>
      </c>
      <c r="J51" s="159"/>
      <c r="K51" s="202" t="s">
        <v>496</v>
      </c>
      <c r="L51" s="159"/>
      <c r="M51" s="203"/>
      <c r="N51" s="203"/>
      <c r="O51" s="203" t="s">
        <v>2594</v>
      </c>
      <c r="P51" s="203"/>
      <c r="Q51" s="178"/>
    </row>
    <row r="52" spans="1:17" s="147" customFormat="1" ht="17.25" customHeight="1" x14ac:dyDescent="0.2">
      <c r="A52" s="966"/>
      <c r="B52" s="198" t="s">
        <v>2595</v>
      </c>
      <c r="C52" s="967"/>
      <c r="D52" s="158">
        <v>1988.8000000000002</v>
      </c>
      <c r="E52" s="158" t="s">
        <v>2569</v>
      </c>
      <c r="F52" s="968"/>
      <c r="G52" s="984"/>
      <c r="H52" s="201">
        <v>7023</v>
      </c>
      <c r="I52" s="202" t="s">
        <v>496</v>
      </c>
      <c r="J52" s="159"/>
      <c r="K52" s="202" t="s">
        <v>496</v>
      </c>
      <c r="L52" s="159"/>
      <c r="M52" s="203"/>
      <c r="N52" s="203" t="s">
        <v>496</v>
      </c>
      <c r="O52" s="203"/>
      <c r="P52" s="203"/>
      <c r="Q52" s="178"/>
    </row>
    <row r="53" spans="1:17" s="147" customFormat="1" ht="17.25" customHeight="1" x14ac:dyDescent="0.2">
      <c r="A53" s="966"/>
      <c r="B53" s="198" t="s">
        <v>2596</v>
      </c>
      <c r="C53" s="967"/>
      <c r="D53" s="158">
        <v>2000</v>
      </c>
      <c r="E53" s="158" t="s">
        <v>2569</v>
      </c>
      <c r="F53" s="968"/>
      <c r="G53" s="984"/>
      <c r="H53" s="201">
        <v>7024</v>
      </c>
      <c r="I53" s="202" t="s">
        <v>496</v>
      </c>
      <c r="J53" s="159"/>
      <c r="K53" s="202" t="s">
        <v>496</v>
      </c>
      <c r="L53" s="159"/>
      <c r="M53" s="203"/>
      <c r="N53" s="203" t="s">
        <v>496</v>
      </c>
      <c r="O53" s="203"/>
      <c r="P53" s="203"/>
      <c r="Q53" s="178"/>
    </row>
    <row r="54" spans="1:17" s="147" customFormat="1" ht="17.25" customHeight="1" x14ac:dyDescent="0.2">
      <c r="A54" s="966"/>
      <c r="B54" s="198" t="s">
        <v>2597</v>
      </c>
      <c r="C54" s="967"/>
      <c r="D54" s="158">
        <v>560</v>
      </c>
      <c r="E54" s="158" t="s">
        <v>2569</v>
      </c>
      <c r="F54" s="968"/>
      <c r="G54" s="984"/>
      <c r="H54" s="201">
        <v>7025</v>
      </c>
      <c r="I54" s="202" t="s">
        <v>496</v>
      </c>
      <c r="J54" s="159"/>
      <c r="K54" s="202" t="s">
        <v>496</v>
      </c>
      <c r="L54" s="159"/>
      <c r="M54" s="203" t="s">
        <v>496</v>
      </c>
      <c r="N54" s="203"/>
      <c r="O54" s="203"/>
      <c r="P54" s="203"/>
      <c r="Q54" s="178"/>
    </row>
    <row r="55" spans="1:17" s="147" customFormat="1" ht="17.25" customHeight="1" x14ac:dyDescent="0.2">
      <c r="A55" s="966"/>
      <c r="B55" s="198" t="s">
        <v>2598</v>
      </c>
      <c r="C55" s="967"/>
      <c r="D55" s="158">
        <v>480</v>
      </c>
      <c r="E55" s="158" t="s">
        <v>2569</v>
      </c>
      <c r="F55" s="968"/>
      <c r="G55" s="984"/>
      <c r="H55" s="201">
        <v>7026</v>
      </c>
      <c r="I55" s="202" t="s">
        <v>496</v>
      </c>
      <c r="J55" s="159"/>
      <c r="K55" s="202" t="s">
        <v>496</v>
      </c>
      <c r="L55" s="159"/>
      <c r="M55" s="203" t="s">
        <v>2594</v>
      </c>
      <c r="N55" s="203"/>
      <c r="O55" s="203"/>
      <c r="P55" s="203"/>
      <c r="Q55" s="178"/>
    </row>
    <row r="56" spans="1:17" s="147" customFormat="1" ht="17.25" customHeight="1" x14ac:dyDescent="0.2">
      <c r="A56" s="966"/>
      <c r="B56" s="198" t="s">
        <v>2599</v>
      </c>
      <c r="C56" s="967"/>
      <c r="D56" s="158">
        <v>264</v>
      </c>
      <c r="E56" s="158" t="s">
        <v>2569</v>
      </c>
      <c r="F56" s="968"/>
      <c r="G56" s="984"/>
      <c r="H56" s="201">
        <v>7027</v>
      </c>
      <c r="I56" s="202" t="s">
        <v>496</v>
      </c>
      <c r="J56" s="159"/>
      <c r="K56" s="202" t="s">
        <v>496</v>
      </c>
      <c r="L56" s="159"/>
      <c r="M56" s="203"/>
      <c r="N56" s="203"/>
      <c r="O56" s="203" t="s">
        <v>496</v>
      </c>
      <c r="P56" s="203"/>
      <c r="Q56" s="178"/>
    </row>
    <row r="57" spans="1:17" s="147" customFormat="1" ht="17.25" customHeight="1" x14ac:dyDescent="0.2">
      <c r="A57" s="966"/>
      <c r="B57" s="198" t="s">
        <v>2600</v>
      </c>
      <c r="C57" s="967"/>
      <c r="D57" s="158">
        <v>400</v>
      </c>
      <c r="E57" s="158" t="s">
        <v>2569</v>
      </c>
      <c r="F57" s="968"/>
      <c r="G57" s="984"/>
      <c r="H57" s="201">
        <v>7028</v>
      </c>
      <c r="I57" s="202" t="s">
        <v>496</v>
      </c>
      <c r="J57" s="159"/>
      <c r="K57" s="202" t="s">
        <v>496</v>
      </c>
      <c r="L57" s="159"/>
      <c r="M57" s="203"/>
      <c r="N57" s="203" t="s">
        <v>496</v>
      </c>
      <c r="O57" s="203"/>
      <c r="P57" s="203"/>
      <c r="Q57" s="178"/>
    </row>
    <row r="58" spans="1:17" s="147" customFormat="1" ht="17.25" customHeight="1" x14ac:dyDescent="0.2">
      <c r="A58" s="966"/>
      <c r="B58" s="198" t="s">
        <v>2601</v>
      </c>
      <c r="C58" s="967"/>
      <c r="D58" s="158">
        <v>100</v>
      </c>
      <c r="E58" s="158" t="s">
        <v>2569</v>
      </c>
      <c r="F58" s="968"/>
      <c r="G58" s="984"/>
      <c r="H58" s="201">
        <v>7029</v>
      </c>
      <c r="I58" s="202" t="s">
        <v>496</v>
      </c>
      <c r="J58" s="159"/>
      <c r="K58" s="202" t="s">
        <v>496</v>
      </c>
      <c r="L58" s="159"/>
      <c r="M58" s="203" t="s">
        <v>496</v>
      </c>
      <c r="N58" s="203"/>
      <c r="O58" s="203"/>
      <c r="P58" s="203"/>
      <c r="Q58" s="178"/>
    </row>
    <row r="59" spans="1:17" s="147" customFormat="1" ht="17.25" customHeight="1" x14ac:dyDescent="0.2">
      <c r="A59" s="966"/>
      <c r="B59" s="198" t="s">
        <v>2602</v>
      </c>
      <c r="C59" s="967"/>
      <c r="D59" s="158">
        <v>4250</v>
      </c>
      <c r="E59" s="158" t="s">
        <v>2569</v>
      </c>
      <c r="F59" s="968"/>
      <c r="G59" s="984"/>
      <c r="H59" s="201">
        <v>7030</v>
      </c>
      <c r="I59" s="202" t="s">
        <v>496</v>
      </c>
      <c r="J59" s="159"/>
      <c r="K59" s="202" t="s">
        <v>496</v>
      </c>
      <c r="L59" s="159"/>
      <c r="M59" s="203" t="s">
        <v>496</v>
      </c>
      <c r="N59" s="203"/>
      <c r="O59" s="203"/>
      <c r="P59" s="203"/>
      <c r="Q59" s="178"/>
    </row>
    <row r="60" spans="1:17" s="147" customFormat="1" ht="17.25" customHeight="1" x14ac:dyDescent="0.2">
      <c r="A60" s="966"/>
      <c r="B60" s="198" t="s">
        <v>2603</v>
      </c>
      <c r="C60" s="967"/>
      <c r="D60" s="158">
        <v>3660</v>
      </c>
      <c r="E60" s="158" t="s">
        <v>2569</v>
      </c>
      <c r="F60" s="968"/>
      <c r="G60" s="984"/>
      <c r="H60" s="201">
        <v>7031</v>
      </c>
      <c r="I60" s="202" t="s">
        <v>496</v>
      </c>
      <c r="J60" s="159"/>
      <c r="K60" s="202" t="s">
        <v>496</v>
      </c>
      <c r="L60" s="159"/>
      <c r="M60" s="203" t="s">
        <v>496</v>
      </c>
      <c r="N60" s="203"/>
      <c r="O60" s="203"/>
      <c r="P60" s="203"/>
      <c r="Q60" s="178"/>
    </row>
    <row r="61" spans="1:17" s="147" customFormat="1" ht="17.25" customHeight="1" x14ac:dyDescent="0.2">
      <c r="A61" s="966"/>
      <c r="B61" s="198" t="s">
        <v>2604</v>
      </c>
      <c r="C61" s="967"/>
      <c r="D61" s="158">
        <v>3740</v>
      </c>
      <c r="E61" s="158" t="s">
        <v>2569</v>
      </c>
      <c r="F61" s="968"/>
      <c r="G61" s="984"/>
      <c r="H61" s="201">
        <v>7032</v>
      </c>
      <c r="I61" s="202" t="s">
        <v>496</v>
      </c>
      <c r="J61" s="159"/>
      <c r="K61" s="202" t="s">
        <v>496</v>
      </c>
      <c r="L61" s="159"/>
      <c r="M61" s="203"/>
      <c r="N61" s="203" t="s">
        <v>496</v>
      </c>
      <c r="O61" s="203"/>
      <c r="P61" s="203"/>
      <c r="Q61" s="178"/>
    </row>
    <row r="62" spans="1:17" s="147" customFormat="1" ht="17.25" customHeight="1" x14ac:dyDescent="0.2">
      <c r="A62" s="966"/>
      <c r="B62" s="198" t="s">
        <v>2605</v>
      </c>
      <c r="C62" s="967"/>
      <c r="D62" s="158">
        <v>3700</v>
      </c>
      <c r="E62" s="158" t="s">
        <v>2569</v>
      </c>
      <c r="F62" s="968"/>
      <c r="G62" s="984"/>
      <c r="H62" s="201">
        <v>7033</v>
      </c>
      <c r="I62" s="202" t="s">
        <v>496</v>
      </c>
      <c r="J62" s="159"/>
      <c r="K62" s="202" t="s">
        <v>496</v>
      </c>
      <c r="L62" s="159"/>
      <c r="M62" s="203" t="s">
        <v>496</v>
      </c>
      <c r="N62" s="203"/>
      <c r="O62" s="203"/>
      <c r="P62" s="203"/>
      <c r="Q62" s="178"/>
    </row>
    <row r="63" spans="1:17" s="147" customFormat="1" ht="17.25" customHeight="1" x14ac:dyDescent="0.2">
      <c r="A63" s="966"/>
      <c r="B63" s="198" t="s">
        <v>2606</v>
      </c>
      <c r="C63" s="967"/>
      <c r="D63" s="158">
        <v>1500</v>
      </c>
      <c r="E63" s="158" t="s">
        <v>2569</v>
      </c>
      <c r="F63" s="968"/>
      <c r="G63" s="984"/>
      <c r="H63" s="201">
        <v>7034</v>
      </c>
      <c r="I63" s="202" t="s">
        <v>496</v>
      </c>
      <c r="J63" s="159"/>
      <c r="K63" s="202" t="s">
        <v>496</v>
      </c>
      <c r="L63" s="159"/>
      <c r="M63" s="203" t="s">
        <v>496</v>
      </c>
      <c r="N63" s="203"/>
      <c r="O63" s="203"/>
      <c r="P63" s="203"/>
      <c r="Q63" s="178"/>
    </row>
    <row r="64" spans="1:17" s="147" customFormat="1" ht="17.25" customHeight="1" x14ac:dyDescent="0.2">
      <c r="A64" s="966"/>
      <c r="B64" s="198" t="s">
        <v>2607</v>
      </c>
      <c r="C64" s="967"/>
      <c r="D64" s="158">
        <v>1320</v>
      </c>
      <c r="E64" s="158" t="s">
        <v>2569</v>
      </c>
      <c r="F64" s="968"/>
      <c r="G64" s="984"/>
      <c r="H64" s="201">
        <v>7035</v>
      </c>
      <c r="I64" s="202" t="s">
        <v>496</v>
      </c>
      <c r="J64" s="159"/>
      <c r="K64" s="202" t="s">
        <v>496</v>
      </c>
      <c r="L64" s="159"/>
      <c r="M64" s="203" t="s">
        <v>496</v>
      </c>
      <c r="N64" s="203"/>
      <c r="O64" s="203"/>
      <c r="P64" s="203"/>
      <c r="Q64" s="178"/>
    </row>
    <row r="65" spans="1:17" s="147" customFormat="1" ht="17.25" customHeight="1" x14ac:dyDescent="0.2">
      <c r="A65" s="966"/>
      <c r="B65" s="198" t="s">
        <v>2608</v>
      </c>
      <c r="C65" s="967"/>
      <c r="D65" s="158">
        <v>4425</v>
      </c>
      <c r="E65" s="158" t="s">
        <v>2569</v>
      </c>
      <c r="F65" s="968"/>
      <c r="G65" s="984"/>
      <c r="H65" s="201">
        <v>7036</v>
      </c>
      <c r="I65" s="202" t="s">
        <v>496</v>
      </c>
      <c r="J65" s="159"/>
      <c r="K65" s="202" t="s">
        <v>496</v>
      </c>
      <c r="L65" s="159"/>
      <c r="M65" s="203"/>
      <c r="N65" s="203" t="s">
        <v>496</v>
      </c>
      <c r="O65" s="203"/>
      <c r="P65" s="203"/>
      <c r="Q65" s="178"/>
    </row>
    <row r="66" spans="1:17" s="147" customFormat="1" ht="17.25" customHeight="1" x14ac:dyDescent="0.2">
      <c r="A66" s="966"/>
      <c r="B66" s="198" t="s">
        <v>2609</v>
      </c>
      <c r="C66" s="967"/>
      <c r="D66" s="158">
        <v>4400</v>
      </c>
      <c r="E66" s="158" t="s">
        <v>2569</v>
      </c>
      <c r="F66" s="968"/>
      <c r="G66" s="984"/>
      <c r="H66" s="201">
        <v>7037</v>
      </c>
      <c r="I66" s="202" t="s">
        <v>496</v>
      </c>
      <c r="J66" s="159"/>
      <c r="K66" s="202" t="s">
        <v>496</v>
      </c>
      <c r="L66" s="159"/>
      <c r="M66" s="203"/>
      <c r="N66" s="203" t="s">
        <v>496</v>
      </c>
      <c r="O66" s="203"/>
      <c r="P66" s="203"/>
      <c r="Q66" s="178"/>
    </row>
    <row r="67" spans="1:17" s="147" customFormat="1" ht="17.25" customHeight="1" x14ac:dyDescent="0.2">
      <c r="A67" s="966"/>
      <c r="B67" s="198" t="s">
        <v>2610</v>
      </c>
      <c r="C67" s="967"/>
      <c r="D67" s="158">
        <v>2700</v>
      </c>
      <c r="E67" s="158" t="s">
        <v>2569</v>
      </c>
      <c r="F67" s="968"/>
      <c r="G67" s="984"/>
      <c r="H67" s="201">
        <v>7038</v>
      </c>
      <c r="I67" s="202" t="s">
        <v>496</v>
      </c>
      <c r="J67" s="159"/>
      <c r="K67" s="202" t="s">
        <v>496</v>
      </c>
      <c r="L67" s="159"/>
      <c r="M67" s="203"/>
      <c r="N67" s="203" t="s">
        <v>496</v>
      </c>
      <c r="O67" s="203"/>
      <c r="P67" s="203"/>
      <c r="Q67" s="178"/>
    </row>
    <row r="68" spans="1:17" s="147" customFormat="1" ht="17.25" customHeight="1" x14ac:dyDescent="0.2">
      <c r="A68" s="966"/>
      <c r="B68" s="198" t="s">
        <v>2611</v>
      </c>
      <c r="C68" s="967"/>
      <c r="D68" s="158">
        <v>1250</v>
      </c>
      <c r="E68" s="158" t="s">
        <v>2569</v>
      </c>
      <c r="F68" s="968"/>
      <c r="G68" s="984"/>
      <c r="H68" s="201">
        <v>7039</v>
      </c>
      <c r="I68" s="202" t="s">
        <v>496</v>
      </c>
      <c r="J68" s="159"/>
      <c r="K68" s="202" t="s">
        <v>496</v>
      </c>
      <c r="L68" s="159"/>
      <c r="M68" s="203" t="s">
        <v>496</v>
      </c>
      <c r="N68" s="203"/>
      <c r="O68" s="203"/>
      <c r="P68" s="203"/>
      <c r="Q68" s="178"/>
    </row>
    <row r="69" spans="1:17" s="147" customFormat="1" ht="17.25" customHeight="1" x14ac:dyDescent="0.2">
      <c r="A69" s="966"/>
      <c r="B69" s="198" t="s">
        <v>2567</v>
      </c>
      <c r="C69" s="967"/>
      <c r="D69" s="158">
        <v>220</v>
      </c>
      <c r="E69" s="158" t="s">
        <v>2612</v>
      </c>
      <c r="F69" s="968">
        <v>41849</v>
      </c>
      <c r="G69" s="984" t="s">
        <v>2613</v>
      </c>
      <c r="H69" s="201" t="s">
        <v>2614</v>
      </c>
      <c r="I69" s="202" t="s">
        <v>496</v>
      </c>
      <c r="J69" s="159"/>
      <c r="K69" s="202" t="s">
        <v>496</v>
      </c>
      <c r="L69" s="159"/>
      <c r="M69" s="203"/>
      <c r="N69" s="203" t="s">
        <v>496</v>
      </c>
      <c r="O69" s="203"/>
      <c r="P69" s="203"/>
      <c r="Q69" s="178"/>
    </row>
    <row r="70" spans="1:17" s="147" customFormat="1" ht="17.25" customHeight="1" x14ac:dyDescent="0.2">
      <c r="A70" s="966"/>
      <c r="B70" s="198" t="s">
        <v>2572</v>
      </c>
      <c r="C70" s="967"/>
      <c r="D70" s="158">
        <v>158.19999999999999</v>
      </c>
      <c r="E70" s="158" t="s">
        <v>2612</v>
      </c>
      <c r="F70" s="968"/>
      <c r="G70" s="984"/>
      <c r="H70" s="201" t="s">
        <v>2615</v>
      </c>
      <c r="I70" s="202" t="s">
        <v>496</v>
      </c>
      <c r="J70" s="159"/>
      <c r="K70" s="202" t="s">
        <v>496</v>
      </c>
      <c r="L70" s="159"/>
      <c r="M70" s="203" t="s">
        <v>496</v>
      </c>
      <c r="N70" s="203"/>
      <c r="O70" s="203"/>
      <c r="P70" s="203"/>
      <c r="Q70" s="178"/>
    </row>
    <row r="71" spans="1:17" s="147" customFormat="1" ht="17.25" customHeight="1" x14ac:dyDescent="0.2">
      <c r="A71" s="966"/>
      <c r="B71" s="198" t="s">
        <v>2583</v>
      </c>
      <c r="C71" s="967"/>
      <c r="D71" s="158">
        <v>250</v>
      </c>
      <c r="E71" s="158" t="s">
        <v>2612</v>
      </c>
      <c r="F71" s="968"/>
      <c r="G71" s="984"/>
      <c r="H71" s="201" t="s">
        <v>2616</v>
      </c>
      <c r="I71" s="202" t="s">
        <v>496</v>
      </c>
      <c r="J71" s="159"/>
      <c r="K71" s="202" t="s">
        <v>496</v>
      </c>
      <c r="L71" s="159"/>
      <c r="M71" s="203"/>
      <c r="N71" s="203" t="s">
        <v>496</v>
      </c>
      <c r="O71" s="203"/>
      <c r="P71" s="203"/>
      <c r="Q71" s="178"/>
    </row>
    <row r="72" spans="1:17" s="147" customFormat="1" ht="17.25" customHeight="1" x14ac:dyDescent="0.2">
      <c r="A72" s="966"/>
      <c r="B72" s="198" t="s">
        <v>2585</v>
      </c>
      <c r="C72" s="967"/>
      <c r="D72" s="158">
        <v>250</v>
      </c>
      <c r="E72" s="158" t="s">
        <v>2612</v>
      </c>
      <c r="F72" s="968"/>
      <c r="G72" s="984"/>
      <c r="H72" s="201" t="s">
        <v>2617</v>
      </c>
      <c r="I72" s="202" t="s">
        <v>496</v>
      </c>
      <c r="J72" s="159"/>
      <c r="K72" s="202" t="s">
        <v>496</v>
      </c>
      <c r="L72" s="159"/>
      <c r="M72" s="203" t="s">
        <v>496</v>
      </c>
      <c r="N72" s="203"/>
      <c r="O72" s="203"/>
      <c r="P72" s="203"/>
      <c r="Q72" s="178"/>
    </row>
    <row r="73" spans="1:17" s="147" customFormat="1" ht="17.25" customHeight="1" x14ac:dyDescent="0.2">
      <c r="A73" s="966"/>
      <c r="B73" s="198" t="s">
        <v>2604</v>
      </c>
      <c r="C73" s="967"/>
      <c r="D73" s="158">
        <v>748</v>
      </c>
      <c r="E73" s="158" t="s">
        <v>2612</v>
      </c>
      <c r="F73" s="968"/>
      <c r="G73" s="984"/>
      <c r="H73" s="201" t="s">
        <v>2618</v>
      </c>
      <c r="I73" s="202" t="s">
        <v>496</v>
      </c>
      <c r="J73" s="159"/>
      <c r="K73" s="202" t="s">
        <v>496</v>
      </c>
      <c r="L73" s="159"/>
      <c r="M73" s="203"/>
      <c r="N73" s="203" t="s">
        <v>496</v>
      </c>
      <c r="O73" s="203"/>
      <c r="P73" s="203"/>
      <c r="Q73" s="178"/>
    </row>
    <row r="74" spans="1:17" s="147" customFormat="1" ht="17.25" customHeight="1" x14ac:dyDescent="0.2">
      <c r="A74" s="966"/>
      <c r="B74" s="198" t="s">
        <v>2602</v>
      </c>
      <c r="C74" s="967"/>
      <c r="D74" s="158">
        <v>850</v>
      </c>
      <c r="E74" s="158" t="s">
        <v>2612</v>
      </c>
      <c r="F74" s="968"/>
      <c r="G74" s="984"/>
      <c r="H74" s="201" t="s">
        <v>2619</v>
      </c>
      <c r="I74" s="202" t="s">
        <v>496</v>
      </c>
      <c r="J74" s="159"/>
      <c r="K74" s="202" t="s">
        <v>496</v>
      </c>
      <c r="L74" s="159"/>
      <c r="M74" s="203" t="s">
        <v>496</v>
      </c>
      <c r="N74" s="203"/>
      <c r="O74" s="203"/>
      <c r="P74" s="203"/>
      <c r="Q74" s="178"/>
    </row>
    <row r="75" spans="1:17" s="147" customFormat="1" ht="17.25" customHeight="1" x14ac:dyDescent="0.2">
      <c r="A75" s="966"/>
      <c r="B75" s="198" t="s">
        <v>2603</v>
      </c>
      <c r="C75" s="967"/>
      <c r="D75" s="158">
        <v>720</v>
      </c>
      <c r="E75" s="158" t="s">
        <v>2612</v>
      </c>
      <c r="F75" s="968"/>
      <c r="G75" s="984"/>
      <c r="H75" s="201" t="s">
        <v>2620</v>
      </c>
      <c r="I75" s="202" t="s">
        <v>496</v>
      </c>
      <c r="J75" s="159"/>
      <c r="K75" s="202" t="s">
        <v>496</v>
      </c>
      <c r="L75" s="159"/>
      <c r="M75" s="203" t="s">
        <v>496</v>
      </c>
      <c r="N75" s="203"/>
      <c r="O75" s="203"/>
      <c r="P75" s="203"/>
      <c r="Q75" s="178"/>
    </row>
    <row r="76" spans="1:17" s="147" customFormat="1" ht="17.25" customHeight="1" x14ac:dyDescent="0.2">
      <c r="A76" s="966"/>
      <c r="B76" s="198" t="s">
        <v>2574</v>
      </c>
      <c r="C76" s="967"/>
      <c r="D76" s="158">
        <v>60</v>
      </c>
      <c r="E76" s="158" t="s">
        <v>2612</v>
      </c>
      <c r="F76" s="968"/>
      <c r="G76" s="984"/>
      <c r="H76" s="201" t="s">
        <v>2621</v>
      </c>
      <c r="I76" s="202" t="s">
        <v>496</v>
      </c>
      <c r="J76" s="159"/>
      <c r="K76" s="202" t="s">
        <v>496</v>
      </c>
      <c r="L76" s="159"/>
      <c r="M76" s="203" t="s">
        <v>496</v>
      </c>
      <c r="N76" s="203"/>
      <c r="O76" s="203"/>
      <c r="P76" s="203"/>
      <c r="Q76" s="178"/>
    </row>
    <row r="77" spans="1:17" s="147" customFormat="1" ht="17.25" customHeight="1" x14ac:dyDescent="0.2">
      <c r="A77" s="966"/>
      <c r="B77" s="198" t="s">
        <v>2610</v>
      </c>
      <c r="C77" s="967"/>
      <c r="D77" s="158">
        <v>540</v>
      </c>
      <c r="E77" s="158" t="s">
        <v>2612</v>
      </c>
      <c r="F77" s="968"/>
      <c r="G77" s="984"/>
      <c r="H77" s="201" t="s">
        <v>2622</v>
      </c>
      <c r="I77" s="202" t="s">
        <v>496</v>
      </c>
      <c r="J77" s="159"/>
      <c r="K77" s="202" t="s">
        <v>496</v>
      </c>
      <c r="L77" s="159"/>
      <c r="M77" s="203"/>
      <c r="N77" s="203" t="s">
        <v>496</v>
      </c>
      <c r="O77" s="203"/>
      <c r="P77" s="203"/>
      <c r="Q77" s="178"/>
    </row>
    <row r="78" spans="1:17" s="147" customFormat="1" ht="30.75" customHeight="1" x14ac:dyDescent="0.2">
      <c r="A78" s="966"/>
      <c r="B78" s="198" t="s">
        <v>2597</v>
      </c>
      <c r="C78" s="967"/>
      <c r="D78" s="158">
        <v>100</v>
      </c>
      <c r="E78" s="158" t="s">
        <v>2612</v>
      </c>
      <c r="F78" s="968"/>
      <c r="G78" s="204" t="s">
        <v>2623</v>
      </c>
      <c r="H78" s="201" t="s">
        <v>2624</v>
      </c>
      <c r="I78" s="202" t="s">
        <v>496</v>
      </c>
      <c r="J78" s="159"/>
      <c r="K78" s="202" t="s">
        <v>496</v>
      </c>
      <c r="L78" s="159"/>
      <c r="M78" s="203" t="s">
        <v>496</v>
      </c>
      <c r="N78" s="203"/>
      <c r="O78" s="203"/>
      <c r="P78" s="203"/>
      <c r="Q78" s="178"/>
    </row>
    <row r="79" spans="1:17" s="147" customFormat="1" ht="17.25" customHeight="1" x14ac:dyDescent="0.2">
      <c r="A79" s="966"/>
      <c r="B79" s="198" t="s">
        <v>2571</v>
      </c>
      <c r="C79" s="967"/>
      <c r="D79" s="158">
        <v>1100</v>
      </c>
      <c r="E79" s="158" t="s">
        <v>2625</v>
      </c>
      <c r="F79" s="199"/>
      <c r="G79" s="984" t="s">
        <v>2626</v>
      </c>
      <c r="H79" s="201" t="s">
        <v>2627</v>
      </c>
      <c r="I79" s="202" t="s">
        <v>496</v>
      </c>
      <c r="J79" s="159"/>
      <c r="K79" s="202" t="s">
        <v>496</v>
      </c>
      <c r="L79" s="159"/>
      <c r="M79" s="203"/>
      <c r="N79" s="203" t="s">
        <v>496</v>
      </c>
      <c r="O79" s="203"/>
      <c r="P79" s="203"/>
      <c r="Q79" s="178"/>
    </row>
    <row r="80" spans="1:17" s="147" customFormat="1" ht="17.25" customHeight="1" x14ac:dyDescent="0.2">
      <c r="A80" s="966"/>
      <c r="B80" s="198" t="s">
        <v>2572</v>
      </c>
      <c r="C80" s="967"/>
      <c r="D80" s="158">
        <v>836.2</v>
      </c>
      <c r="E80" s="158" t="s">
        <v>2625</v>
      </c>
      <c r="F80" s="199"/>
      <c r="G80" s="984"/>
      <c r="H80" s="201" t="s">
        <v>2628</v>
      </c>
      <c r="I80" s="202" t="s">
        <v>496</v>
      </c>
      <c r="J80" s="159"/>
      <c r="K80" s="202" t="s">
        <v>496</v>
      </c>
      <c r="L80" s="159"/>
      <c r="M80" s="203" t="s">
        <v>496</v>
      </c>
      <c r="N80" s="203"/>
      <c r="O80" s="203"/>
      <c r="P80" s="203"/>
      <c r="Q80" s="178"/>
    </row>
    <row r="81" spans="1:17" s="147" customFormat="1" ht="18" customHeight="1" x14ac:dyDescent="0.2">
      <c r="A81" s="966"/>
      <c r="B81" s="198" t="s">
        <v>2574</v>
      </c>
      <c r="C81" s="967"/>
      <c r="D81" s="158">
        <v>420</v>
      </c>
      <c r="E81" s="158" t="s">
        <v>2625</v>
      </c>
      <c r="F81" s="199"/>
      <c r="G81" s="984"/>
      <c r="H81" s="201" t="s">
        <v>2629</v>
      </c>
      <c r="I81" s="202" t="s">
        <v>496</v>
      </c>
      <c r="J81" s="159"/>
      <c r="K81" s="202" t="s">
        <v>496</v>
      </c>
      <c r="L81" s="159"/>
      <c r="M81" s="203" t="s">
        <v>496</v>
      </c>
      <c r="N81" s="203"/>
      <c r="O81" s="203"/>
      <c r="P81" s="203"/>
      <c r="Q81" s="178"/>
    </row>
    <row r="82" spans="1:17" s="147" customFormat="1" ht="54" customHeight="1" x14ac:dyDescent="0.2">
      <c r="A82" s="966"/>
      <c r="B82" s="198" t="s">
        <v>2575</v>
      </c>
      <c r="C82" s="967"/>
      <c r="D82" s="158">
        <v>542.4</v>
      </c>
      <c r="E82" s="158" t="s">
        <v>2625</v>
      </c>
      <c r="F82" s="199"/>
      <c r="G82" s="984"/>
      <c r="H82" s="201" t="s">
        <v>2630</v>
      </c>
      <c r="I82" s="247"/>
      <c r="J82" s="247" t="s">
        <v>2594</v>
      </c>
      <c r="K82" s="247"/>
      <c r="L82" s="247" t="s">
        <v>2594</v>
      </c>
      <c r="M82" s="248"/>
      <c r="N82" s="248"/>
      <c r="O82" s="248"/>
      <c r="P82" s="266" t="s">
        <v>2594</v>
      </c>
      <c r="Q82" s="275" t="s">
        <v>4363</v>
      </c>
    </row>
    <row r="83" spans="1:17" s="147" customFormat="1" ht="17.25" customHeight="1" x14ac:dyDescent="0.2">
      <c r="A83" s="966"/>
      <c r="B83" s="198" t="s">
        <v>2581</v>
      </c>
      <c r="C83" s="967"/>
      <c r="D83" s="158">
        <v>350</v>
      </c>
      <c r="E83" s="158" t="s">
        <v>2625</v>
      </c>
      <c r="F83" s="199"/>
      <c r="G83" s="984"/>
      <c r="H83" s="201" t="s">
        <v>2631</v>
      </c>
      <c r="I83" s="202" t="s">
        <v>496</v>
      </c>
      <c r="J83" s="159"/>
      <c r="K83" s="202" t="s">
        <v>496</v>
      </c>
      <c r="L83" s="159"/>
      <c r="M83" s="203"/>
      <c r="N83" s="203" t="s">
        <v>496</v>
      </c>
      <c r="O83" s="203"/>
      <c r="P83" s="203"/>
      <c r="Q83" s="178"/>
    </row>
    <row r="84" spans="1:17" s="147" customFormat="1" ht="17.25" customHeight="1" x14ac:dyDescent="0.2">
      <c r="A84" s="966"/>
      <c r="B84" s="198" t="s">
        <v>2580</v>
      </c>
      <c r="C84" s="967"/>
      <c r="D84" s="158">
        <v>598</v>
      </c>
      <c r="E84" s="158" t="s">
        <v>2625</v>
      </c>
      <c r="F84" s="199"/>
      <c r="G84" s="984"/>
      <c r="H84" s="201" t="s">
        <v>2632</v>
      </c>
      <c r="I84" s="203" t="s">
        <v>496</v>
      </c>
      <c r="J84" s="160"/>
      <c r="K84" s="203" t="s">
        <v>496</v>
      </c>
      <c r="L84" s="160"/>
      <c r="M84" s="203" t="s">
        <v>496</v>
      </c>
      <c r="N84" s="203"/>
      <c r="O84" s="203"/>
      <c r="P84" s="203"/>
      <c r="Q84" s="178"/>
    </row>
    <row r="85" spans="1:17" s="147" customFormat="1" ht="17.25" customHeight="1" x14ac:dyDescent="0.2">
      <c r="A85" s="966"/>
      <c r="B85" s="198" t="s">
        <v>2585</v>
      </c>
      <c r="C85" s="967"/>
      <c r="D85" s="158">
        <v>1325</v>
      </c>
      <c r="E85" s="158" t="s">
        <v>2625</v>
      </c>
      <c r="F85" s="199"/>
      <c r="G85" s="984"/>
      <c r="H85" s="201" t="s">
        <v>2633</v>
      </c>
      <c r="I85" s="202" t="s">
        <v>496</v>
      </c>
      <c r="J85" s="159"/>
      <c r="K85" s="202" t="s">
        <v>496</v>
      </c>
      <c r="L85" s="159"/>
      <c r="M85" s="203" t="s">
        <v>496</v>
      </c>
      <c r="N85" s="203"/>
      <c r="O85" s="203"/>
      <c r="P85" s="203"/>
      <c r="Q85" s="178"/>
    </row>
    <row r="86" spans="1:17" s="147" customFormat="1" ht="17.25" customHeight="1" x14ac:dyDescent="0.2">
      <c r="A86" s="966"/>
      <c r="B86" s="198" t="s">
        <v>2583</v>
      </c>
      <c r="C86" s="967"/>
      <c r="D86" s="158">
        <v>1325</v>
      </c>
      <c r="E86" s="158" t="s">
        <v>2625</v>
      </c>
      <c r="F86" s="199"/>
      <c r="G86" s="984"/>
      <c r="H86" s="201" t="s">
        <v>2634</v>
      </c>
      <c r="I86" s="202" t="s">
        <v>496</v>
      </c>
      <c r="J86" s="159"/>
      <c r="K86" s="202" t="s">
        <v>496</v>
      </c>
      <c r="L86" s="159"/>
      <c r="M86" s="203"/>
      <c r="N86" s="203" t="s">
        <v>496</v>
      </c>
      <c r="O86" s="203"/>
      <c r="P86" s="203"/>
      <c r="Q86" s="178"/>
    </row>
    <row r="87" spans="1:17" s="147" customFormat="1" ht="17.25" customHeight="1" x14ac:dyDescent="0.2">
      <c r="A87" s="966"/>
      <c r="B87" s="198" t="s">
        <v>2584</v>
      </c>
      <c r="C87" s="967"/>
      <c r="D87" s="158">
        <v>1300</v>
      </c>
      <c r="E87" s="158" t="s">
        <v>2625</v>
      </c>
      <c r="F87" s="199"/>
      <c r="G87" s="984"/>
      <c r="H87" s="201" t="s">
        <v>2635</v>
      </c>
      <c r="I87" s="202" t="s">
        <v>496</v>
      </c>
      <c r="J87" s="159"/>
      <c r="K87" s="202" t="s">
        <v>496</v>
      </c>
      <c r="L87" s="159"/>
      <c r="M87" s="203"/>
      <c r="N87" s="203" t="s">
        <v>496</v>
      </c>
      <c r="O87" s="203"/>
      <c r="P87" s="203"/>
      <c r="Q87" s="178"/>
    </row>
    <row r="88" spans="1:17" s="147" customFormat="1" ht="17.25" customHeight="1" x14ac:dyDescent="0.2">
      <c r="A88" s="966"/>
      <c r="B88" s="198" t="s">
        <v>2604</v>
      </c>
      <c r="C88" s="967"/>
      <c r="D88" s="158">
        <v>3740</v>
      </c>
      <c r="E88" s="158" t="s">
        <v>2625</v>
      </c>
      <c r="F88" s="199"/>
      <c r="G88" s="984"/>
      <c r="H88" s="201" t="s">
        <v>2636</v>
      </c>
      <c r="I88" s="202" t="s">
        <v>496</v>
      </c>
      <c r="J88" s="159"/>
      <c r="K88" s="202" t="s">
        <v>496</v>
      </c>
      <c r="L88" s="159"/>
      <c r="M88" s="203"/>
      <c r="N88" s="203" t="s">
        <v>496</v>
      </c>
      <c r="O88" s="203"/>
      <c r="P88" s="203"/>
      <c r="Q88" s="178"/>
    </row>
    <row r="89" spans="1:17" s="147" customFormat="1" ht="17.25" customHeight="1" x14ac:dyDescent="0.2">
      <c r="A89" s="966"/>
      <c r="B89" s="198" t="s">
        <v>2602</v>
      </c>
      <c r="C89" s="967"/>
      <c r="D89" s="158">
        <v>4250</v>
      </c>
      <c r="E89" s="158" t="s">
        <v>2625</v>
      </c>
      <c r="F89" s="199"/>
      <c r="G89" s="984"/>
      <c r="H89" s="201" t="s">
        <v>2637</v>
      </c>
      <c r="I89" s="202" t="s">
        <v>496</v>
      </c>
      <c r="J89" s="159"/>
      <c r="K89" s="202" t="s">
        <v>496</v>
      </c>
      <c r="L89" s="159"/>
      <c r="M89" s="203" t="s">
        <v>496</v>
      </c>
      <c r="N89" s="203"/>
      <c r="O89" s="203"/>
      <c r="P89" s="203"/>
      <c r="Q89" s="178"/>
    </row>
    <row r="90" spans="1:17" s="147" customFormat="1" ht="17.25" customHeight="1" x14ac:dyDescent="0.2">
      <c r="A90" s="966"/>
      <c r="B90" s="198" t="s">
        <v>2605</v>
      </c>
      <c r="C90" s="967"/>
      <c r="D90" s="158">
        <v>3400</v>
      </c>
      <c r="E90" s="158" t="s">
        <v>2625</v>
      </c>
      <c r="F90" s="199"/>
      <c r="G90" s="984"/>
      <c r="H90" s="201" t="s">
        <v>2638</v>
      </c>
      <c r="I90" s="202" t="s">
        <v>496</v>
      </c>
      <c r="J90" s="159"/>
      <c r="K90" s="202" t="s">
        <v>496</v>
      </c>
      <c r="L90" s="159"/>
      <c r="M90" s="203" t="s">
        <v>496</v>
      </c>
      <c r="N90" s="203"/>
      <c r="O90" s="203"/>
      <c r="P90" s="203"/>
      <c r="Q90" s="178"/>
    </row>
    <row r="91" spans="1:17" s="147" customFormat="1" ht="17.25" customHeight="1" x14ac:dyDescent="0.2">
      <c r="A91" s="966"/>
      <c r="B91" s="198" t="s">
        <v>2591</v>
      </c>
      <c r="C91" s="967"/>
      <c r="D91" s="158">
        <v>858</v>
      </c>
      <c r="E91" s="158" t="s">
        <v>2625</v>
      </c>
      <c r="F91" s="199"/>
      <c r="G91" s="984"/>
      <c r="H91" s="201" t="s">
        <v>2639</v>
      </c>
      <c r="I91" s="202" t="s">
        <v>496</v>
      </c>
      <c r="J91" s="159"/>
      <c r="K91" s="202" t="s">
        <v>496</v>
      </c>
      <c r="L91" s="159"/>
      <c r="M91" s="203" t="s">
        <v>496</v>
      </c>
      <c r="N91" s="203"/>
      <c r="O91" s="203"/>
      <c r="P91" s="203"/>
      <c r="Q91" s="178"/>
    </row>
    <row r="92" spans="1:17" s="147" customFormat="1" ht="17.25" customHeight="1" x14ac:dyDescent="0.2">
      <c r="A92" s="966"/>
      <c r="B92" s="198" t="s">
        <v>2590</v>
      </c>
      <c r="C92" s="967"/>
      <c r="D92" s="158">
        <v>550</v>
      </c>
      <c r="E92" s="158" t="s">
        <v>2625</v>
      </c>
      <c r="F92" s="199"/>
      <c r="G92" s="984"/>
      <c r="H92" s="201" t="s">
        <v>2640</v>
      </c>
      <c r="I92" s="202" t="s">
        <v>496</v>
      </c>
      <c r="J92" s="159"/>
      <c r="K92" s="202" t="s">
        <v>496</v>
      </c>
      <c r="L92" s="159"/>
      <c r="M92" s="203" t="s">
        <v>496</v>
      </c>
      <c r="N92" s="203"/>
      <c r="O92" s="203"/>
      <c r="P92" s="203"/>
      <c r="Q92" s="178"/>
    </row>
    <row r="93" spans="1:17" s="147" customFormat="1" ht="17.25" customHeight="1" x14ac:dyDescent="0.2">
      <c r="A93" s="966"/>
      <c r="B93" s="198" t="s">
        <v>2588</v>
      </c>
      <c r="C93" s="967"/>
      <c r="D93" s="158">
        <v>596.25</v>
      </c>
      <c r="E93" s="158" t="s">
        <v>2625</v>
      </c>
      <c r="F93" s="199"/>
      <c r="G93" s="984"/>
      <c r="H93" s="201" t="s">
        <v>2641</v>
      </c>
      <c r="I93" s="202" t="s">
        <v>496</v>
      </c>
      <c r="J93" s="159"/>
      <c r="K93" s="202" t="s">
        <v>496</v>
      </c>
      <c r="L93" s="159"/>
      <c r="M93" s="203" t="s">
        <v>496</v>
      </c>
      <c r="N93" s="203"/>
      <c r="O93" s="203"/>
      <c r="P93" s="203"/>
      <c r="Q93" s="178"/>
    </row>
    <row r="94" spans="1:17" s="147" customFormat="1" ht="17.25" customHeight="1" x14ac:dyDescent="0.2">
      <c r="A94" s="966"/>
      <c r="B94" s="198" t="s">
        <v>2587</v>
      </c>
      <c r="C94" s="967"/>
      <c r="D94" s="158">
        <v>600</v>
      </c>
      <c r="E94" s="158" t="s">
        <v>2625</v>
      </c>
      <c r="F94" s="199"/>
      <c r="G94" s="984"/>
      <c r="H94" s="201" t="s">
        <v>2642</v>
      </c>
      <c r="I94" s="202" t="s">
        <v>496</v>
      </c>
      <c r="J94" s="159"/>
      <c r="K94" s="202" t="s">
        <v>496</v>
      </c>
      <c r="L94" s="159"/>
      <c r="M94" s="203" t="s">
        <v>496</v>
      </c>
      <c r="N94" s="203"/>
      <c r="O94" s="203"/>
      <c r="P94" s="203"/>
      <c r="Q94" s="178"/>
    </row>
    <row r="95" spans="1:17" s="147" customFormat="1" ht="17.25" customHeight="1" x14ac:dyDescent="0.2">
      <c r="A95" s="966"/>
      <c r="B95" s="198" t="s">
        <v>2593</v>
      </c>
      <c r="C95" s="967"/>
      <c r="D95" s="158">
        <v>250</v>
      </c>
      <c r="E95" s="158" t="s">
        <v>2625</v>
      </c>
      <c r="F95" s="199"/>
      <c r="G95" s="984"/>
      <c r="H95" s="201" t="s">
        <v>2643</v>
      </c>
      <c r="I95" s="202" t="s">
        <v>496</v>
      </c>
      <c r="J95" s="159"/>
      <c r="K95" s="202" t="s">
        <v>496</v>
      </c>
      <c r="L95" s="159"/>
      <c r="M95" s="203" t="s">
        <v>496</v>
      </c>
      <c r="N95" s="203"/>
      <c r="O95" s="203"/>
      <c r="P95" s="203"/>
      <c r="Q95" s="178"/>
    </row>
    <row r="96" spans="1:17" s="147" customFormat="1" ht="17.25" customHeight="1" x14ac:dyDescent="0.2">
      <c r="A96" s="966"/>
      <c r="B96" s="198" t="s">
        <v>2603</v>
      </c>
      <c r="C96" s="967"/>
      <c r="D96" s="158">
        <v>3400</v>
      </c>
      <c r="E96" s="158" t="s">
        <v>2625</v>
      </c>
      <c r="F96" s="199"/>
      <c r="G96" s="984" t="s">
        <v>2644</v>
      </c>
      <c r="H96" s="201" t="s">
        <v>2645</v>
      </c>
      <c r="I96" s="202" t="s">
        <v>496</v>
      </c>
      <c r="J96" s="159"/>
      <c r="K96" s="202" t="s">
        <v>496</v>
      </c>
      <c r="L96" s="159"/>
      <c r="M96" s="203" t="s">
        <v>496</v>
      </c>
      <c r="N96" s="203"/>
      <c r="O96" s="203"/>
      <c r="P96" s="203"/>
      <c r="Q96" s="178"/>
    </row>
    <row r="97" spans="1:17" s="147" customFormat="1" ht="17.25" customHeight="1" x14ac:dyDescent="0.2">
      <c r="A97" s="966"/>
      <c r="B97" s="198" t="s">
        <v>2577</v>
      </c>
      <c r="C97" s="967"/>
      <c r="D97" s="158">
        <v>920</v>
      </c>
      <c r="E97" s="158" t="s">
        <v>2625</v>
      </c>
      <c r="F97" s="199"/>
      <c r="G97" s="984"/>
      <c r="H97" s="201" t="s">
        <v>2646</v>
      </c>
      <c r="I97" s="202" t="s">
        <v>496</v>
      </c>
      <c r="J97" s="159"/>
      <c r="K97" s="202" t="s">
        <v>496</v>
      </c>
      <c r="L97" s="159"/>
      <c r="M97" s="203"/>
      <c r="N97" s="203" t="s">
        <v>496</v>
      </c>
      <c r="O97" s="203"/>
      <c r="P97" s="203"/>
      <c r="Q97" s="178"/>
    </row>
    <row r="98" spans="1:17" s="147" customFormat="1" ht="17.25" customHeight="1" x14ac:dyDescent="0.2">
      <c r="A98" s="966"/>
      <c r="B98" s="198" t="s">
        <v>2578</v>
      </c>
      <c r="C98" s="967"/>
      <c r="D98" s="158">
        <v>920</v>
      </c>
      <c r="E98" s="158" t="s">
        <v>2625</v>
      </c>
      <c r="F98" s="199"/>
      <c r="G98" s="984"/>
      <c r="H98" s="201" t="s">
        <v>2647</v>
      </c>
      <c r="I98" s="202" t="s">
        <v>496</v>
      </c>
      <c r="J98" s="159"/>
      <c r="K98" s="202" t="s">
        <v>496</v>
      </c>
      <c r="L98" s="159"/>
      <c r="M98" s="203" t="s">
        <v>496</v>
      </c>
      <c r="N98" s="203"/>
      <c r="O98" s="203"/>
      <c r="P98" s="203"/>
      <c r="Q98" s="178"/>
    </row>
    <row r="99" spans="1:17" s="147" customFormat="1" ht="17.25" customHeight="1" x14ac:dyDescent="0.2">
      <c r="A99" s="966"/>
      <c r="B99" s="198" t="s">
        <v>2611</v>
      </c>
      <c r="C99" s="967"/>
      <c r="D99" s="158">
        <v>1250</v>
      </c>
      <c r="E99" s="158" t="s">
        <v>2625</v>
      </c>
      <c r="F99" s="199"/>
      <c r="G99" s="984"/>
      <c r="H99" s="201" t="s">
        <v>2648</v>
      </c>
      <c r="I99" s="202" t="s">
        <v>496</v>
      </c>
      <c r="J99" s="159"/>
      <c r="K99" s="202" t="s">
        <v>496</v>
      </c>
      <c r="L99" s="159"/>
      <c r="M99" s="203" t="s">
        <v>496</v>
      </c>
      <c r="N99" s="203"/>
      <c r="O99" s="203"/>
      <c r="P99" s="203"/>
      <c r="Q99" s="178"/>
    </row>
    <row r="100" spans="1:17" s="147" customFormat="1" ht="17.25" customHeight="1" x14ac:dyDescent="0.2">
      <c r="A100" s="966"/>
      <c r="B100" s="198" t="s">
        <v>2608</v>
      </c>
      <c r="C100" s="967"/>
      <c r="D100" s="158">
        <v>750</v>
      </c>
      <c r="E100" s="158" t="s">
        <v>2625</v>
      </c>
      <c r="F100" s="199"/>
      <c r="G100" s="984" t="s">
        <v>2649</v>
      </c>
      <c r="H100" s="201" t="s">
        <v>2650</v>
      </c>
      <c r="I100" s="202" t="s">
        <v>496</v>
      </c>
      <c r="J100" s="159"/>
      <c r="K100" s="202" t="s">
        <v>496</v>
      </c>
      <c r="L100" s="159"/>
      <c r="M100" s="203"/>
      <c r="N100" s="203"/>
      <c r="O100" s="203" t="s">
        <v>496</v>
      </c>
      <c r="P100" s="203"/>
      <c r="Q100" s="178"/>
    </row>
    <row r="101" spans="1:17" s="147" customFormat="1" ht="17.25" customHeight="1" x14ac:dyDescent="0.2">
      <c r="A101" s="966"/>
      <c r="B101" s="198" t="s">
        <v>2610</v>
      </c>
      <c r="C101" s="967"/>
      <c r="D101" s="158">
        <v>1800</v>
      </c>
      <c r="E101" s="158" t="s">
        <v>2625</v>
      </c>
      <c r="F101" s="199"/>
      <c r="G101" s="984"/>
      <c r="H101" s="201" t="s">
        <v>2651</v>
      </c>
      <c r="I101" s="202" t="s">
        <v>496</v>
      </c>
      <c r="J101" s="159"/>
      <c r="K101" s="202" t="s">
        <v>496</v>
      </c>
      <c r="L101" s="159"/>
      <c r="M101" s="203"/>
      <c r="N101" s="203"/>
      <c r="O101" s="203" t="s">
        <v>496</v>
      </c>
      <c r="P101" s="203"/>
      <c r="Q101" s="178"/>
    </row>
    <row r="102" spans="1:17" s="147" customFormat="1" ht="26.25" customHeight="1" x14ac:dyDescent="0.2">
      <c r="A102" s="966"/>
      <c r="B102" s="198" t="s">
        <v>2652</v>
      </c>
      <c r="C102" s="967"/>
      <c r="D102" s="158">
        <f>37307.85-D79-D80-D81-D82-D83-D84-D85-D86-D87-D88-D89-D90-D91-D92-D93-D94-D95-D96-D97-D98-D99-D100-D101</f>
        <v>6227</v>
      </c>
      <c r="E102" s="158" t="s">
        <v>2625</v>
      </c>
      <c r="F102" s="199"/>
      <c r="G102" s="179"/>
      <c r="H102" s="201" t="s">
        <v>486</v>
      </c>
      <c r="I102" s="202" t="s">
        <v>2534</v>
      </c>
      <c r="J102" s="202" t="s">
        <v>2534</v>
      </c>
      <c r="K102" s="202" t="s">
        <v>2534</v>
      </c>
      <c r="L102" s="202" t="s">
        <v>2534</v>
      </c>
      <c r="M102" s="203" t="s">
        <v>2534</v>
      </c>
      <c r="N102" s="203" t="s">
        <v>2534</v>
      </c>
      <c r="O102" s="203" t="s">
        <v>2534</v>
      </c>
      <c r="P102" s="203" t="s">
        <v>2534</v>
      </c>
      <c r="Q102" s="178"/>
    </row>
    <row r="103" spans="1:17" s="147" customFormat="1" ht="31.5" customHeight="1" x14ac:dyDescent="0.2">
      <c r="A103" s="966" t="s">
        <v>3139</v>
      </c>
      <c r="B103" s="982" t="s">
        <v>2653</v>
      </c>
      <c r="C103" s="967" t="s">
        <v>2654</v>
      </c>
      <c r="D103" s="158">
        <v>14500</v>
      </c>
      <c r="E103" s="158" t="s">
        <v>2569</v>
      </c>
      <c r="F103" s="199">
        <v>41675</v>
      </c>
      <c r="G103" s="984" t="s">
        <v>2655</v>
      </c>
      <c r="H103" s="180" t="s">
        <v>2656</v>
      </c>
      <c r="I103" s="977" t="s">
        <v>496</v>
      </c>
      <c r="J103" s="977"/>
      <c r="K103" s="977" t="s">
        <v>496</v>
      </c>
      <c r="L103" s="977"/>
      <c r="M103" s="977" t="s">
        <v>496</v>
      </c>
      <c r="N103" s="977"/>
      <c r="O103" s="977"/>
      <c r="P103" s="977"/>
      <c r="Q103" s="178"/>
    </row>
    <row r="104" spans="1:17" s="147" customFormat="1" ht="39" customHeight="1" x14ac:dyDescent="0.2">
      <c r="A104" s="966"/>
      <c r="B104" s="982"/>
      <c r="C104" s="967"/>
      <c r="D104" s="158">
        <v>2900</v>
      </c>
      <c r="E104" s="158" t="s">
        <v>2657</v>
      </c>
      <c r="F104" s="199">
        <v>41795</v>
      </c>
      <c r="G104" s="984"/>
      <c r="H104" s="180" t="s">
        <v>2658</v>
      </c>
      <c r="I104" s="977"/>
      <c r="J104" s="977"/>
      <c r="K104" s="977"/>
      <c r="L104" s="977"/>
      <c r="M104" s="977"/>
      <c r="N104" s="977"/>
      <c r="O104" s="977"/>
      <c r="P104" s="977"/>
      <c r="Q104" s="178"/>
    </row>
    <row r="105" spans="1:17" s="147" customFormat="1" ht="45" customHeight="1" x14ac:dyDescent="0.2">
      <c r="A105" s="208" t="s">
        <v>3140</v>
      </c>
      <c r="B105" s="198" t="s">
        <v>2659</v>
      </c>
      <c r="C105" s="198" t="s">
        <v>2660</v>
      </c>
      <c r="D105" s="158">
        <v>8500</v>
      </c>
      <c r="E105" s="158" t="s">
        <v>2569</v>
      </c>
      <c r="F105" s="199">
        <v>41680</v>
      </c>
      <c r="G105" s="204" t="s">
        <v>2661</v>
      </c>
      <c r="H105" s="180" t="s">
        <v>2662</v>
      </c>
      <c r="I105" s="202" t="s">
        <v>496</v>
      </c>
      <c r="J105" s="159"/>
      <c r="K105" s="202" t="s">
        <v>496</v>
      </c>
      <c r="L105" s="159"/>
      <c r="M105" s="203"/>
      <c r="N105" s="203"/>
      <c r="O105" s="203" t="s">
        <v>496</v>
      </c>
      <c r="P105" s="203"/>
      <c r="Q105" s="178"/>
    </row>
    <row r="106" spans="1:17" s="147" customFormat="1" ht="45" customHeight="1" x14ac:dyDescent="0.2">
      <c r="A106" s="208" t="s">
        <v>3141</v>
      </c>
      <c r="B106" s="198" t="s">
        <v>2663</v>
      </c>
      <c r="C106" s="198" t="s">
        <v>2664</v>
      </c>
      <c r="D106" s="158">
        <v>1637</v>
      </c>
      <c r="E106" s="158" t="s">
        <v>2531</v>
      </c>
      <c r="F106" s="199">
        <v>41668</v>
      </c>
      <c r="G106" s="204" t="s">
        <v>2665</v>
      </c>
      <c r="H106" s="201">
        <v>6982</v>
      </c>
      <c r="I106" s="202" t="s">
        <v>496</v>
      </c>
      <c r="J106" s="159"/>
      <c r="K106" s="202" t="s">
        <v>496</v>
      </c>
      <c r="L106" s="159"/>
      <c r="M106" s="203" t="s">
        <v>496</v>
      </c>
      <c r="N106" s="203"/>
      <c r="O106" s="203"/>
      <c r="P106" s="203"/>
      <c r="Q106" s="178"/>
    </row>
    <row r="107" spans="1:17" s="147" customFormat="1" ht="65.25" customHeight="1" x14ac:dyDescent="0.2">
      <c r="A107" s="208" t="s">
        <v>3142</v>
      </c>
      <c r="B107" s="198" t="s">
        <v>2666</v>
      </c>
      <c r="C107" s="198" t="s">
        <v>2667</v>
      </c>
      <c r="D107" s="158">
        <v>16620</v>
      </c>
      <c r="E107" s="158" t="s">
        <v>2569</v>
      </c>
      <c r="F107" s="199">
        <v>41687</v>
      </c>
      <c r="G107" s="204" t="s">
        <v>2668</v>
      </c>
      <c r="H107" s="201" t="s">
        <v>2669</v>
      </c>
      <c r="I107" s="202" t="s">
        <v>496</v>
      </c>
      <c r="J107" s="159"/>
      <c r="K107" s="202" t="s">
        <v>496</v>
      </c>
      <c r="L107" s="159"/>
      <c r="M107" s="203" t="s">
        <v>496</v>
      </c>
      <c r="N107" s="203"/>
      <c r="O107" s="203"/>
      <c r="P107" s="203"/>
      <c r="Q107" s="178"/>
    </row>
    <row r="108" spans="1:17" s="147" customFormat="1" ht="45" customHeight="1" x14ac:dyDescent="0.2">
      <c r="A108" s="208" t="s">
        <v>3143</v>
      </c>
      <c r="B108" s="198" t="s">
        <v>2670</v>
      </c>
      <c r="C108" s="198" t="s">
        <v>2671</v>
      </c>
      <c r="D108" s="158">
        <v>960</v>
      </c>
      <c r="E108" s="158" t="s">
        <v>2531</v>
      </c>
      <c r="F108" s="199">
        <v>41663</v>
      </c>
      <c r="G108" s="204" t="s">
        <v>2672</v>
      </c>
      <c r="H108" s="201">
        <v>6979</v>
      </c>
      <c r="I108" s="202" t="s">
        <v>496</v>
      </c>
      <c r="J108" s="159"/>
      <c r="K108" s="202" t="s">
        <v>496</v>
      </c>
      <c r="L108" s="159"/>
      <c r="M108" s="203" t="s">
        <v>496</v>
      </c>
      <c r="N108" s="203"/>
      <c r="O108" s="203"/>
      <c r="P108" s="203"/>
      <c r="Q108" s="178"/>
    </row>
    <row r="109" spans="1:17" s="147" customFormat="1" ht="35.1" customHeight="1" x14ac:dyDescent="0.2">
      <c r="A109" s="966" t="s">
        <v>3144</v>
      </c>
      <c r="B109" s="198" t="s">
        <v>2673</v>
      </c>
      <c r="C109" s="967" t="s">
        <v>2674</v>
      </c>
      <c r="D109" s="158">
        <v>10800</v>
      </c>
      <c r="E109" s="158" t="s">
        <v>2531</v>
      </c>
      <c r="F109" s="199">
        <v>41670</v>
      </c>
      <c r="G109" s="204" t="s">
        <v>2675</v>
      </c>
      <c r="H109" s="201">
        <v>6984</v>
      </c>
      <c r="I109" s="202" t="s">
        <v>496</v>
      </c>
      <c r="J109" s="159"/>
      <c r="K109" s="202" t="s">
        <v>496</v>
      </c>
      <c r="L109" s="159"/>
      <c r="M109" s="203"/>
      <c r="N109" s="203" t="s">
        <v>496</v>
      </c>
      <c r="O109" s="203"/>
      <c r="P109" s="203"/>
      <c r="Q109" s="178"/>
    </row>
    <row r="110" spans="1:17" s="147" customFormat="1" ht="35.1" customHeight="1" x14ac:dyDescent="0.2">
      <c r="A110" s="966"/>
      <c r="B110" s="198" t="s">
        <v>2676</v>
      </c>
      <c r="C110" s="967"/>
      <c r="D110" s="158">
        <v>14916</v>
      </c>
      <c r="E110" s="158" t="s">
        <v>2531</v>
      </c>
      <c r="F110" s="199">
        <v>41670</v>
      </c>
      <c r="G110" s="204" t="s">
        <v>2675</v>
      </c>
      <c r="H110" s="201">
        <v>6985</v>
      </c>
      <c r="I110" s="202" t="s">
        <v>496</v>
      </c>
      <c r="J110" s="159"/>
      <c r="K110" s="202" t="s">
        <v>496</v>
      </c>
      <c r="L110" s="159"/>
      <c r="M110" s="203"/>
      <c r="N110" s="203" t="s">
        <v>496</v>
      </c>
      <c r="O110" s="203"/>
      <c r="P110" s="203"/>
      <c r="Q110" s="178"/>
    </row>
    <row r="111" spans="1:17" s="147" customFormat="1" ht="35.1" customHeight="1" x14ac:dyDescent="0.2">
      <c r="A111" s="966"/>
      <c r="B111" s="198" t="s">
        <v>2677</v>
      </c>
      <c r="C111" s="967"/>
      <c r="D111" s="158">
        <v>7200</v>
      </c>
      <c r="E111" s="158" t="s">
        <v>2531</v>
      </c>
      <c r="F111" s="199">
        <v>41670</v>
      </c>
      <c r="G111" s="204" t="s">
        <v>2675</v>
      </c>
      <c r="H111" s="201">
        <v>6986</v>
      </c>
      <c r="I111" s="202" t="s">
        <v>496</v>
      </c>
      <c r="J111" s="159"/>
      <c r="K111" s="202" t="s">
        <v>496</v>
      </c>
      <c r="L111" s="159"/>
      <c r="M111" s="203"/>
      <c r="N111" s="203" t="s">
        <v>496</v>
      </c>
      <c r="O111" s="203"/>
      <c r="P111" s="203"/>
      <c r="Q111" s="178"/>
    </row>
    <row r="112" spans="1:17" s="147" customFormat="1" ht="45" customHeight="1" x14ac:dyDescent="0.2">
      <c r="A112" s="208" t="s">
        <v>3145</v>
      </c>
      <c r="B112" s="198" t="s">
        <v>2678</v>
      </c>
      <c r="C112" s="198" t="s">
        <v>2679</v>
      </c>
      <c r="D112" s="158">
        <v>1520</v>
      </c>
      <c r="E112" s="158" t="s">
        <v>2569</v>
      </c>
      <c r="F112" s="199">
        <v>41676</v>
      </c>
      <c r="G112" s="204" t="s">
        <v>2680</v>
      </c>
      <c r="H112" s="201" t="s">
        <v>2681</v>
      </c>
      <c r="I112" s="202" t="s">
        <v>496</v>
      </c>
      <c r="J112" s="159"/>
      <c r="K112" s="202" t="s">
        <v>496</v>
      </c>
      <c r="L112" s="159"/>
      <c r="M112" s="203" t="s">
        <v>496</v>
      </c>
      <c r="N112" s="203"/>
      <c r="O112" s="203"/>
      <c r="P112" s="203"/>
      <c r="Q112" s="178"/>
    </row>
    <row r="113" spans="1:17" s="147" customFormat="1" ht="51.75" customHeight="1" x14ac:dyDescent="0.2">
      <c r="A113" s="208" t="s">
        <v>3146</v>
      </c>
      <c r="B113" s="198" t="s">
        <v>2682</v>
      </c>
      <c r="C113" s="198" t="s">
        <v>2683</v>
      </c>
      <c r="D113" s="158">
        <v>129.9</v>
      </c>
      <c r="E113" s="158" t="s">
        <v>2531</v>
      </c>
      <c r="F113" s="199">
        <v>41656</v>
      </c>
      <c r="G113" s="204" t="s">
        <v>2684</v>
      </c>
      <c r="H113" s="201">
        <v>6970</v>
      </c>
      <c r="I113" s="202" t="s">
        <v>496</v>
      </c>
      <c r="J113" s="159"/>
      <c r="K113" s="202" t="s">
        <v>496</v>
      </c>
      <c r="L113" s="159"/>
      <c r="M113" s="203" t="s">
        <v>496</v>
      </c>
      <c r="N113" s="203"/>
      <c r="O113" s="203"/>
      <c r="P113" s="203"/>
      <c r="Q113" s="178"/>
    </row>
    <row r="114" spans="1:17" s="147" customFormat="1" ht="39.950000000000003" customHeight="1" x14ac:dyDescent="0.2">
      <c r="A114" s="966" t="s">
        <v>3147</v>
      </c>
      <c r="B114" s="198" t="s">
        <v>2685</v>
      </c>
      <c r="C114" s="967" t="s">
        <v>2686</v>
      </c>
      <c r="D114" s="158">
        <v>714</v>
      </c>
      <c r="E114" s="158" t="s">
        <v>2569</v>
      </c>
      <c r="F114" s="199">
        <v>41684</v>
      </c>
      <c r="G114" s="204" t="s">
        <v>2687</v>
      </c>
      <c r="H114" s="201">
        <v>7041</v>
      </c>
      <c r="I114" s="202" t="s">
        <v>496</v>
      </c>
      <c r="J114" s="159"/>
      <c r="K114" s="202" t="s">
        <v>496</v>
      </c>
      <c r="L114" s="159"/>
      <c r="M114" s="203" t="s">
        <v>496</v>
      </c>
      <c r="N114" s="203"/>
      <c r="O114" s="203"/>
      <c r="P114" s="203"/>
      <c r="Q114" s="178"/>
    </row>
    <row r="115" spans="1:17" s="147" customFormat="1" ht="39.950000000000003" customHeight="1" x14ac:dyDescent="0.2">
      <c r="A115" s="966"/>
      <c r="B115" s="198" t="s">
        <v>2688</v>
      </c>
      <c r="C115" s="967"/>
      <c r="D115" s="158">
        <v>2200</v>
      </c>
      <c r="E115" s="158" t="s">
        <v>2569</v>
      </c>
      <c r="F115" s="199">
        <v>41684</v>
      </c>
      <c r="G115" s="204" t="s">
        <v>2687</v>
      </c>
      <c r="H115" s="201">
        <v>7040</v>
      </c>
      <c r="I115" s="202" t="s">
        <v>496</v>
      </c>
      <c r="J115" s="159"/>
      <c r="K115" s="202" t="s">
        <v>496</v>
      </c>
      <c r="L115" s="159"/>
      <c r="M115" s="203" t="s">
        <v>496</v>
      </c>
      <c r="N115" s="203"/>
      <c r="O115" s="203"/>
      <c r="P115" s="203"/>
      <c r="Q115" s="178"/>
    </row>
    <row r="116" spans="1:17" s="147" customFormat="1" ht="30" customHeight="1" x14ac:dyDescent="0.2">
      <c r="A116" s="966" t="s">
        <v>3148</v>
      </c>
      <c r="B116" s="198" t="s">
        <v>2689</v>
      </c>
      <c r="C116" s="967" t="s">
        <v>2690</v>
      </c>
      <c r="D116" s="158">
        <v>169.35</v>
      </c>
      <c r="E116" s="158" t="s">
        <v>2569</v>
      </c>
      <c r="F116" s="199">
        <v>41676</v>
      </c>
      <c r="G116" s="204" t="s">
        <v>2691</v>
      </c>
      <c r="H116" s="201">
        <v>6995</v>
      </c>
      <c r="I116" s="202" t="s">
        <v>496</v>
      </c>
      <c r="J116" s="159"/>
      <c r="K116" s="202" t="s">
        <v>496</v>
      </c>
      <c r="L116" s="159"/>
      <c r="M116" s="203" t="s">
        <v>496</v>
      </c>
      <c r="N116" s="203"/>
      <c r="O116" s="203"/>
      <c r="P116" s="203"/>
      <c r="Q116" s="178"/>
    </row>
    <row r="117" spans="1:17" s="147" customFormat="1" ht="30" customHeight="1" x14ac:dyDescent="0.2">
      <c r="A117" s="966"/>
      <c r="B117" s="198" t="s">
        <v>2692</v>
      </c>
      <c r="C117" s="967"/>
      <c r="D117" s="158">
        <v>297.56</v>
      </c>
      <c r="E117" s="158" t="s">
        <v>2569</v>
      </c>
      <c r="F117" s="199">
        <v>41676</v>
      </c>
      <c r="G117" s="204" t="s">
        <v>2693</v>
      </c>
      <c r="H117" s="201">
        <v>6994</v>
      </c>
      <c r="I117" s="202" t="s">
        <v>496</v>
      </c>
      <c r="J117" s="159"/>
      <c r="K117" s="202" t="s">
        <v>496</v>
      </c>
      <c r="L117" s="159"/>
      <c r="M117" s="203" t="s">
        <v>496</v>
      </c>
      <c r="N117" s="203"/>
      <c r="O117" s="203"/>
      <c r="P117" s="203"/>
      <c r="Q117" s="178"/>
    </row>
    <row r="118" spans="1:17" s="147" customFormat="1" ht="30" customHeight="1" x14ac:dyDescent="0.2">
      <c r="A118" s="966"/>
      <c r="B118" s="198" t="s">
        <v>2694</v>
      </c>
      <c r="C118" s="967"/>
      <c r="D118" s="158">
        <v>689.62</v>
      </c>
      <c r="E118" s="158" t="s">
        <v>2569</v>
      </c>
      <c r="F118" s="199">
        <v>41676</v>
      </c>
      <c r="G118" s="204" t="s">
        <v>2693</v>
      </c>
      <c r="H118" s="201">
        <v>6993</v>
      </c>
      <c r="I118" s="202" t="s">
        <v>496</v>
      </c>
      <c r="J118" s="159"/>
      <c r="K118" s="202" t="s">
        <v>496</v>
      </c>
      <c r="L118" s="159"/>
      <c r="M118" s="203" t="s">
        <v>496</v>
      </c>
      <c r="N118" s="203"/>
      <c r="O118" s="203"/>
      <c r="P118" s="203"/>
      <c r="Q118" s="178"/>
    </row>
    <row r="119" spans="1:17" s="147" customFormat="1" ht="30" customHeight="1" x14ac:dyDescent="0.2">
      <c r="A119" s="966"/>
      <c r="B119" s="198" t="s">
        <v>2695</v>
      </c>
      <c r="C119" s="967"/>
      <c r="D119" s="158">
        <v>2226.8000000000002</v>
      </c>
      <c r="E119" s="158" t="s">
        <v>2569</v>
      </c>
      <c r="F119" s="199">
        <v>41676</v>
      </c>
      <c r="G119" s="204" t="s">
        <v>2696</v>
      </c>
      <c r="H119" s="201">
        <v>6992</v>
      </c>
      <c r="I119" s="202" t="s">
        <v>496</v>
      </c>
      <c r="J119" s="159"/>
      <c r="K119" s="202" t="s">
        <v>496</v>
      </c>
      <c r="L119" s="159"/>
      <c r="M119" s="203" t="s">
        <v>496</v>
      </c>
      <c r="N119" s="203"/>
      <c r="O119" s="203"/>
      <c r="P119" s="203"/>
      <c r="Q119" s="178"/>
    </row>
    <row r="120" spans="1:17" s="147" customFormat="1" ht="30" customHeight="1" x14ac:dyDescent="0.2">
      <c r="A120" s="966"/>
      <c r="B120" s="198" t="s">
        <v>2697</v>
      </c>
      <c r="C120" s="967"/>
      <c r="D120" s="158">
        <v>687.7</v>
      </c>
      <c r="E120" s="158" t="s">
        <v>2569</v>
      </c>
      <c r="F120" s="199">
        <v>41676</v>
      </c>
      <c r="G120" s="204" t="s">
        <v>2698</v>
      </c>
      <c r="H120" s="201">
        <v>6991</v>
      </c>
      <c r="I120" s="202" t="s">
        <v>496</v>
      </c>
      <c r="J120" s="159"/>
      <c r="K120" s="202" t="s">
        <v>496</v>
      </c>
      <c r="L120" s="159"/>
      <c r="M120" s="203" t="s">
        <v>496</v>
      </c>
      <c r="N120" s="203"/>
      <c r="O120" s="203"/>
      <c r="P120" s="203"/>
      <c r="Q120" s="178"/>
    </row>
    <row r="121" spans="1:17" s="147" customFormat="1" ht="30" customHeight="1" x14ac:dyDescent="0.2">
      <c r="A121" s="966"/>
      <c r="B121" s="198" t="s">
        <v>2699</v>
      </c>
      <c r="C121" s="967"/>
      <c r="D121" s="158">
        <v>7001.53</v>
      </c>
      <c r="E121" s="158" t="s">
        <v>2569</v>
      </c>
      <c r="F121" s="199">
        <v>41676</v>
      </c>
      <c r="G121" s="204" t="s">
        <v>2700</v>
      </c>
      <c r="H121" s="201">
        <v>6990</v>
      </c>
      <c r="I121" s="202" t="s">
        <v>496</v>
      </c>
      <c r="J121" s="159"/>
      <c r="K121" s="202" t="s">
        <v>496</v>
      </c>
      <c r="L121" s="159"/>
      <c r="M121" s="203" t="s">
        <v>496</v>
      </c>
      <c r="N121" s="203"/>
      <c r="O121" s="203"/>
      <c r="P121" s="203"/>
      <c r="Q121" s="178"/>
    </row>
    <row r="122" spans="1:17" s="147" customFormat="1" ht="45" customHeight="1" x14ac:dyDescent="0.2">
      <c r="A122" s="208" t="s">
        <v>3149</v>
      </c>
      <c r="B122" s="198" t="s">
        <v>2701</v>
      </c>
      <c r="C122" s="198" t="s">
        <v>2702</v>
      </c>
      <c r="D122" s="158">
        <v>3995</v>
      </c>
      <c r="E122" s="158" t="s">
        <v>2703</v>
      </c>
      <c r="F122" s="199">
        <v>41729</v>
      </c>
      <c r="G122" s="204" t="s">
        <v>2704</v>
      </c>
      <c r="H122" s="201" t="s">
        <v>2705</v>
      </c>
      <c r="I122" s="202" t="s">
        <v>496</v>
      </c>
      <c r="J122" s="159"/>
      <c r="K122" s="202" t="s">
        <v>496</v>
      </c>
      <c r="L122" s="159"/>
      <c r="M122" s="203" t="s">
        <v>496</v>
      </c>
      <c r="N122" s="203"/>
      <c r="O122" s="203"/>
      <c r="P122" s="203"/>
      <c r="Q122" s="178"/>
    </row>
    <row r="123" spans="1:17" s="147" customFormat="1" ht="30" customHeight="1" x14ac:dyDescent="0.2">
      <c r="A123" s="966" t="s">
        <v>3150</v>
      </c>
      <c r="B123" s="198" t="s">
        <v>2706</v>
      </c>
      <c r="C123" s="967" t="s">
        <v>2707</v>
      </c>
      <c r="D123" s="158">
        <v>5391</v>
      </c>
      <c r="E123" s="158" t="s">
        <v>2569</v>
      </c>
      <c r="F123" s="199">
        <v>41673</v>
      </c>
      <c r="G123" s="204" t="s">
        <v>2708</v>
      </c>
      <c r="H123" s="201">
        <v>6987</v>
      </c>
      <c r="I123" s="202" t="s">
        <v>496</v>
      </c>
      <c r="J123" s="159"/>
      <c r="K123" s="202" t="s">
        <v>496</v>
      </c>
      <c r="L123" s="159"/>
      <c r="M123" s="203" t="s">
        <v>496</v>
      </c>
      <c r="N123" s="203"/>
      <c r="O123" s="203"/>
      <c r="P123" s="203"/>
      <c r="Q123" s="178"/>
    </row>
    <row r="124" spans="1:17" s="147" customFormat="1" ht="30" customHeight="1" x14ac:dyDescent="0.2">
      <c r="A124" s="966"/>
      <c r="B124" s="198" t="s">
        <v>2709</v>
      </c>
      <c r="C124" s="967"/>
      <c r="D124" s="158">
        <v>2856.4</v>
      </c>
      <c r="E124" s="158" t="s">
        <v>2569</v>
      </c>
      <c r="F124" s="199">
        <v>41673</v>
      </c>
      <c r="G124" s="204" t="s">
        <v>2708</v>
      </c>
      <c r="H124" s="201">
        <v>6988</v>
      </c>
      <c r="I124" s="202" t="s">
        <v>496</v>
      </c>
      <c r="J124" s="159"/>
      <c r="K124" s="202" t="s">
        <v>496</v>
      </c>
      <c r="L124" s="159"/>
      <c r="M124" s="203" t="s">
        <v>496</v>
      </c>
      <c r="N124" s="203"/>
      <c r="O124" s="203"/>
      <c r="P124" s="203"/>
      <c r="Q124" s="178"/>
    </row>
    <row r="125" spans="1:17" s="147" customFormat="1" ht="30" customHeight="1" x14ac:dyDescent="0.2">
      <c r="A125" s="966"/>
      <c r="B125" s="198" t="s">
        <v>2710</v>
      </c>
      <c r="C125" s="967"/>
      <c r="D125" s="158">
        <v>3230</v>
      </c>
      <c r="E125" s="158" t="s">
        <v>2569</v>
      </c>
      <c r="F125" s="199">
        <v>41673</v>
      </c>
      <c r="G125" s="204" t="s">
        <v>2708</v>
      </c>
      <c r="H125" s="201">
        <v>6989</v>
      </c>
      <c r="I125" s="202" t="s">
        <v>496</v>
      </c>
      <c r="J125" s="159"/>
      <c r="K125" s="202" t="s">
        <v>496</v>
      </c>
      <c r="L125" s="159"/>
      <c r="M125" s="203" t="s">
        <v>496</v>
      </c>
      <c r="N125" s="203"/>
      <c r="O125" s="203"/>
      <c r="P125" s="203"/>
      <c r="Q125" s="178"/>
    </row>
    <row r="126" spans="1:17" s="147" customFormat="1" ht="30" customHeight="1" x14ac:dyDescent="0.2">
      <c r="A126" s="208" t="s">
        <v>3151</v>
      </c>
      <c r="B126" s="198" t="s">
        <v>2711</v>
      </c>
      <c r="C126" s="198" t="s">
        <v>2712</v>
      </c>
      <c r="D126" s="158">
        <v>390</v>
      </c>
      <c r="E126" s="158" t="s">
        <v>2531</v>
      </c>
      <c r="F126" s="199">
        <v>41656</v>
      </c>
      <c r="G126" s="204" t="s">
        <v>2713</v>
      </c>
      <c r="H126" s="201">
        <v>6975</v>
      </c>
      <c r="I126" s="202" t="s">
        <v>496</v>
      </c>
      <c r="J126" s="159"/>
      <c r="K126" s="202" t="s">
        <v>496</v>
      </c>
      <c r="L126" s="159"/>
      <c r="M126" s="203"/>
      <c r="N126" s="203"/>
      <c r="O126" s="203"/>
      <c r="P126" s="203" t="s">
        <v>496</v>
      </c>
      <c r="Q126" s="178"/>
    </row>
    <row r="127" spans="1:17" s="147" customFormat="1" ht="30" customHeight="1" x14ac:dyDescent="0.2">
      <c r="A127" s="966" t="s">
        <v>3152</v>
      </c>
      <c r="B127" s="198" t="s">
        <v>2714</v>
      </c>
      <c r="C127" s="967" t="s">
        <v>2715</v>
      </c>
      <c r="D127" s="158">
        <v>175</v>
      </c>
      <c r="E127" s="158" t="s">
        <v>2531</v>
      </c>
      <c r="F127" s="199">
        <v>41660</v>
      </c>
      <c r="G127" s="986" t="s">
        <v>2716</v>
      </c>
      <c r="H127" s="201">
        <v>6976</v>
      </c>
      <c r="I127" s="202" t="s">
        <v>496</v>
      </c>
      <c r="J127" s="159"/>
      <c r="K127" s="202" t="s">
        <v>496</v>
      </c>
      <c r="L127" s="159"/>
      <c r="M127" s="203" t="s">
        <v>2594</v>
      </c>
      <c r="N127" s="203"/>
      <c r="O127" s="203"/>
      <c r="P127" s="203"/>
      <c r="Q127" s="178"/>
    </row>
    <row r="128" spans="1:17" s="147" customFormat="1" ht="30" customHeight="1" x14ac:dyDescent="0.2">
      <c r="A128" s="966"/>
      <c r="B128" s="198" t="s">
        <v>2717</v>
      </c>
      <c r="C128" s="967"/>
      <c r="D128" s="158">
        <v>88</v>
      </c>
      <c r="E128" s="158" t="s">
        <v>2531</v>
      </c>
      <c r="F128" s="199">
        <v>41660</v>
      </c>
      <c r="G128" s="986"/>
      <c r="H128" s="201">
        <v>6977</v>
      </c>
      <c r="I128" s="202" t="s">
        <v>496</v>
      </c>
      <c r="J128" s="159"/>
      <c r="K128" s="202" t="s">
        <v>496</v>
      </c>
      <c r="L128" s="159"/>
      <c r="M128" s="203" t="s">
        <v>2594</v>
      </c>
      <c r="N128" s="203"/>
      <c r="O128" s="203"/>
      <c r="P128" s="203"/>
      <c r="Q128" s="178"/>
    </row>
    <row r="129" spans="1:17" s="147" customFormat="1" ht="30" customHeight="1" x14ac:dyDescent="0.2">
      <c r="A129" s="966"/>
      <c r="B129" s="198" t="s">
        <v>2718</v>
      </c>
      <c r="C129" s="967"/>
      <c r="D129" s="158">
        <v>120</v>
      </c>
      <c r="E129" s="158" t="s">
        <v>2531</v>
      </c>
      <c r="F129" s="199">
        <v>41660</v>
      </c>
      <c r="G129" s="986"/>
      <c r="H129" s="201">
        <v>6978</v>
      </c>
      <c r="I129" s="202" t="s">
        <v>496</v>
      </c>
      <c r="J129" s="159"/>
      <c r="K129" s="202" t="s">
        <v>496</v>
      </c>
      <c r="L129" s="159"/>
      <c r="M129" s="203" t="s">
        <v>2594</v>
      </c>
      <c r="N129" s="203"/>
      <c r="O129" s="203"/>
      <c r="P129" s="203"/>
      <c r="Q129" s="178"/>
    </row>
    <row r="130" spans="1:17" s="147" customFormat="1" ht="50.1" customHeight="1" x14ac:dyDescent="0.2">
      <c r="A130" s="208" t="s">
        <v>3153</v>
      </c>
      <c r="B130" s="198" t="s">
        <v>2670</v>
      </c>
      <c r="C130" s="198" t="s">
        <v>2671</v>
      </c>
      <c r="D130" s="158">
        <v>700</v>
      </c>
      <c r="E130" s="158" t="s">
        <v>2531</v>
      </c>
      <c r="F130" s="199">
        <v>41666</v>
      </c>
      <c r="G130" s="204" t="s">
        <v>2719</v>
      </c>
      <c r="H130" s="201">
        <v>6981</v>
      </c>
      <c r="I130" s="202" t="s">
        <v>496</v>
      </c>
      <c r="J130" s="159"/>
      <c r="K130" s="202" t="s">
        <v>496</v>
      </c>
      <c r="L130" s="159"/>
      <c r="M130" s="203" t="s">
        <v>2594</v>
      </c>
      <c r="N130" s="203"/>
      <c r="O130" s="203"/>
      <c r="P130" s="203"/>
      <c r="Q130" s="178"/>
    </row>
    <row r="131" spans="1:17" s="147" customFormat="1" ht="30" customHeight="1" x14ac:dyDescent="0.2">
      <c r="A131" s="208" t="s">
        <v>3154</v>
      </c>
      <c r="B131" s="198" t="s">
        <v>2720</v>
      </c>
      <c r="C131" s="198" t="s">
        <v>2721</v>
      </c>
      <c r="D131" s="158">
        <v>6240</v>
      </c>
      <c r="E131" s="158" t="s">
        <v>2569</v>
      </c>
      <c r="F131" s="199">
        <v>41687</v>
      </c>
      <c r="G131" s="204" t="s">
        <v>2722</v>
      </c>
      <c r="H131" s="201">
        <v>7042</v>
      </c>
      <c r="I131" s="202" t="s">
        <v>496</v>
      </c>
      <c r="J131" s="159"/>
      <c r="K131" s="202" t="s">
        <v>496</v>
      </c>
      <c r="L131" s="159"/>
      <c r="M131" s="203" t="s">
        <v>496</v>
      </c>
      <c r="N131" s="203"/>
      <c r="O131" s="203"/>
      <c r="P131" s="203"/>
      <c r="Q131" s="178"/>
    </row>
    <row r="132" spans="1:17" s="147" customFormat="1" ht="39.950000000000003" customHeight="1" x14ac:dyDescent="0.2">
      <c r="A132" s="966" t="s">
        <v>3155</v>
      </c>
      <c r="B132" s="198" t="s">
        <v>2723</v>
      </c>
      <c r="C132" s="967" t="s">
        <v>2724</v>
      </c>
      <c r="D132" s="158">
        <v>4241</v>
      </c>
      <c r="E132" s="158" t="s">
        <v>2703</v>
      </c>
      <c r="F132" s="199">
        <v>41729</v>
      </c>
      <c r="G132" s="204" t="s">
        <v>2725</v>
      </c>
      <c r="H132" s="201" t="s">
        <v>2726</v>
      </c>
      <c r="I132" s="202" t="s">
        <v>496</v>
      </c>
      <c r="J132" s="159"/>
      <c r="K132" s="202" t="s">
        <v>496</v>
      </c>
      <c r="L132" s="159"/>
      <c r="M132" s="203"/>
      <c r="N132" s="203" t="s">
        <v>496</v>
      </c>
      <c r="O132" s="203"/>
      <c r="P132" s="203"/>
      <c r="Q132" s="178"/>
    </row>
    <row r="133" spans="1:17" s="147" customFormat="1" ht="39.950000000000003" customHeight="1" x14ac:dyDescent="0.2">
      <c r="A133" s="966"/>
      <c r="B133" s="198" t="s">
        <v>2727</v>
      </c>
      <c r="C133" s="967"/>
      <c r="D133" s="158">
        <v>6205</v>
      </c>
      <c r="E133" s="158" t="s">
        <v>2703</v>
      </c>
      <c r="F133" s="199">
        <v>41729</v>
      </c>
      <c r="G133" s="204" t="s">
        <v>2728</v>
      </c>
      <c r="H133" s="201" t="s">
        <v>2729</v>
      </c>
      <c r="I133" s="202" t="s">
        <v>496</v>
      </c>
      <c r="J133" s="159"/>
      <c r="K133" s="202" t="s">
        <v>496</v>
      </c>
      <c r="L133" s="159"/>
      <c r="M133" s="203"/>
      <c r="N133" s="203" t="s">
        <v>496</v>
      </c>
      <c r="O133" s="203"/>
      <c r="P133" s="203"/>
      <c r="Q133" s="178"/>
    </row>
    <row r="134" spans="1:17" s="147" customFormat="1" ht="39.950000000000003" customHeight="1" x14ac:dyDescent="0.2">
      <c r="A134" s="966"/>
      <c r="B134" s="198" t="s">
        <v>2730</v>
      </c>
      <c r="C134" s="967"/>
      <c r="D134" s="158">
        <v>7964</v>
      </c>
      <c r="E134" s="158" t="s">
        <v>2703</v>
      </c>
      <c r="F134" s="199">
        <v>41729</v>
      </c>
      <c r="G134" s="204" t="s">
        <v>2728</v>
      </c>
      <c r="H134" s="201" t="s">
        <v>2731</v>
      </c>
      <c r="I134" s="202" t="s">
        <v>496</v>
      </c>
      <c r="J134" s="159"/>
      <c r="K134" s="202" t="s">
        <v>496</v>
      </c>
      <c r="L134" s="159"/>
      <c r="M134" s="203"/>
      <c r="N134" s="203" t="s">
        <v>496</v>
      </c>
      <c r="O134" s="203"/>
      <c r="P134" s="203"/>
      <c r="Q134" s="178"/>
    </row>
    <row r="135" spans="1:17" s="147" customFormat="1" ht="50.1" customHeight="1" x14ac:dyDescent="0.2">
      <c r="A135" s="208" t="s">
        <v>3156</v>
      </c>
      <c r="B135" s="198" t="s">
        <v>19</v>
      </c>
      <c r="C135" s="198" t="s">
        <v>2732</v>
      </c>
      <c r="D135" s="158">
        <v>1135</v>
      </c>
      <c r="E135" s="158" t="s">
        <v>2569</v>
      </c>
      <c r="F135" s="199">
        <v>41695</v>
      </c>
      <c r="G135" s="204" t="s">
        <v>2733</v>
      </c>
      <c r="H135" s="201">
        <v>7055</v>
      </c>
      <c r="I135" s="202" t="s">
        <v>496</v>
      </c>
      <c r="J135" s="159"/>
      <c r="K135" s="202" t="s">
        <v>496</v>
      </c>
      <c r="L135" s="159"/>
      <c r="M135" s="203"/>
      <c r="N135" s="203"/>
      <c r="O135" s="203" t="s">
        <v>496</v>
      </c>
      <c r="P135" s="203"/>
      <c r="Q135" s="178"/>
    </row>
    <row r="136" spans="1:17" s="147" customFormat="1" ht="50.1" customHeight="1" x14ac:dyDescent="0.2">
      <c r="A136" s="208" t="s">
        <v>3157</v>
      </c>
      <c r="B136" s="198" t="s">
        <v>2734</v>
      </c>
      <c r="C136" s="198" t="s">
        <v>2735</v>
      </c>
      <c r="D136" s="158">
        <v>1400</v>
      </c>
      <c r="E136" s="158" t="s">
        <v>2703</v>
      </c>
      <c r="F136" s="199">
        <v>41701</v>
      </c>
      <c r="G136" s="204" t="s">
        <v>2736</v>
      </c>
      <c r="H136" s="201">
        <v>7059</v>
      </c>
      <c r="I136" s="202" t="s">
        <v>496</v>
      </c>
      <c r="J136" s="159"/>
      <c r="K136" s="202" t="s">
        <v>496</v>
      </c>
      <c r="L136" s="159"/>
      <c r="M136" s="203"/>
      <c r="N136" s="203"/>
      <c r="O136" s="203" t="s">
        <v>496</v>
      </c>
      <c r="P136" s="203"/>
      <c r="Q136" s="178"/>
    </row>
    <row r="137" spans="1:17" s="147" customFormat="1" ht="50.1" customHeight="1" x14ac:dyDescent="0.2">
      <c r="A137" s="208" t="s">
        <v>3158</v>
      </c>
      <c r="B137" s="198" t="s">
        <v>2555</v>
      </c>
      <c r="C137" s="198" t="s">
        <v>2737</v>
      </c>
      <c r="D137" s="158">
        <v>99.46</v>
      </c>
      <c r="E137" s="158" t="s">
        <v>2531</v>
      </c>
      <c r="F137" s="199">
        <v>41669</v>
      </c>
      <c r="G137" s="204" t="s">
        <v>2738</v>
      </c>
      <c r="H137" s="201">
        <v>6983</v>
      </c>
      <c r="I137" s="202" t="s">
        <v>496</v>
      </c>
      <c r="J137" s="159"/>
      <c r="K137" s="202" t="s">
        <v>496</v>
      </c>
      <c r="L137" s="159"/>
      <c r="M137" s="203" t="s">
        <v>496</v>
      </c>
      <c r="N137" s="203"/>
      <c r="O137" s="203"/>
      <c r="P137" s="203"/>
      <c r="Q137" s="178"/>
    </row>
    <row r="138" spans="1:17" s="147" customFormat="1" ht="35.1" customHeight="1" x14ac:dyDescent="0.2">
      <c r="A138" s="966" t="s">
        <v>3159</v>
      </c>
      <c r="B138" s="198" t="s">
        <v>2739</v>
      </c>
      <c r="C138" s="967" t="s">
        <v>2740</v>
      </c>
      <c r="D138" s="158">
        <v>1078.1600000000001</v>
      </c>
      <c r="E138" s="158" t="s">
        <v>2569</v>
      </c>
      <c r="F138" s="199">
        <v>41690</v>
      </c>
      <c r="G138" s="204" t="s">
        <v>2741</v>
      </c>
      <c r="H138" s="201">
        <v>7045</v>
      </c>
      <c r="I138" s="202" t="s">
        <v>496</v>
      </c>
      <c r="J138" s="159"/>
      <c r="K138" s="202" t="s">
        <v>496</v>
      </c>
      <c r="L138" s="159"/>
      <c r="M138" s="203" t="s">
        <v>496</v>
      </c>
      <c r="N138" s="203"/>
      <c r="O138" s="203"/>
      <c r="P138" s="203"/>
      <c r="Q138" s="178"/>
    </row>
    <row r="139" spans="1:17" s="147" customFormat="1" ht="35.1" customHeight="1" x14ac:dyDescent="0.2">
      <c r="A139" s="966"/>
      <c r="B139" s="198" t="s">
        <v>2742</v>
      </c>
      <c r="C139" s="967"/>
      <c r="D139" s="158">
        <v>78.55</v>
      </c>
      <c r="E139" s="158" t="s">
        <v>2569</v>
      </c>
      <c r="F139" s="199">
        <v>41690</v>
      </c>
      <c r="G139" s="204" t="s">
        <v>2743</v>
      </c>
      <c r="H139" s="201">
        <v>7046</v>
      </c>
      <c r="I139" s="202" t="s">
        <v>496</v>
      </c>
      <c r="J139" s="159"/>
      <c r="K139" s="202" t="s">
        <v>496</v>
      </c>
      <c r="L139" s="159"/>
      <c r="M139" s="203"/>
      <c r="N139" s="203" t="s">
        <v>496</v>
      </c>
      <c r="O139" s="203"/>
      <c r="P139" s="203"/>
      <c r="Q139" s="178"/>
    </row>
    <row r="140" spans="1:17" s="147" customFormat="1" ht="35.1" customHeight="1" x14ac:dyDescent="0.2">
      <c r="A140" s="966"/>
      <c r="B140" s="198" t="s">
        <v>2744</v>
      </c>
      <c r="C140" s="967"/>
      <c r="D140" s="158">
        <v>2230</v>
      </c>
      <c r="E140" s="158" t="s">
        <v>2569</v>
      </c>
      <c r="F140" s="199">
        <v>41690</v>
      </c>
      <c r="G140" s="204" t="s">
        <v>2745</v>
      </c>
      <c r="H140" s="201">
        <v>7047</v>
      </c>
      <c r="I140" s="202" t="s">
        <v>496</v>
      </c>
      <c r="J140" s="159"/>
      <c r="K140" s="202" t="s">
        <v>496</v>
      </c>
      <c r="L140" s="159"/>
      <c r="M140" s="203"/>
      <c r="N140" s="203"/>
      <c r="O140" s="203" t="s">
        <v>496</v>
      </c>
      <c r="P140" s="203"/>
      <c r="Q140" s="178"/>
    </row>
    <row r="141" spans="1:17" s="147" customFormat="1" ht="45" customHeight="1" x14ac:dyDescent="0.2">
      <c r="A141" s="208" t="s">
        <v>3160</v>
      </c>
      <c r="B141" s="198" t="s">
        <v>2746</v>
      </c>
      <c r="C141" s="198" t="s">
        <v>2747</v>
      </c>
      <c r="D141" s="158">
        <v>651</v>
      </c>
      <c r="E141" s="158" t="s">
        <v>2703</v>
      </c>
      <c r="F141" s="199">
        <v>41705</v>
      </c>
      <c r="G141" s="204" t="s">
        <v>2748</v>
      </c>
      <c r="H141" s="201">
        <v>7069</v>
      </c>
      <c r="I141" s="202" t="s">
        <v>496</v>
      </c>
      <c r="J141" s="159"/>
      <c r="K141" s="202" t="s">
        <v>496</v>
      </c>
      <c r="L141" s="159"/>
      <c r="M141" s="203" t="s">
        <v>496</v>
      </c>
      <c r="N141" s="203"/>
      <c r="O141" s="203"/>
      <c r="P141" s="203"/>
      <c r="Q141" s="178"/>
    </row>
    <row r="142" spans="1:17" s="147" customFormat="1" ht="45" customHeight="1" x14ac:dyDescent="0.2">
      <c r="A142" s="208" t="s">
        <v>3161</v>
      </c>
      <c r="B142" s="198" t="s">
        <v>2749</v>
      </c>
      <c r="C142" s="198" t="s">
        <v>2750</v>
      </c>
      <c r="D142" s="158">
        <v>308.8</v>
      </c>
      <c r="E142" s="158" t="s">
        <v>2569</v>
      </c>
      <c r="F142" s="199">
        <v>41681</v>
      </c>
      <c r="G142" s="204" t="s">
        <v>2751</v>
      </c>
      <c r="H142" s="201">
        <v>6996</v>
      </c>
      <c r="I142" s="202" t="s">
        <v>496</v>
      </c>
      <c r="J142" s="159"/>
      <c r="K142" s="202" t="s">
        <v>496</v>
      </c>
      <c r="L142" s="159"/>
      <c r="M142" s="203"/>
      <c r="N142" s="203" t="s">
        <v>496</v>
      </c>
      <c r="O142" s="203"/>
      <c r="P142" s="203"/>
      <c r="Q142" s="178"/>
    </row>
    <row r="143" spans="1:17" s="147" customFormat="1" ht="45" customHeight="1" x14ac:dyDescent="0.2">
      <c r="A143" s="208" t="s">
        <v>3162</v>
      </c>
      <c r="B143" s="205" t="s">
        <v>2653</v>
      </c>
      <c r="C143" s="198" t="s">
        <v>2752</v>
      </c>
      <c r="D143" s="158">
        <v>1068</v>
      </c>
      <c r="E143" s="158" t="s">
        <v>2569</v>
      </c>
      <c r="F143" s="199">
        <v>41683</v>
      </c>
      <c r="G143" s="204" t="s">
        <v>2753</v>
      </c>
      <c r="H143" s="201">
        <v>7044</v>
      </c>
      <c r="I143" s="202" t="s">
        <v>496</v>
      </c>
      <c r="J143" s="159"/>
      <c r="K143" s="202" t="s">
        <v>496</v>
      </c>
      <c r="L143" s="159"/>
      <c r="M143" s="203"/>
      <c r="N143" s="203"/>
      <c r="O143" s="203"/>
      <c r="P143" s="203"/>
      <c r="Q143" s="178"/>
    </row>
    <row r="144" spans="1:17" s="147" customFormat="1" ht="45" customHeight="1" x14ac:dyDescent="0.2">
      <c r="A144" s="208" t="s">
        <v>3163</v>
      </c>
      <c r="B144" s="198" t="s">
        <v>2754</v>
      </c>
      <c r="C144" s="198" t="s">
        <v>2755</v>
      </c>
      <c r="D144" s="158">
        <v>1650</v>
      </c>
      <c r="E144" s="158" t="s">
        <v>2703</v>
      </c>
      <c r="F144" s="199">
        <v>41701</v>
      </c>
      <c r="G144" s="204" t="s">
        <v>2756</v>
      </c>
      <c r="H144" s="201">
        <v>7062</v>
      </c>
      <c r="I144" s="202" t="s">
        <v>496</v>
      </c>
      <c r="J144" s="159"/>
      <c r="K144" s="202" t="s">
        <v>496</v>
      </c>
      <c r="L144" s="159"/>
      <c r="M144" s="203"/>
      <c r="N144" s="203" t="s">
        <v>496</v>
      </c>
      <c r="O144" s="203"/>
      <c r="P144" s="203"/>
      <c r="Q144" s="178"/>
    </row>
    <row r="145" spans="1:17" s="147" customFormat="1" ht="35.1" customHeight="1" x14ac:dyDescent="0.2">
      <c r="A145" s="966" t="s">
        <v>3164</v>
      </c>
      <c r="B145" s="198" t="s">
        <v>2757</v>
      </c>
      <c r="C145" s="967" t="s">
        <v>2758</v>
      </c>
      <c r="D145" s="158">
        <v>236.45</v>
      </c>
      <c r="E145" s="158" t="s">
        <v>2703</v>
      </c>
      <c r="F145" s="199">
        <v>41705</v>
      </c>
      <c r="G145" s="204" t="s">
        <v>2759</v>
      </c>
      <c r="H145" s="201">
        <v>7065</v>
      </c>
      <c r="I145" s="202" t="s">
        <v>496</v>
      </c>
      <c r="J145" s="159"/>
      <c r="K145" s="202" t="s">
        <v>496</v>
      </c>
      <c r="L145" s="159"/>
      <c r="M145" s="203"/>
      <c r="N145" s="203" t="s">
        <v>496</v>
      </c>
      <c r="O145" s="203"/>
      <c r="P145" s="203"/>
      <c r="Q145" s="178"/>
    </row>
    <row r="146" spans="1:17" s="147" customFormat="1" ht="35.1" customHeight="1" x14ac:dyDescent="0.2">
      <c r="A146" s="966"/>
      <c r="B146" s="198" t="s">
        <v>2760</v>
      </c>
      <c r="C146" s="967"/>
      <c r="D146" s="158">
        <v>67.8</v>
      </c>
      <c r="E146" s="158" t="s">
        <v>2703</v>
      </c>
      <c r="F146" s="199">
        <v>41705</v>
      </c>
      <c r="G146" s="204" t="s">
        <v>2761</v>
      </c>
      <c r="H146" s="201">
        <v>7066</v>
      </c>
      <c r="I146" s="202" t="s">
        <v>496</v>
      </c>
      <c r="J146" s="159"/>
      <c r="K146" s="202" t="s">
        <v>496</v>
      </c>
      <c r="L146" s="159"/>
      <c r="M146" s="203"/>
      <c r="N146" s="203" t="s">
        <v>496</v>
      </c>
      <c r="O146" s="203"/>
      <c r="P146" s="203"/>
      <c r="Q146" s="178"/>
    </row>
    <row r="147" spans="1:17" s="147" customFormat="1" ht="35.1" customHeight="1" x14ac:dyDescent="0.2">
      <c r="A147" s="966"/>
      <c r="B147" s="198" t="s">
        <v>2762</v>
      </c>
      <c r="C147" s="967"/>
      <c r="D147" s="158">
        <v>3672.55</v>
      </c>
      <c r="E147" s="158" t="s">
        <v>2703</v>
      </c>
      <c r="F147" s="199">
        <v>41705</v>
      </c>
      <c r="G147" s="204" t="s">
        <v>2763</v>
      </c>
      <c r="H147" s="201">
        <v>7067</v>
      </c>
      <c r="I147" s="202" t="s">
        <v>496</v>
      </c>
      <c r="J147" s="159"/>
      <c r="K147" s="202" t="s">
        <v>496</v>
      </c>
      <c r="L147" s="159"/>
      <c r="M147" s="203"/>
      <c r="N147" s="203" t="s">
        <v>496</v>
      </c>
      <c r="O147" s="203"/>
      <c r="P147" s="203"/>
      <c r="Q147" s="178"/>
    </row>
    <row r="148" spans="1:17" s="147" customFormat="1" ht="35.1" customHeight="1" x14ac:dyDescent="0.2">
      <c r="A148" s="966"/>
      <c r="B148" s="198" t="s">
        <v>2764</v>
      </c>
      <c r="C148" s="967"/>
      <c r="D148" s="158">
        <v>1904.05</v>
      </c>
      <c r="E148" s="158" t="s">
        <v>2703</v>
      </c>
      <c r="F148" s="199">
        <v>41705</v>
      </c>
      <c r="G148" s="204" t="s">
        <v>2765</v>
      </c>
      <c r="H148" s="201">
        <v>7068</v>
      </c>
      <c r="I148" s="202" t="s">
        <v>496</v>
      </c>
      <c r="J148" s="159"/>
      <c r="K148" s="202" t="s">
        <v>496</v>
      </c>
      <c r="L148" s="159"/>
      <c r="M148" s="203"/>
      <c r="N148" s="203" t="s">
        <v>496</v>
      </c>
      <c r="O148" s="203"/>
      <c r="P148" s="203"/>
      <c r="Q148" s="178"/>
    </row>
    <row r="149" spans="1:17" s="147" customFormat="1" ht="35.1" customHeight="1" x14ac:dyDescent="0.2">
      <c r="A149" s="966" t="s">
        <v>3165</v>
      </c>
      <c r="B149" s="198" t="s">
        <v>2766</v>
      </c>
      <c r="C149" s="967" t="s">
        <v>2767</v>
      </c>
      <c r="D149" s="158">
        <v>472.5</v>
      </c>
      <c r="E149" s="158" t="s">
        <v>2703</v>
      </c>
      <c r="F149" s="199">
        <v>41701</v>
      </c>
      <c r="G149" s="204" t="s">
        <v>2768</v>
      </c>
      <c r="H149" s="201">
        <v>7061</v>
      </c>
      <c r="I149" s="202" t="s">
        <v>496</v>
      </c>
      <c r="J149" s="159"/>
      <c r="K149" s="202" t="s">
        <v>496</v>
      </c>
      <c r="L149" s="159"/>
      <c r="M149" s="203"/>
      <c r="N149" s="203" t="s">
        <v>496</v>
      </c>
      <c r="O149" s="203"/>
      <c r="P149" s="203"/>
      <c r="Q149" s="178"/>
    </row>
    <row r="150" spans="1:17" s="147" customFormat="1" ht="35.1" customHeight="1" x14ac:dyDescent="0.2">
      <c r="A150" s="966"/>
      <c r="B150" s="198" t="s">
        <v>2762</v>
      </c>
      <c r="C150" s="967"/>
      <c r="D150" s="158">
        <v>289.10000000000002</v>
      </c>
      <c r="E150" s="158" t="s">
        <v>2703</v>
      </c>
      <c r="F150" s="199">
        <v>41701</v>
      </c>
      <c r="G150" s="204" t="s">
        <v>2769</v>
      </c>
      <c r="H150" s="201">
        <v>7060</v>
      </c>
      <c r="I150" s="202" t="s">
        <v>496</v>
      </c>
      <c r="J150" s="159"/>
      <c r="K150" s="202" t="s">
        <v>496</v>
      </c>
      <c r="L150" s="159"/>
      <c r="M150" s="203"/>
      <c r="N150" s="203" t="s">
        <v>496</v>
      </c>
      <c r="O150" s="203"/>
      <c r="P150" s="203"/>
      <c r="Q150" s="178"/>
    </row>
    <row r="151" spans="1:17" s="147" customFormat="1" ht="64.5" customHeight="1" x14ac:dyDescent="0.2">
      <c r="A151" s="208" t="s">
        <v>3166</v>
      </c>
      <c r="B151" s="198" t="s">
        <v>2770</v>
      </c>
      <c r="C151" s="198" t="s">
        <v>2771</v>
      </c>
      <c r="D151" s="158">
        <v>1073.5</v>
      </c>
      <c r="E151" s="158" t="s">
        <v>2569</v>
      </c>
      <c r="F151" s="199">
        <v>41323</v>
      </c>
      <c r="G151" s="204" t="s">
        <v>2772</v>
      </c>
      <c r="H151" s="201">
        <v>7043</v>
      </c>
      <c r="I151" s="202" t="s">
        <v>496</v>
      </c>
      <c r="J151" s="159"/>
      <c r="K151" s="202" t="s">
        <v>496</v>
      </c>
      <c r="L151" s="159"/>
      <c r="M151" s="203"/>
      <c r="N151" s="203" t="s">
        <v>496</v>
      </c>
      <c r="O151" s="203"/>
      <c r="P151" s="203"/>
      <c r="Q151" s="178"/>
    </row>
    <row r="152" spans="1:17" s="147" customFormat="1" ht="35.1" customHeight="1" x14ac:dyDescent="0.2">
      <c r="A152" s="966" t="s">
        <v>3167</v>
      </c>
      <c r="B152" s="198" t="s">
        <v>2551</v>
      </c>
      <c r="C152" s="967" t="s">
        <v>2737</v>
      </c>
      <c r="D152" s="158">
        <v>211.88</v>
      </c>
      <c r="E152" s="158" t="s">
        <v>2569</v>
      </c>
      <c r="F152" s="199">
        <v>41681</v>
      </c>
      <c r="G152" s="985" t="s">
        <v>2773</v>
      </c>
      <c r="H152" s="201">
        <v>6997</v>
      </c>
      <c r="I152" s="202" t="s">
        <v>496</v>
      </c>
      <c r="J152" s="159"/>
      <c r="K152" s="202" t="s">
        <v>496</v>
      </c>
      <c r="L152" s="159"/>
      <c r="M152" s="203" t="s">
        <v>496</v>
      </c>
      <c r="N152" s="203"/>
      <c r="O152" s="203"/>
      <c r="P152" s="203"/>
      <c r="Q152" s="178"/>
    </row>
    <row r="153" spans="1:17" s="147" customFormat="1" ht="35.1" customHeight="1" x14ac:dyDescent="0.2">
      <c r="A153" s="966"/>
      <c r="B153" s="198" t="s">
        <v>2556</v>
      </c>
      <c r="C153" s="967"/>
      <c r="D153" s="158">
        <v>150</v>
      </c>
      <c r="E153" s="158" t="s">
        <v>2569</v>
      </c>
      <c r="F153" s="199">
        <v>41681</v>
      </c>
      <c r="G153" s="985"/>
      <c r="H153" s="201">
        <v>6998</v>
      </c>
      <c r="I153" s="202" t="s">
        <v>496</v>
      </c>
      <c r="J153" s="159"/>
      <c r="K153" s="202" t="s">
        <v>496</v>
      </c>
      <c r="L153" s="159"/>
      <c r="M153" s="203" t="s">
        <v>496</v>
      </c>
      <c r="N153" s="203"/>
      <c r="O153" s="203"/>
      <c r="P153" s="203"/>
      <c r="Q153" s="178"/>
    </row>
    <row r="154" spans="1:17" s="147" customFormat="1" ht="35.1" customHeight="1" x14ac:dyDescent="0.2">
      <c r="A154" s="208" t="s">
        <v>3168</v>
      </c>
      <c r="B154" s="198" t="s">
        <v>2774</v>
      </c>
      <c r="C154" s="198" t="s">
        <v>2775</v>
      </c>
      <c r="D154" s="158">
        <v>4626</v>
      </c>
      <c r="E154" s="158" t="s">
        <v>2569</v>
      </c>
      <c r="F154" s="199">
        <v>41695</v>
      </c>
      <c r="G154" s="204" t="s">
        <v>2776</v>
      </c>
      <c r="H154" s="201">
        <v>7054</v>
      </c>
      <c r="I154" s="202" t="s">
        <v>496</v>
      </c>
      <c r="J154" s="159"/>
      <c r="K154" s="202" t="s">
        <v>496</v>
      </c>
      <c r="L154" s="159"/>
      <c r="M154" s="203" t="s">
        <v>496</v>
      </c>
      <c r="N154" s="203"/>
      <c r="O154" s="203"/>
      <c r="P154" s="203"/>
      <c r="Q154" s="178"/>
    </row>
    <row r="155" spans="1:17" s="147" customFormat="1" ht="35.1" customHeight="1" x14ac:dyDescent="0.2">
      <c r="A155" s="208" t="s">
        <v>3169</v>
      </c>
      <c r="B155" s="198" t="s">
        <v>2777</v>
      </c>
      <c r="C155" s="198" t="s">
        <v>2755</v>
      </c>
      <c r="D155" s="158">
        <v>340</v>
      </c>
      <c r="E155" s="158" t="s">
        <v>2569</v>
      </c>
      <c r="F155" s="199">
        <v>41697</v>
      </c>
      <c r="G155" s="204" t="s">
        <v>2778</v>
      </c>
      <c r="H155" s="201">
        <v>7058</v>
      </c>
      <c r="I155" s="202" t="s">
        <v>496</v>
      </c>
      <c r="J155" s="159"/>
      <c r="K155" s="202" t="s">
        <v>496</v>
      </c>
      <c r="L155" s="159"/>
      <c r="M155" s="203" t="s">
        <v>496</v>
      </c>
      <c r="N155" s="203"/>
      <c r="O155" s="203"/>
      <c r="P155" s="203"/>
      <c r="Q155" s="178"/>
    </row>
    <row r="156" spans="1:17" s="147" customFormat="1" ht="35.1" customHeight="1" x14ac:dyDescent="0.2">
      <c r="A156" s="208" t="s">
        <v>3170</v>
      </c>
      <c r="B156" s="198" t="s">
        <v>2779</v>
      </c>
      <c r="C156" s="198" t="s">
        <v>2780</v>
      </c>
      <c r="D156" s="158">
        <v>4894</v>
      </c>
      <c r="E156" s="158" t="s">
        <v>2703</v>
      </c>
      <c r="F156" s="199">
        <v>41704</v>
      </c>
      <c r="G156" s="204" t="s">
        <v>2781</v>
      </c>
      <c r="H156" s="201">
        <v>7064</v>
      </c>
      <c r="I156" s="202" t="s">
        <v>496</v>
      </c>
      <c r="J156" s="159"/>
      <c r="K156" s="202" t="s">
        <v>496</v>
      </c>
      <c r="L156" s="159"/>
      <c r="M156" s="203"/>
      <c r="N156" s="203" t="s">
        <v>496</v>
      </c>
      <c r="O156" s="203"/>
      <c r="P156" s="203"/>
      <c r="Q156" s="178"/>
    </row>
    <row r="157" spans="1:17" s="147" customFormat="1" ht="35.1" customHeight="1" x14ac:dyDescent="0.2">
      <c r="A157" s="208" t="s">
        <v>3171</v>
      </c>
      <c r="B157" s="198" t="s">
        <v>2782</v>
      </c>
      <c r="C157" s="198" t="s">
        <v>2783</v>
      </c>
      <c r="D157" s="158">
        <v>319.99</v>
      </c>
      <c r="E157" s="158" t="s">
        <v>2569</v>
      </c>
      <c r="F157" s="199">
        <v>41696</v>
      </c>
      <c r="G157" s="204" t="s">
        <v>2784</v>
      </c>
      <c r="H157" s="201" t="s">
        <v>2785</v>
      </c>
      <c r="I157" s="202" t="s">
        <v>496</v>
      </c>
      <c r="J157" s="159"/>
      <c r="K157" s="202" t="s">
        <v>496</v>
      </c>
      <c r="L157" s="159"/>
      <c r="M157" s="203"/>
      <c r="N157" s="203"/>
      <c r="O157" s="203" t="s">
        <v>496</v>
      </c>
      <c r="P157" s="203"/>
      <c r="Q157" s="178"/>
    </row>
    <row r="158" spans="1:17" s="147" customFormat="1" ht="35.1" customHeight="1" x14ac:dyDescent="0.2">
      <c r="A158" s="966" t="s">
        <v>3172</v>
      </c>
      <c r="B158" s="198" t="s">
        <v>2576</v>
      </c>
      <c r="C158" s="967" t="s">
        <v>2558</v>
      </c>
      <c r="D158" s="158">
        <v>1100</v>
      </c>
      <c r="E158" s="158" t="s">
        <v>2703</v>
      </c>
      <c r="F158" s="199">
        <v>41708</v>
      </c>
      <c r="G158" s="204" t="s">
        <v>2786</v>
      </c>
      <c r="H158" s="201">
        <v>7070</v>
      </c>
      <c r="I158" s="202" t="s">
        <v>496</v>
      </c>
      <c r="J158" s="159"/>
      <c r="K158" s="202" t="s">
        <v>496</v>
      </c>
      <c r="L158" s="159"/>
      <c r="M158" s="203" t="s">
        <v>496</v>
      </c>
      <c r="N158" s="203"/>
      <c r="O158" s="203"/>
      <c r="P158" s="203"/>
      <c r="Q158" s="178"/>
    </row>
    <row r="159" spans="1:17" s="147" customFormat="1" ht="35.1" customHeight="1" x14ac:dyDescent="0.2">
      <c r="A159" s="966"/>
      <c r="B159" s="198" t="s">
        <v>2787</v>
      </c>
      <c r="C159" s="967"/>
      <c r="D159" s="158">
        <v>600</v>
      </c>
      <c r="E159" s="158" t="s">
        <v>2703</v>
      </c>
      <c r="F159" s="199">
        <v>41708</v>
      </c>
      <c r="G159" s="204" t="s">
        <v>2786</v>
      </c>
      <c r="H159" s="201">
        <v>7071</v>
      </c>
      <c r="I159" s="202" t="s">
        <v>496</v>
      </c>
      <c r="J159" s="159"/>
      <c r="K159" s="202" t="s">
        <v>496</v>
      </c>
      <c r="L159" s="159"/>
      <c r="M159" s="203"/>
      <c r="N159" s="203"/>
      <c r="O159" s="203" t="s">
        <v>496</v>
      </c>
      <c r="P159" s="203"/>
      <c r="Q159" s="178"/>
    </row>
    <row r="160" spans="1:17" s="147" customFormat="1" ht="35.1" customHeight="1" x14ac:dyDescent="0.2">
      <c r="A160" s="966"/>
      <c r="B160" s="198" t="s">
        <v>2788</v>
      </c>
      <c r="C160" s="967"/>
      <c r="D160" s="158">
        <v>2300</v>
      </c>
      <c r="E160" s="158" t="s">
        <v>2703</v>
      </c>
      <c r="F160" s="199">
        <v>41708</v>
      </c>
      <c r="G160" s="204" t="s">
        <v>2786</v>
      </c>
      <c r="H160" s="201">
        <v>7072</v>
      </c>
      <c r="I160" s="202" t="s">
        <v>496</v>
      </c>
      <c r="J160" s="159"/>
      <c r="K160" s="202" t="s">
        <v>496</v>
      </c>
      <c r="L160" s="159"/>
      <c r="M160" s="203"/>
      <c r="N160" s="203"/>
      <c r="O160" s="203" t="s">
        <v>496</v>
      </c>
      <c r="P160" s="203"/>
      <c r="Q160" s="178"/>
    </row>
    <row r="161" spans="1:17" s="147" customFormat="1" ht="35.1" customHeight="1" x14ac:dyDescent="0.2">
      <c r="A161" s="966" t="s">
        <v>3173</v>
      </c>
      <c r="B161" s="198" t="s">
        <v>2554</v>
      </c>
      <c r="C161" s="967" t="s">
        <v>2789</v>
      </c>
      <c r="D161" s="158">
        <v>775.63</v>
      </c>
      <c r="E161" s="158" t="s">
        <v>2569</v>
      </c>
      <c r="F161" s="968">
        <v>41690</v>
      </c>
      <c r="G161" s="984" t="s">
        <v>2790</v>
      </c>
      <c r="H161" s="201">
        <v>7049</v>
      </c>
      <c r="I161" s="202" t="s">
        <v>496</v>
      </c>
      <c r="J161" s="159"/>
      <c r="K161" s="202" t="s">
        <v>496</v>
      </c>
      <c r="L161" s="159"/>
      <c r="M161" s="203" t="s">
        <v>496</v>
      </c>
      <c r="N161" s="203"/>
      <c r="O161" s="203"/>
      <c r="P161" s="203"/>
      <c r="Q161" s="178"/>
    </row>
    <row r="162" spans="1:17" s="147" customFormat="1" ht="35.1" customHeight="1" x14ac:dyDescent="0.2">
      <c r="A162" s="966"/>
      <c r="B162" s="198" t="s">
        <v>2551</v>
      </c>
      <c r="C162" s="967"/>
      <c r="D162" s="158">
        <v>596.64</v>
      </c>
      <c r="E162" s="158" t="s">
        <v>2569</v>
      </c>
      <c r="F162" s="968"/>
      <c r="G162" s="984"/>
      <c r="H162" s="201">
        <v>7048</v>
      </c>
      <c r="I162" s="202" t="s">
        <v>496</v>
      </c>
      <c r="J162" s="159"/>
      <c r="K162" s="202" t="s">
        <v>496</v>
      </c>
      <c r="L162" s="159"/>
      <c r="M162" s="203" t="s">
        <v>496</v>
      </c>
      <c r="N162" s="203"/>
      <c r="O162" s="203"/>
      <c r="P162" s="203"/>
      <c r="Q162" s="178"/>
    </row>
    <row r="163" spans="1:17" s="147" customFormat="1" ht="35.1" customHeight="1" x14ac:dyDescent="0.2">
      <c r="A163" s="208" t="s">
        <v>3174</v>
      </c>
      <c r="B163" s="198" t="s">
        <v>2551</v>
      </c>
      <c r="C163" s="198" t="s">
        <v>2664</v>
      </c>
      <c r="D163" s="158">
        <v>81.36</v>
      </c>
      <c r="E163" s="158" t="s">
        <v>2569</v>
      </c>
      <c r="F163" s="199">
        <v>41691</v>
      </c>
      <c r="G163" s="204" t="s">
        <v>2791</v>
      </c>
      <c r="H163" s="201">
        <v>7050</v>
      </c>
      <c r="I163" s="202" t="s">
        <v>496</v>
      </c>
      <c r="J163" s="159"/>
      <c r="K163" s="202" t="s">
        <v>496</v>
      </c>
      <c r="L163" s="159"/>
      <c r="M163" s="203" t="s">
        <v>496</v>
      </c>
      <c r="N163" s="203"/>
      <c r="O163" s="203"/>
      <c r="P163" s="203"/>
      <c r="Q163" s="178"/>
    </row>
    <row r="164" spans="1:17" s="147" customFormat="1" ht="35.1" customHeight="1" x14ac:dyDescent="0.2">
      <c r="A164" s="966" t="s">
        <v>3175</v>
      </c>
      <c r="B164" s="198" t="s">
        <v>2554</v>
      </c>
      <c r="C164" s="967" t="s">
        <v>2737</v>
      </c>
      <c r="D164" s="158">
        <v>169.5</v>
      </c>
      <c r="E164" s="158" t="s">
        <v>2569</v>
      </c>
      <c r="F164" s="199">
        <v>41691</v>
      </c>
      <c r="G164" s="984" t="s">
        <v>2791</v>
      </c>
      <c r="H164" s="201">
        <v>7053</v>
      </c>
      <c r="I164" s="202" t="s">
        <v>496</v>
      </c>
      <c r="J164" s="159"/>
      <c r="K164" s="202" t="s">
        <v>496</v>
      </c>
      <c r="L164" s="159"/>
      <c r="M164" s="203" t="s">
        <v>496</v>
      </c>
      <c r="N164" s="203"/>
      <c r="O164" s="203"/>
      <c r="P164" s="203"/>
      <c r="Q164" s="178"/>
    </row>
    <row r="165" spans="1:17" s="147" customFormat="1" ht="35.1" customHeight="1" x14ac:dyDescent="0.2">
      <c r="A165" s="966"/>
      <c r="B165" s="198" t="s">
        <v>2556</v>
      </c>
      <c r="C165" s="967"/>
      <c r="D165" s="158">
        <v>120</v>
      </c>
      <c r="E165" s="158" t="s">
        <v>2569</v>
      </c>
      <c r="F165" s="199">
        <v>41691</v>
      </c>
      <c r="G165" s="984"/>
      <c r="H165" s="201">
        <v>7052</v>
      </c>
      <c r="I165" s="202" t="s">
        <v>496</v>
      </c>
      <c r="J165" s="159"/>
      <c r="K165" s="202" t="s">
        <v>496</v>
      </c>
      <c r="L165" s="159"/>
      <c r="M165" s="203" t="s">
        <v>496</v>
      </c>
      <c r="N165" s="203"/>
      <c r="O165" s="203"/>
      <c r="P165" s="203"/>
      <c r="Q165" s="178"/>
    </row>
    <row r="166" spans="1:17" s="147" customFormat="1" ht="35.1" customHeight="1" x14ac:dyDescent="0.2">
      <c r="A166" s="966" t="s">
        <v>3176</v>
      </c>
      <c r="B166" s="198" t="s">
        <v>2710</v>
      </c>
      <c r="C166" s="967" t="s">
        <v>2792</v>
      </c>
      <c r="D166" s="158">
        <v>925</v>
      </c>
      <c r="E166" s="158" t="s">
        <v>2703</v>
      </c>
      <c r="F166" s="199">
        <v>41709</v>
      </c>
      <c r="G166" s="204" t="s">
        <v>2793</v>
      </c>
      <c r="H166" s="201">
        <v>7081</v>
      </c>
      <c r="I166" s="202" t="s">
        <v>496</v>
      </c>
      <c r="J166" s="159"/>
      <c r="K166" s="202" t="s">
        <v>496</v>
      </c>
      <c r="L166" s="159"/>
      <c r="M166" s="203" t="s">
        <v>496</v>
      </c>
      <c r="N166" s="203"/>
      <c r="O166" s="203"/>
      <c r="P166" s="203"/>
      <c r="Q166" s="178"/>
    </row>
    <row r="167" spans="1:17" s="147" customFormat="1" ht="35.1" customHeight="1" x14ac:dyDescent="0.2">
      <c r="A167" s="966"/>
      <c r="B167" s="198" t="s">
        <v>2685</v>
      </c>
      <c r="C167" s="967"/>
      <c r="D167" s="158">
        <v>1374.8</v>
      </c>
      <c r="E167" s="158" t="s">
        <v>2703</v>
      </c>
      <c r="F167" s="199">
        <v>41709</v>
      </c>
      <c r="G167" s="204" t="s">
        <v>2793</v>
      </c>
      <c r="H167" s="201">
        <v>7079</v>
      </c>
      <c r="I167" s="202" t="s">
        <v>496</v>
      </c>
      <c r="J167" s="159"/>
      <c r="K167" s="202" t="s">
        <v>496</v>
      </c>
      <c r="L167" s="159"/>
      <c r="M167" s="203" t="s">
        <v>496</v>
      </c>
      <c r="N167" s="203"/>
      <c r="O167" s="203"/>
      <c r="P167" s="203"/>
      <c r="Q167" s="178"/>
    </row>
    <row r="168" spans="1:17" s="147" customFormat="1" ht="35.1" customHeight="1" x14ac:dyDescent="0.2">
      <c r="A168" s="966"/>
      <c r="B168" s="198" t="s">
        <v>2709</v>
      </c>
      <c r="C168" s="967"/>
      <c r="D168" s="158">
        <v>1666</v>
      </c>
      <c r="E168" s="158" t="s">
        <v>2703</v>
      </c>
      <c r="F168" s="199">
        <v>41709</v>
      </c>
      <c r="G168" s="204" t="s">
        <v>2793</v>
      </c>
      <c r="H168" s="201">
        <v>7082</v>
      </c>
      <c r="I168" s="202" t="s">
        <v>496</v>
      </c>
      <c r="J168" s="159"/>
      <c r="K168" s="202" t="s">
        <v>496</v>
      </c>
      <c r="L168" s="159"/>
      <c r="M168" s="203" t="s">
        <v>496</v>
      </c>
      <c r="N168" s="203"/>
      <c r="O168" s="203"/>
      <c r="P168" s="203"/>
      <c r="Q168" s="178"/>
    </row>
    <row r="169" spans="1:17" s="147" customFormat="1" ht="35.1" customHeight="1" x14ac:dyDescent="0.2">
      <c r="A169" s="966" t="s">
        <v>3177</v>
      </c>
      <c r="B169" s="198" t="s">
        <v>2542</v>
      </c>
      <c r="C169" s="967" t="s">
        <v>2794</v>
      </c>
      <c r="D169" s="158">
        <v>5118.83</v>
      </c>
      <c r="E169" s="158" t="s">
        <v>2703</v>
      </c>
      <c r="F169" s="968">
        <v>41708</v>
      </c>
      <c r="G169" s="204" t="s">
        <v>2795</v>
      </c>
      <c r="H169" s="201">
        <v>7073</v>
      </c>
      <c r="I169" s="202" t="s">
        <v>496</v>
      </c>
      <c r="J169" s="159"/>
      <c r="K169" s="202" t="s">
        <v>496</v>
      </c>
      <c r="L169" s="159"/>
      <c r="M169" s="203" t="s">
        <v>496</v>
      </c>
      <c r="N169" s="203"/>
      <c r="O169" s="203"/>
      <c r="P169" s="203"/>
      <c r="Q169" s="178"/>
    </row>
    <row r="170" spans="1:17" s="147" customFormat="1" ht="35.1" customHeight="1" x14ac:dyDescent="0.2">
      <c r="A170" s="966"/>
      <c r="B170" s="198" t="s">
        <v>2796</v>
      </c>
      <c r="C170" s="967"/>
      <c r="D170" s="158">
        <v>512</v>
      </c>
      <c r="E170" s="158" t="s">
        <v>2703</v>
      </c>
      <c r="F170" s="968"/>
      <c r="G170" s="204" t="s">
        <v>2797</v>
      </c>
      <c r="H170" s="201">
        <v>7074</v>
      </c>
      <c r="I170" s="202" t="s">
        <v>496</v>
      </c>
      <c r="J170" s="159"/>
      <c r="K170" s="202" t="s">
        <v>496</v>
      </c>
      <c r="L170" s="159"/>
      <c r="M170" s="203" t="s">
        <v>496</v>
      </c>
      <c r="N170" s="203"/>
      <c r="O170" s="203"/>
      <c r="P170" s="203"/>
      <c r="Q170" s="178"/>
    </row>
    <row r="171" spans="1:17" s="147" customFormat="1" ht="35.1" customHeight="1" x14ac:dyDescent="0.2">
      <c r="A171" s="966"/>
      <c r="B171" s="198" t="s">
        <v>2798</v>
      </c>
      <c r="C171" s="967"/>
      <c r="D171" s="158">
        <v>3448.35</v>
      </c>
      <c r="E171" s="158" t="s">
        <v>2703</v>
      </c>
      <c r="F171" s="968"/>
      <c r="G171" s="204" t="s">
        <v>2799</v>
      </c>
      <c r="H171" s="201">
        <v>7076</v>
      </c>
      <c r="I171" s="202" t="s">
        <v>496</v>
      </c>
      <c r="J171" s="159"/>
      <c r="K171" s="202" t="s">
        <v>496</v>
      </c>
      <c r="L171" s="159"/>
      <c r="M171" s="203" t="s">
        <v>496</v>
      </c>
      <c r="N171" s="203"/>
      <c r="O171" s="203"/>
      <c r="P171" s="203"/>
      <c r="Q171" s="178"/>
    </row>
    <row r="172" spans="1:17" s="147" customFormat="1" ht="35.1" customHeight="1" x14ac:dyDescent="0.2">
      <c r="A172" s="966"/>
      <c r="B172" s="198" t="s">
        <v>2800</v>
      </c>
      <c r="C172" s="967"/>
      <c r="D172" s="158">
        <v>2939.1</v>
      </c>
      <c r="E172" s="158" t="s">
        <v>2703</v>
      </c>
      <c r="F172" s="968"/>
      <c r="G172" s="204" t="s">
        <v>2799</v>
      </c>
      <c r="H172" s="201">
        <v>7077</v>
      </c>
      <c r="I172" s="202" t="s">
        <v>496</v>
      </c>
      <c r="J172" s="159"/>
      <c r="K172" s="202" t="s">
        <v>496</v>
      </c>
      <c r="L172" s="159"/>
      <c r="M172" s="203" t="s">
        <v>496</v>
      </c>
      <c r="N172" s="203"/>
      <c r="O172" s="203"/>
      <c r="P172" s="203"/>
      <c r="Q172" s="178"/>
    </row>
    <row r="173" spans="1:17" s="147" customFormat="1" ht="35.1" customHeight="1" x14ac:dyDescent="0.2">
      <c r="A173" s="966" t="s">
        <v>3178</v>
      </c>
      <c r="B173" s="198" t="s">
        <v>2801</v>
      </c>
      <c r="C173" s="967" t="s">
        <v>2794</v>
      </c>
      <c r="D173" s="158">
        <v>2975</v>
      </c>
      <c r="E173" s="158" t="s">
        <v>2703</v>
      </c>
      <c r="F173" s="968">
        <v>41716</v>
      </c>
      <c r="G173" s="204" t="s">
        <v>2802</v>
      </c>
      <c r="H173" s="201">
        <v>7085</v>
      </c>
      <c r="I173" s="202" t="s">
        <v>496</v>
      </c>
      <c r="J173" s="159"/>
      <c r="K173" s="202" t="s">
        <v>496</v>
      </c>
      <c r="L173" s="159"/>
      <c r="M173" s="203"/>
      <c r="N173" s="203"/>
      <c r="O173" s="203" t="s">
        <v>496</v>
      </c>
      <c r="P173" s="203"/>
      <c r="Q173" s="178"/>
    </row>
    <row r="174" spans="1:17" s="147" customFormat="1" ht="35.1" customHeight="1" x14ac:dyDescent="0.2">
      <c r="A174" s="966"/>
      <c r="B174" s="198" t="s">
        <v>2803</v>
      </c>
      <c r="C174" s="967"/>
      <c r="D174" s="158">
        <v>462.5</v>
      </c>
      <c r="E174" s="158" t="s">
        <v>2703</v>
      </c>
      <c r="F174" s="968"/>
      <c r="G174" s="204" t="s">
        <v>2804</v>
      </c>
      <c r="H174" s="201">
        <v>7086</v>
      </c>
      <c r="I174" s="202" t="s">
        <v>496</v>
      </c>
      <c r="J174" s="159"/>
      <c r="K174" s="202" t="s">
        <v>496</v>
      </c>
      <c r="L174" s="159"/>
      <c r="M174" s="203" t="s">
        <v>496</v>
      </c>
      <c r="N174" s="203"/>
      <c r="O174" s="203"/>
      <c r="P174" s="203"/>
      <c r="Q174" s="178"/>
    </row>
    <row r="175" spans="1:17" s="147" customFormat="1" ht="63" customHeight="1" x14ac:dyDescent="0.2">
      <c r="A175" s="208" t="s">
        <v>3179</v>
      </c>
      <c r="B175" s="198" t="s">
        <v>2805</v>
      </c>
      <c r="C175" s="198" t="s">
        <v>2794</v>
      </c>
      <c r="D175" s="158">
        <v>136</v>
      </c>
      <c r="E175" s="158" t="s">
        <v>2703</v>
      </c>
      <c r="F175" s="199">
        <v>41701</v>
      </c>
      <c r="G175" s="204" t="s">
        <v>2806</v>
      </c>
      <c r="H175" s="201">
        <v>7063</v>
      </c>
      <c r="I175" s="202" t="s">
        <v>496</v>
      </c>
      <c r="J175" s="159"/>
      <c r="K175" s="202" t="s">
        <v>496</v>
      </c>
      <c r="L175" s="159"/>
      <c r="M175" s="203"/>
      <c r="N175" s="203" t="s">
        <v>496</v>
      </c>
      <c r="O175" s="203"/>
      <c r="P175" s="203"/>
      <c r="Q175" s="178"/>
    </row>
    <row r="176" spans="1:17" s="147" customFormat="1" ht="49.5" customHeight="1" x14ac:dyDescent="0.2">
      <c r="A176" s="208" t="s">
        <v>3180</v>
      </c>
      <c r="B176" s="982" t="s">
        <v>2564</v>
      </c>
      <c r="C176" s="967" t="s">
        <v>2807</v>
      </c>
      <c r="D176" s="158">
        <v>8524</v>
      </c>
      <c r="E176" s="158" t="s">
        <v>2703</v>
      </c>
      <c r="F176" s="199">
        <v>41729</v>
      </c>
      <c r="G176" s="204" t="s">
        <v>2808</v>
      </c>
      <c r="H176" s="201">
        <v>7104</v>
      </c>
      <c r="I176" s="202" t="s">
        <v>496</v>
      </c>
      <c r="J176" s="159"/>
      <c r="K176" s="202" t="s">
        <v>496</v>
      </c>
      <c r="L176" s="159"/>
      <c r="M176" s="203"/>
      <c r="N176" s="203" t="s">
        <v>496</v>
      </c>
      <c r="O176" s="203"/>
      <c r="P176" s="203"/>
      <c r="Q176" s="178"/>
    </row>
    <row r="177" spans="1:17" s="147" customFormat="1" ht="77.25" customHeight="1" x14ac:dyDescent="0.2">
      <c r="A177" s="209" t="s">
        <v>2809</v>
      </c>
      <c r="B177" s="982"/>
      <c r="C177" s="967"/>
      <c r="D177" s="158">
        <v>4416.04</v>
      </c>
      <c r="E177" s="158" t="s">
        <v>2625</v>
      </c>
      <c r="F177" s="199">
        <v>41896</v>
      </c>
      <c r="G177" s="204" t="s">
        <v>2810</v>
      </c>
      <c r="H177" s="201" t="s">
        <v>2811</v>
      </c>
      <c r="I177" s="202" t="s">
        <v>496</v>
      </c>
      <c r="J177" s="159"/>
      <c r="K177" s="202" t="s">
        <v>496</v>
      </c>
      <c r="L177" s="159"/>
      <c r="M177" s="203"/>
      <c r="N177" s="203" t="s">
        <v>496</v>
      </c>
      <c r="O177" s="203"/>
      <c r="P177" s="203"/>
      <c r="Q177" s="178"/>
    </row>
    <row r="178" spans="1:17" s="147" customFormat="1" ht="42.75" customHeight="1" x14ac:dyDescent="0.2">
      <c r="A178" s="208" t="s">
        <v>3181</v>
      </c>
      <c r="B178" s="198" t="s">
        <v>2812</v>
      </c>
      <c r="C178" s="198" t="s">
        <v>2813</v>
      </c>
      <c r="D178" s="158">
        <v>267.89</v>
      </c>
      <c r="E178" s="158" t="s">
        <v>2703</v>
      </c>
      <c r="F178" s="199">
        <v>41712</v>
      </c>
      <c r="G178" s="204" t="s">
        <v>2814</v>
      </c>
      <c r="H178" s="201">
        <v>7083</v>
      </c>
      <c r="I178" s="202" t="s">
        <v>496</v>
      </c>
      <c r="J178" s="159"/>
      <c r="K178" s="202" t="s">
        <v>496</v>
      </c>
      <c r="L178" s="159"/>
      <c r="M178" s="203"/>
      <c r="N178" s="203" t="s">
        <v>496</v>
      </c>
      <c r="O178" s="203"/>
      <c r="P178" s="203"/>
      <c r="Q178" s="178"/>
    </row>
    <row r="179" spans="1:17" s="147" customFormat="1" ht="32.25" customHeight="1" x14ac:dyDescent="0.2">
      <c r="A179" s="966" t="s">
        <v>3182</v>
      </c>
      <c r="B179" s="198" t="s">
        <v>1160</v>
      </c>
      <c r="C179" s="967" t="s">
        <v>2815</v>
      </c>
      <c r="D179" s="158">
        <v>379.6</v>
      </c>
      <c r="E179" s="158" t="s">
        <v>2703</v>
      </c>
      <c r="F179" s="968">
        <v>41725</v>
      </c>
      <c r="G179" s="985" t="s">
        <v>2816</v>
      </c>
      <c r="H179" s="201">
        <v>7092</v>
      </c>
      <c r="I179" s="202" t="s">
        <v>496</v>
      </c>
      <c r="J179" s="159"/>
      <c r="K179" s="202" t="s">
        <v>496</v>
      </c>
      <c r="L179" s="159"/>
      <c r="M179" s="203" t="s">
        <v>496</v>
      </c>
      <c r="N179" s="203"/>
      <c r="O179" s="203"/>
      <c r="P179" s="203"/>
      <c r="Q179" s="178"/>
    </row>
    <row r="180" spans="1:17" s="147" customFormat="1" ht="32.25" customHeight="1" x14ac:dyDescent="0.2">
      <c r="A180" s="966"/>
      <c r="B180" s="198" t="s">
        <v>2817</v>
      </c>
      <c r="C180" s="967"/>
      <c r="D180" s="158">
        <v>379.6</v>
      </c>
      <c r="E180" s="158" t="s">
        <v>2703</v>
      </c>
      <c r="F180" s="968"/>
      <c r="G180" s="985"/>
      <c r="H180" s="201">
        <v>7093</v>
      </c>
      <c r="I180" s="202" t="s">
        <v>496</v>
      </c>
      <c r="J180" s="159"/>
      <c r="K180" s="202" t="s">
        <v>496</v>
      </c>
      <c r="L180" s="159"/>
      <c r="M180" s="203" t="s">
        <v>496</v>
      </c>
      <c r="N180" s="203"/>
      <c r="O180" s="203"/>
      <c r="P180" s="203"/>
      <c r="Q180" s="178"/>
    </row>
    <row r="181" spans="1:17" s="147" customFormat="1" ht="32.25" customHeight="1" x14ac:dyDescent="0.2">
      <c r="A181" s="966"/>
      <c r="B181" s="198" t="s">
        <v>2818</v>
      </c>
      <c r="C181" s="967"/>
      <c r="D181" s="158">
        <v>204.75</v>
      </c>
      <c r="E181" s="158" t="s">
        <v>2703</v>
      </c>
      <c r="F181" s="968"/>
      <c r="G181" s="985"/>
      <c r="H181" s="201">
        <v>7095</v>
      </c>
      <c r="I181" s="202" t="s">
        <v>496</v>
      </c>
      <c r="J181" s="159"/>
      <c r="K181" s="202" t="s">
        <v>496</v>
      </c>
      <c r="L181" s="159"/>
      <c r="M181" s="203" t="s">
        <v>496</v>
      </c>
      <c r="N181" s="203"/>
      <c r="O181" s="203"/>
      <c r="P181" s="203"/>
      <c r="Q181" s="178"/>
    </row>
    <row r="182" spans="1:17" s="147" customFormat="1" ht="32.25" customHeight="1" x14ac:dyDescent="0.2">
      <c r="A182" s="966"/>
      <c r="B182" s="198" t="s">
        <v>2819</v>
      </c>
      <c r="C182" s="967"/>
      <c r="D182" s="158">
        <v>49.7</v>
      </c>
      <c r="E182" s="158" t="s">
        <v>2703</v>
      </c>
      <c r="F182" s="968"/>
      <c r="G182" s="985"/>
      <c r="H182" s="201">
        <v>7096</v>
      </c>
      <c r="I182" s="202" t="s">
        <v>496</v>
      </c>
      <c r="J182" s="159"/>
      <c r="K182" s="202" t="s">
        <v>496</v>
      </c>
      <c r="L182" s="159"/>
      <c r="M182" s="203" t="s">
        <v>496</v>
      </c>
      <c r="N182" s="203"/>
      <c r="O182" s="203"/>
      <c r="P182" s="203"/>
      <c r="Q182" s="178"/>
    </row>
    <row r="183" spans="1:17" s="147" customFormat="1" ht="32.25" customHeight="1" x14ac:dyDescent="0.2">
      <c r="A183" s="966"/>
      <c r="B183" s="198" t="s">
        <v>2820</v>
      </c>
      <c r="C183" s="967"/>
      <c r="D183" s="158">
        <v>158.19999999999999</v>
      </c>
      <c r="E183" s="158" t="s">
        <v>2703</v>
      </c>
      <c r="F183" s="968"/>
      <c r="G183" s="985"/>
      <c r="H183" s="201">
        <v>7097</v>
      </c>
      <c r="I183" s="202" t="s">
        <v>496</v>
      </c>
      <c r="J183" s="159"/>
      <c r="K183" s="202" t="s">
        <v>496</v>
      </c>
      <c r="L183" s="159"/>
      <c r="M183" s="203"/>
      <c r="N183" s="203" t="s">
        <v>496</v>
      </c>
      <c r="O183" s="203"/>
      <c r="P183" s="203"/>
      <c r="Q183" s="178"/>
    </row>
    <row r="184" spans="1:17" s="147" customFormat="1" ht="32.25" customHeight="1" x14ac:dyDescent="0.2">
      <c r="A184" s="966"/>
      <c r="B184" s="198" t="s">
        <v>2821</v>
      </c>
      <c r="C184" s="967"/>
      <c r="D184" s="158">
        <v>226</v>
      </c>
      <c r="E184" s="158" t="s">
        <v>2703</v>
      </c>
      <c r="F184" s="968"/>
      <c r="G184" s="985"/>
      <c r="H184" s="201">
        <v>7098</v>
      </c>
      <c r="I184" s="202" t="s">
        <v>496</v>
      </c>
      <c r="J184" s="159"/>
      <c r="K184" s="202" t="s">
        <v>496</v>
      </c>
      <c r="L184" s="159"/>
      <c r="M184" s="203"/>
      <c r="N184" s="203" t="s">
        <v>496</v>
      </c>
      <c r="O184" s="203"/>
      <c r="P184" s="203"/>
      <c r="Q184" s="178"/>
    </row>
    <row r="185" spans="1:17" s="147" customFormat="1" ht="32.25" customHeight="1" x14ac:dyDescent="0.2">
      <c r="A185" s="966"/>
      <c r="B185" s="198" t="s">
        <v>2822</v>
      </c>
      <c r="C185" s="967"/>
      <c r="D185" s="158">
        <v>506.2</v>
      </c>
      <c r="E185" s="158" t="s">
        <v>2703</v>
      </c>
      <c r="F185" s="968"/>
      <c r="G185" s="985"/>
      <c r="H185" s="201">
        <v>7099</v>
      </c>
      <c r="I185" s="202" t="s">
        <v>496</v>
      </c>
      <c r="J185" s="159"/>
      <c r="K185" s="202" t="s">
        <v>496</v>
      </c>
      <c r="L185" s="159"/>
      <c r="M185" s="203"/>
      <c r="N185" s="203" t="s">
        <v>496</v>
      </c>
      <c r="O185" s="203"/>
      <c r="P185" s="203"/>
      <c r="Q185" s="178"/>
    </row>
    <row r="186" spans="1:17" s="147" customFormat="1" ht="66.75" customHeight="1" x14ac:dyDescent="0.2">
      <c r="A186" s="208" t="s">
        <v>3183</v>
      </c>
      <c r="B186" s="198" t="s">
        <v>4386</v>
      </c>
      <c r="C186" s="198" t="s">
        <v>2823</v>
      </c>
      <c r="D186" s="158">
        <v>720</v>
      </c>
      <c r="E186" s="158" t="s">
        <v>2703</v>
      </c>
      <c r="F186" s="199">
        <v>41716</v>
      </c>
      <c r="G186" s="204" t="s">
        <v>2824</v>
      </c>
      <c r="H186" s="181">
        <v>7084</v>
      </c>
      <c r="I186" s="202" t="s">
        <v>496</v>
      </c>
      <c r="J186" s="159"/>
      <c r="K186" s="202" t="s">
        <v>496</v>
      </c>
      <c r="L186" s="159"/>
      <c r="M186" s="203"/>
      <c r="N186" s="203" t="s">
        <v>496</v>
      </c>
      <c r="O186" s="203"/>
      <c r="P186" s="203"/>
      <c r="Q186" s="178"/>
    </row>
    <row r="187" spans="1:17" s="147" customFormat="1" ht="45.75" customHeight="1" x14ac:dyDescent="0.2">
      <c r="A187" s="208" t="s">
        <v>3184</v>
      </c>
      <c r="B187" s="198" t="s">
        <v>2670</v>
      </c>
      <c r="C187" s="198" t="s">
        <v>2825</v>
      </c>
      <c r="D187" s="158">
        <v>2160</v>
      </c>
      <c r="E187" s="158" t="s">
        <v>2703</v>
      </c>
      <c r="F187" s="199">
        <v>41723</v>
      </c>
      <c r="G187" s="204" t="s">
        <v>2826</v>
      </c>
      <c r="H187" s="181">
        <v>7087</v>
      </c>
      <c r="I187" s="202" t="s">
        <v>496</v>
      </c>
      <c r="J187" s="159"/>
      <c r="K187" s="202" t="s">
        <v>496</v>
      </c>
      <c r="L187" s="159"/>
      <c r="M187" s="203"/>
      <c r="N187" s="203" t="s">
        <v>496</v>
      </c>
      <c r="O187" s="203"/>
      <c r="P187" s="203"/>
      <c r="Q187" s="178"/>
    </row>
    <row r="188" spans="1:17" s="147" customFormat="1" ht="45.75" customHeight="1" x14ac:dyDescent="0.2">
      <c r="A188" s="966" t="s">
        <v>3185</v>
      </c>
      <c r="B188" s="198" t="s">
        <v>9</v>
      </c>
      <c r="C188" s="967" t="s">
        <v>2794</v>
      </c>
      <c r="D188" s="158">
        <v>1242.8900000000001</v>
      </c>
      <c r="E188" s="158" t="s">
        <v>2827</v>
      </c>
      <c r="F188" s="968">
        <v>41753</v>
      </c>
      <c r="G188" s="204" t="s">
        <v>2828</v>
      </c>
      <c r="H188" s="181" t="s">
        <v>2829</v>
      </c>
      <c r="I188" s="202" t="s">
        <v>496</v>
      </c>
      <c r="J188" s="159"/>
      <c r="K188" s="202" t="s">
        <v>496</v>
      </c>
      <c r="L188" s="159"/>
      <c r="M188" s="203" t="s">
        <v>496</v>
      </c>
      <c r="N188" s="203"/>
      <c r="O188" s="203"/>
      <c r="P188" s="203"/>
      <c r="Q188" s="178"/>
    </row>
    <row r="189" spans="1:17" s="147" customFormat="1" ht="45.75" customHeight="1" x14ac:dyDescent="0.2">
      <c r="A189" s="966"/>
      <c r="B189" s="205" t="s">
        <v>2653</v>
      </c>
      <c r="C189" s="967"/>
      <c r="D189" s="158">
        <v>4283.3999999999996</v>
      </c>
      <c r="E189" s="158" t="s">
        <v>2827</v>
      </c>
      <c r="F189" s="968"/>
      <c r="G189" s="204" t="s">
        <v>2830</v>
      </c>
      <c r="H189" s="181" t="s">
        <v>2831</v>
      </c>
      <c r="I189" s="202" t="s">
        <v>496</v>
      </c>
      <c r="J189" s="159"/>
      <c r="K189" s="202" t="s">
        <v>496</v>
      </c>
      <c r="L189" s="159"/>
      <c r="M189" s="203" t="s">
        <v>496</v>
      </c>
      <c r="N189" s="203"/>
      <c r="O189" s="203"/>
      <c r="P189" s="203"/>
      <c r="Q189" s="178"/>
    </row>
    <row r="190" spans="1:17" s="147" customFormat="1" ht="54" customHeight="1" x14ac:dyDescent="0.2">
      <c r="A190" s="208" t="s">
        <v>3186</v>
      </c>
      <c r="B190" s="198" t="s">
        <v>2766</v>
      </c>
      <c r="C190" s="198" t="s">
        <v>2832</v>
      </c>
      <c r="D190" s="158">
        <v>80</v>
      </c>
      <c r="E190" s="158" t="s">
        <v>2703</v>
      </c>
      <c r="F190" s="199">
        <v>41725</v>
      </c>
      <c r="G190" s="204" t="s">
        <v>2833</v>
      </c>
      <c r="H190" s="181">
        <v>7090</v>
      </c>
      <c r="I190" s="202" t="s">
        <v>496</v>
      </c>
      <c r="J190" s="159"/>
      <c r="K190" s="202" t="s">
        <v>496</v>
      </c>
      <c r="L190" s="159"/>
      <c r="M190" s="203"/>
      <c r="N190" s="203" t="s">
        <v>496</v>
      </c>
      <c r="O190" s="203"/>
      <c r="P190" s="203"/>
      <c r="Q190" s="178"/>
    </row>
    <row r="191" spans="1:17" s="147" customFormat="1" ht="41.25" customHeight="1" x14ac:dyDescent="0.2">
      <c r="A191" s="966" t="s">
        <v>3187</v>
      </c>
      <c r="B191" s="198" t="s">
        <v>2834</v>
      </c>
      <c r="C191" s="967" t="s">
        <v>2835</v>
      </c>
      <c r="D191" s="158">
        <v>325</v>
      </c>
      <c r="E191" s="158" t="s">
        <v>2703</v>
      </c>
      <c r="F191" s="199">
        <v>41726</v>
      </c>
      <c r="G191" s="204" t="s">
        <v>2836</v>
      </c>
      <c r="H191" s="181">
        <v>7101</v>
      </c>
      <c r="I191" s="202" t="s">
        <v>496</v>
      </c>
      <c r="J191" s="159"/>
      <c r="K191" s="202" t="s">
        <v>496</v>
      </c>
      <c r="L191" s="159"/>
      <c r="M191" s="203"/>
      <c r="N191" s="203"/>
      <c r="O191" s="203" t="s">
        <v>496</v>
      </c>
      <c r="P191" s="203"/>
      <c r="Q191" s="178"/>
    </row>
    <row r="192" spans="1:17" s="147" customFormat="1" ht="41.25" customHeight="1" x14ac:dyDescent="0.2">
      <c r="A192" s="966"/>
      <c r="B192" s="198" t="s">
        <v>2837</v>
      </c>
      <c r="C192" s="967"/>
      <c r="D192" s="158">
        <v>810</v>
      </c>
      <c r="E192" s="158" t="s">
        <v>2703</v>
      </c>
      <c r="F192" s="199">
        <v>41726</v>
      </c>
      <c r="G192" s="204" t="s">
        <v>2838</v>
      </c>
      <c r="H192" s="181">
        <v>7102</v>
      </c>
      <c r="I192" s="202" t="s">
        <v>496</v>
      </c>
      <c r="J192" s="159"/>
      <c r="K192" s="202" t="s">
        <v>496</v>
      </c>
      <c r="L192" s="159"/>
      <c r="M192" s="203" t="s">
        <v>496</v>
      </c>
      <c r="N192" s="203"/>
      <c r="O192" s="203"/>
      <c r="P192" s="203"/>
      <c r="Q192" s="178"/>
    </row>
    <row r="193" spans="1:17" s="147" customFormat="1" ht="59.25" customHeight="1" x14ac:dyDescent="0.2">
      <c r="A193" s="208" t="s">
        <v>3188</v>
      </c>
      <c r="B193" s="198" t="s">
        <v>2839</v>
      </c>
      <c r="C193" s="198" t="s">
        <v>2660</v>
      </c>
      <c r="D193" s="158">
        <v>584.77</v>
      </c>
      <c r="E193" s="158" t="s">
        <v>2703</v>
      </c>
      <c r="F193" s="199">
        <v>41726</v>
      </c>
      <c r="G193" s="204" t="s">
        <v>2840</v>
      </c>
      <c r="H193" s="181">
        <v>7091</v>
      </c>
      <c r="I193" s="202" t="s">
        <v>496</v>
      </c>
      <c r="J193" s="159"/>
      <c r="K193" s="202" t="s">
        <v>496</v>
      </c>
      <c r="L193" s="159"/>
      <c r="M193" s="203" t="s">
        <v>496</v>
      </c>
      <c r="N193" s="203"/>
      <c r="O193" s="203"/>
      <c r="P193" s="203"/>
      <c r="Q193" s="178"/>
    </row>
    <row r="194" spans="1:17" s="147" customFormat="1" ht="54" customHeight="1" x14ac:dyDescent="0.2">
      <c r="A194" s="208" t="s">
        <v>3189</v>
      </c>
      <c r="B194" s="198" t="s">
        <v>2749</v>
      </c>
      <c r="C194" s="198" t="s">
        <v>2750</v>
      </c>
      <c r="D194" s="158">
        <v>525</v>
      </c>
      <c r="E194" s="158" t="s">
        <v>2703</v>
      </c>
      <c r="F194" s="199">
        <v>41726</v>
      </c>
      <c r="G194" s="204" t="s">
        <v>2841</v>
      </c>
      <c r="H194" s="181">
        <v>7103</v>
      </c>
      <c r="I194" s="202" t="s">
        <v>496</v>
      </c>
      <c r="J194" s="159"/>
      <c r="K194" s="202" t="s">
        <v>496</v>
      </c>
      <c r="L194" s="159"/>
      <c r="M194" s="203"/>
      <c r="N194" s="203" t="s">
        <v>496</v>
      </c>
      <c r="O194" s="203"/>
      <c r="P194" s="203"/>
      <c r="Q194" s="178"/>
    </row>
    <row r="195" spans="1:17" s="147" customFormat="1" ht="54" customHeight="1" x14ac:dyDescent="0.2">
      <c r="A195" s="208" t="s">
        <v>3190</v>
      </c>
      <c r="B195" s="205" t="s">
        <v>2653</v>
      </c>
      <c r="C195" s="198" t="s">
        <v>2654</v>
      </c>
      <c r="D195" s="158">
        <v>1450</v>
      </c>
      <c r="E195" s="158" t="s">
        <v>2827</v>
      </c>
      <c r="F195" s="199">
        <v>41732</v>
      </c>
      <c r="G195" s="204" t="s">
        <v>2842</v>
      </c>
      <c r="H195" s="181">
        <v>7105</v>
      </c>
      <c r="I195" s="202" t="s">
        <v>496</v>
      </c>
      <c r="J195" s="159"/>
      <c r="K195" s="202" t="s">
        <v>496</v>
      </c>
      <c r="L195" s="159"/>
      <c r="M195" s="203" t="s">
        <v>496</v>
      </c>
      <c r="N195" s="203"/>
      <c r="O195" s="203"/>
      <c r="P195" s="203"/>
      <c r="Q195" s="178"/>
    </row>
    <row r="196" spans="1:17" s="147" customFormat="1" ht="54.75" customHeight="1" x14ac:dyDescent="0.2">
      <c r="A196" s="966" t="s">
        <v>3191</v>
      </c>
      <c r="B196" s="198" t="s">
        <v>2551</v>
      </c>
      <c r="C196" s="967" t="s">
        <v>2843</v>
      </c>
      <c r="D196" s="158">
        <v>379.68</v>
      </c>
      <c r="E196" s="158" t="s">
        <v>2703</v>
      </c>
      <c r="F196" s="968">
        <v>41725</v>
      </c>
      <c r="G196" s="984" t="s">
        <v>2844</v>
      </c>
      <c r="H196" s="181">
        <v>7088</v>
      </c>
      <c r="I196" s="202" t="s">
        <v>496</v>
      </c>
      <c r="J196" s="159"/>
      <c r="K196" s="202" t="s">
        <v>496</v>
      </c>
      <c r="L196" s="159"/>
      <c r="M196" s="203" t="s">
        <v>496</v>
      </c>
      <c r="N196" s="203"/>
      <c r="O196" s="203"/>
      <c r="P196" s="203"/>
      <c r="Q196" s="178"/>
    </row>
    <row r="197" spans="1:17" s="147" customFormat="1" ht="54.75" customHeight="1" x14ac:dyDescent="0.2">
      <c r="A197" s="966"/>
      <c r="B197" s="198" t="s">
        <v>2554</v>
      </c>
      <c r="C197" s="967"/>
      <c r="D197" s="158">
        <v>372.9</v>
      </c>
      <c r="E197" s="158" t="s">
        <v>2703</v>
      </c>
      <c r="F197" s="968"/>
      <c r="G197" s="984"/>
      <c r="H197" s="181">
        <v>7089</v>
      </c>
      <c r="I197" s="202" t="s">
        <v>496</v>
      </c>
      <c r="J197" s="159"/>
      <c r="K197" s="202" t="s">
        <v>496</v>
      </c>
      <c r="L197" s="159"/>
      <c r="M197" s="203" t="s">
        <v>496</v>
      </c>
      <c r="N197" s="203"/>
      <c r="O197" s="203"/>
      <c r="P197" s="203"/>
      <c r="Q197" s="178"/>
    </row>
    <row r="198" spans="1:17" s="147" customFormat="1" ht="35.1" customHeight="1" x14ac:dyDescent="0.2">
      <c r="A198" s="966" t="s">
        <v>3192</v>
      </c>
      <c r="B198" s="198" t="s">
        <v>2845</v>
      </c>
      <c r="C198" s="967" t="s">
        <v>2846</v>
      </c>
      <c r="D198" s="158">
        <v>1346</v>
      </c>
      <c r="E198" s="158" t="s">
        <v>2847</v>
      </c>
      <c r="F198" s="968">
        <v>41781</v>
      </c>
      <c r="G198" s="204" t="s">
        <v>2848</v>
      </c>
      <c r="H198" s="181">
        <v>7125</v>
      </c>
      <c r="I198" s="202" t="s">
        <v>496</v>
      </c>
      <c r="J198" s="159"/>
      <c r="K198" s="202" t="s">
        <v>496</v>
      </c>
      <c r="L198" s="159"/>
      <c r="M198" s="203"/>
      <c r="N198" s="203"/>
      <c r="O198" s="203" t="s">
        <v>496</v>
      </c>
      <c r="P198" s="203"/>
      <c r="Q198" s="178"/>
    </row>
    <row r="199" spans="1:17" s="147" customFormat="1" ht="35.1" customHeight="1" x14ac:dyDescent="0.2">
      <c r="A199" s="966"/>
      <c r="B199" s="198" t="s">
        <v>2764</v>
      </c>
      <c r="C199" s="967"/>
      <c r="D199" s="158">
        <v>4212.6400000000003</v>
      </c>
      <c r="E199" s="158" t="s">
        <v>2847</v>
      </c>
      <c r="F199" s="968"/>
      <c r="G199" s="204" t="s">
        <v>2849</v>
      </c>
      <c r="H199" s="181" t="s">
        <v>2850</v>
      </c>
      <c r="I199" s="202" t="s">
        <v>496</v>
      </c>
      <c r="J199" s="159"/>
      <c r="K199" s="202" t="s">
        <v>496</v>
      </c>
      <c r="L199" s="159"/>
      <c r="M199" s="203"/>
      <c r="N199" s="203"/>
      <c r="O199" s="203" t="s">
        <v>496</v>
      </c>
      <c r="P199" s="203"/>
      <c r="Q199" s="178"/>
    </row>
    <row r="200" spans="1:17" s="147" customFormat="1" ht="35.1" customHeight="1" x14ac:dyDescent="0.2">
      <c r="A200" s="966"/>
      <c r="B200" s="198" t="s">
        <v>2851</v>
      </c>
      <c r="C200" s="967"/>
      <c r="D200" s="158">
        <f>682.73+634.59</f>
        <v>1317.3200000000002</v>
      </c>
      <c r="E200" s="158" t="s">
        <v>2847</v>
      </c>
      <c r="F200" s="968"/>
      <c r="G200" s="204" t="s">
        <v>2852</v>
      </c>
      <c r="H200" s="181" t="s">
        <v>2853</v>
      </c>
      <c r="I200" s="202" t="s">
        <v>496</v>
      </c>
      <c r="J200" s="159"/>
      <c r="K200" s="202" t="s">
        <v>496</v>
      </c>
      <c r="L200" s="159"/>
      <c r="M200" s="203"/>
      <c r="N200" s="203"/>
      <c r="O200" s="203" t="s">
        <v>496</v>
      </c>
      <c r="P200" s="203"/>
      <c r="Q200" s="178"/>
    </row>
    <row r="201" spans="1:17" s="147" customFormat="1" ht="35.1" customHeight="1" x14ac:dyDescent="0.2">
      <c r="A201" s="966"/>
      <c r="B201" s="198" t="s">
        <v>2854</v>
      </c>
      <c r="C201" s="967"/>
      <c r="D201" s="158">
        <v>1070.5999999999999</v>
      </c>
      <c r="E201" s="158" t="s">
        <v>2847</v>
      </c>
      <c r="F201" s="968"/>
      <c r="G201" s="204" t="s">
        <v>2852</v>
      </c>
      <c r="H201" s="181">
        <v>7128</v>
      </c>
      <c r="I201" s="202" t="s">
        <v>496</v>
      </c>
      <c r="J201" s="159"/>
      <c r="K201" s="202" t="s">
        <v>496</v>
      </c>
      <c r="L201" s="159"/>
      <c r="M201" s="203"/>
      <c r="N201" s="203"/>
      <c r="O201" s="203" t="s">
        <v>496</v>
      </c>
      <c r="P201" s="203"/>
      <c r="Q201" s="178"/>
    </row>
    <row r="202" spans="1:17" s="147" customFormat="1" ht="51.75" customHeight="1" x14ac:dyDescent="0.2">
      <c r="A202" s="966" t="s">
        <v>3193</v>
      </c>
      <c r="B202" s="198" t="s">
        <v>2855</v>
      </c>
      <c r="C202" s="967" t="s">
        <v>2856</v>
      </c>
      <c r="D202" s="158">
        <v>4349.8</v>
      </c>
      <c r="E202" s="158" t="s">
        <v>2657</v>
      </c>
      <c r="F202" s="199">
        <v>41810</v>
      </c>
      <c r="G202" s="204" t="s">
        <v>2857</v>
      </c>
      <c r="H202" s="181" t="s">
        <v>2858</v>
      </c>
      <c r="I202" s="202" t="s">
        <v>496</v>
      </c>
      <c r="J202" s="159"/>
      <c r="K202" s="202" t="s">
        <v>496</v>
      </c>
      <c r="L202" s="159"/>
      <c r="M202" s="203" t="s">
        <v>496</v>
      </c>
      <c r="N202" s="203"/>
      <c r="O202" s="203"/>
      <c r="P202" s="203"/>
      <c r="Q202" s="178"/>
    </row>
    <row r="203" spans="1:17" s="147" customFormat="1" ht="51.75" customHeight="1" x14ac:dyDescent="0.2">
      <c r="A203" s="966"/>
      <c r="B203" s="198" t="s">
        <v>2859</v>
      </c>
      <c r="C203" s="967"/>
      <c r="D203" s="158">
        <v>2946</v>
      </c>
      <c r="E203" s="158" t="s">
        <v>2657</v>
      </c>
      <c r="F203" s="199">
        <v>41810</v>
      </c>
      <c r="G203" s="204" t="s">
        <v>2860</v>
      </c>
      <c r="H203" s="181" t="s">
        <v>2861</v>
      </c>
      <c r="I203" s="202" t="s">
        <v>496</v>
      </c>
      <c r="J203" s="159"/>
      <c r="K203" s="202" t="s">
        <v>496</v>
      </c>
      <c r="L203" s="159"/>
      <c r="M203" s="203" t="s">
        <v>496</v>
      </c>
      <c r="N203" s="203"/>
      <c r="O203" s="203"/>
      <c r="P203" s="203"/>
      <c r="Q203" s="178"/>
    </row>
    <row r="204" spans="1:17" s="147" customFormat="1" ht="51.75" customHeight="1" x14ac:dyDescent="0.2">
      <c r="A204" s="966"/>
      <c r="B204" s="198" t="s">
        <v>2862</v>
      </c>
      <c r="C204" s="967"/>
      <c r="D204" s="158">
        <v>5574.2</v>
      </c>
      <c r="E204" s="158" t="s">
        <v>2657</v>
      </c>
      <c r="F204" s="199">
        <v>41810</v>
      </c>
      <c r="G204" s="204" t="s">
        <v>2863</v>
      </c>
      <c r="H204" s="181" t="s">
        <v>2864</v>
      </c>
      <c r="I204" s="202" t="s">
        <v>496</v>
      </c>
      <c r="J204" s="159"/>
      <c r="K204" s="202" t="s">
        <v>496</v>
      </c>
      <c r="L204" s="159"/>
      <c r="M204" s="203" t="s">
        <v>496</v>
      </c>
      <c r="N204" s="203"/>
      <c r="O204" s="203"/>
      <c r="P204" s="203"/>
      <c r="Q204" s="178"/>
    </row>
    <row r="205" spans="1:17" s="147" customFormat="1" ht="45" customHeight="1" x14ac:dyDescent="0.2">
      <c r="A205" s="208" t="s">
        <v>3194</v>
      </c>
      <c r="B205" s="198" t="s">
        <v>2777</v>
      </c>
      <c r="C205" s="198" t="s">
        <v>2865</v>
      </c>
      <c r="D205" s="158">
        <v>480</v>
      </c>
      <c r="E205" s="158" t="s">
        <v>2827</v>
      </c>
      <c r="F205" s="199">
        <v>41737</v>
      </c>
      <c r="G205" s="204" t="s">
        <v>2866</v>
      </c>
      <c r="H205" s="181">
        <v>7108</v>
      </c>
      <c r="I205" s="202" t="s">
        <v>496</v>
      </c>
      <c r="J205" s="159"/>
      <c r="K205" s="202" t="s">
        <v>496</v>
      </c>
      <c r="L205" s="159"/>
      <c r="M205" s="203"/>
      <c r="N205" s="203"/>
      <c r="O205" s="203" t="s">
        <v>496</v>
      </c>
      <c r="P205" s="203"/>
      <c r="Q205" s="178"/>
    </row>
    <row r="206" spans="1:17" s="147" customFormat="1" ht="45" customHeight="1" x14ac:dyDescent="0.2">
      <c r="A206" s="208" t="s">
        <v>3195</v>
      </c>
      <c r="B206" s="198" t="s">
        <v>2867</v>
      </c>
      <c r="C206" s="198" t="s">
        <v>2868</v>
      </c>
      <c r="D206" s="158">
        <v>473.58</v>
      </c>
      <c r="E206" s="158" t="s">
        <v>2827</v>
      </c>
      <c r="F206" s="199">
        <v>41739</v>
      </c>
      <c r="G206" s="204" t="s">
        <v>2869</v>
      </c>
      <c r="H206" s="181">
        <v>7109</v>
      </c>
      <c r="I206" s="203" t="s">
        <v>496</v>
      </c>
      <c r="J206" s="160"/>
      <c r="K206" s="203" t="s">
        <v>496</v>
      </c>
      <c r="L206" s="160"/>
      <c r="M206" s="203" t="s">
        <v>496</v>
      </c>
      <c r="N206" s="203"/>
      <c r="O206" s="203"/>
      <c r="P206" s="203"/>
      <c r="Q206" s="178"/>
    </row>
    <row r="207" spans="1:17" s="147" customFormat="1" ht="45" customHeight="1" x14ac:dyDescent="0.2">
      <c r="A207" s="208" t="s">
        <v>3196</v>
      </c>
      <c r="B207" s="198" t="s">
        <v>2555</v>
      </c>
      <c r="C207" s="198" t="s">
        <v>2737</v>
      </c>
      <c r="D207" s="158">
        <v>104.94</v>
      </c>
      <c r="E207" s="158" t="s">
        <v>2827</v>
      </c>
      <c r="F207" s="199">
        <v>41733</v>
      </c>
      <c r="G207" s="204" t="s">
        <v>2870</v>
      </c>
      <c r="H207" s="181">
        <v>7106</v>
      </c>
      <c r="I207" s="202" t="s">
        <v>496</v>
      </c>
      <c r="J207" s="159"/>
      <c r="K207" s="202" t="s">
        <v>496</v>
      </c>
      <c r="L207" s="159"/>
      <c r="M207" s="203" t="s">
        <v>496</v>
      </c>
      <c r="N207" s="203"/>
      <c r="O207" s="203"/>
      <c r="P207" s="203"/>
      <c r="Q207" s="178"/>
    </row>
    <row r="208" spans="1:17" s="147" customFormat="1" ht="53.25" customHeight="1" x14ac:dyDescent="0.2">
      <c r="A208" s="208" t="s">
        <v>3197</v>
      </c>
      <c r="B208" s="198" t="s">
        <v>2551</v>
      </c>
      <c r="C208" s="198" t="s">
        <v>2737</v>
      </c>
      <c r="D208" s="158">
        <v>169.5</v>
      </c>
      <c r="E208" s="158" t="s">
        <v>2827</v>
      </c>
      <c r="F208" s="199">
        <v>41733</v>
      </c>
      <c r="G208" s="204" t="s">
        <v>2870</v>
      </c>
      <c r="H208" s="181">
        <v>7107</v>
      </c>
      <c r="I208" s="202" t="s">
        <v>496</v>
      </c>
      <c r="J208" s="159"/>
      <c r="K208" s="202" t="s">
        <v>496</v>
      </c>
      <c r="L208" s="159"/>
      <c r="M208" s="203" t="s">
        <v>496</v>
      </c>
      <c r="N208" s="203"/>
      <c r="O208" s="203"/>
      <c r="P208" s="203"/>
      <c r="Q208" s="178"/>
    </row>
    <row r="209" spans="1:17" s="147" customFormat="1" ht="45" customHeight="1" x14ac:dyDescent="0.2">
      <c r="A209" s="208" t="s">
        <v>3198</v>
      </c>
      <c r="B209" s="198" t="s">
        <v>2839</v>
      </c>
      <c r="C209" s="198" t="s">
        <v>2871</v>
      </c>
      <c r="D209" s="158">
        <v>1500</v>
      </c>
      <c r="E209" s="158" t="s">
        <v>2847</v>
      </c>
      <c r="F209" s="199">
        <v>41765</v>
      </c>
      <c r="G209" s="204" t="s">
        <v>2872</v>
      </c>
      <c r="H209" s="181">
        <v>7115</v>
      </c>
      <c r="I209" s="202" t="s">
        <v>496</v>
      </c>
      <c r="J209" s="159"/>
      <c r="K209" s="202" t="s">
        <v>496</v>
      </c>
      <c r="L209" s="159"/>
      <c r="M209" s="203" t="s">
        <v>496</v>
      </c>
      <c r="N209" s="203"/>
      <c r="O209" s="203"/>
      <c r="P209" s="203"/>
      <c r="Q209" s="178"/>
    </row>
    <row r="210" spans="1:17" s="147" customFormat="1" ht="45" customHeight="1" x14ac:dyDescent="0.2">
      <c r="A210" s="208" t="s">
        <v>3199</v>
      </c>
      <c r="B210" s="198" t="s">
        <v>2782</v>
      </c>
      <c r="C210" s="198" t="s">
        <v>2871</v>
      </c>
      <c r="D210" s="158">
        <f>37.71+547.09</f>
        <v>584.80000000000007</v>
      </c>
      <c r="E210" s="158" t="s">
        <v>2827</v>
      </c>
      <c r="F210" s="199">
        <v>41758</v>
      </c>
      <c r="G210" s="204" t="s">
        <v>2873</v>
      </c>
      <c r="H210" s="181" t="s">
        <v>2874</v>
      </c>
      <c r="I210" s="202" t="s">
        <v>496</v>
      </c>
      <c r="J210" s="159"/>
      <c r="K210" s="202" t="s">
        <v>496</v>
      </c>
      <c r="L210" s="159"/>
      <c r="M210" s="203"/>
      <c r="N210" s="203"/>
      <c r="O210" s="203" t="s">
        <v>496</v>
      </c>
      <c r="P210" s="203"/>
      <c r="Q210" s="178"/>
    </row>
    <row r="211" spans="1:17" s="147" customFormat="1" ht="45" customHeight="1" x14ac:dyDescent="0.2">
      <c r="A211" s="208" t="s">
        <v>3200</v>
      </c>
      <c r="B211" s="198" t="s">
        <v>2682</v>
      </c>
      <c r="C211" s="198" t="s">
        <v>2875</v>
      </c>
      <c r="D211" s="158">
        <v>82.8</v>
      </c>
      <c r="E211" s="158" t="s">
        <v>2827</v>
      </c>
      <c r="F211" s="199">
        <v>41751</v>
      </c>
      <c r="G211" s="204" t="s">
        <v>2876</v>
      </c>
      <c r="H211" s="181">
        <v>7110</v>
      </c>
      <c r="I211" s="202" t="s">
        <v>496</v>
      </c>
      <c r="J211" s="159"/>
      <c r="K211" s="202" t="s">
        <v>496</v>
      </c>
      <c r="L211" s="159"/>
      <c r="M211" s="203" t="s">
        <v>496</v>
      </c>
      <c r="N211" s="203"/>
      <c r="O211" s="203"/>
      <c r="P211" s="203"/>
      <c r="Q211" s="178"/>
    </row>
    <row r="212" spans="1:17" s="147" customFormat="1" ht="45" customHeight="1" x14ac:dyDescent="0.2">
      <c r="A212" s="208" t="s">
        <v>3201</v>
      </c>
      <c r="B212" s="198" t="s">
        <v>2744</v>
      </c>
      <c r="C212" s="198" t="s">
        <v>2740</v>
      </c>
      <c r="D212" s="158">
        <v>1139</v>
      </c>
      <c r="E212" s="158" t="s">
        <v>2827</v>
      </c>
      <c r="F212" s="199">
        <v>41753</v>
      </c>
      <c r="G212" s="204" t="s">
        <v>2877</v>
      </c>
      <c r="H212" s="181">
        <v>7112</v>
      </c>
      <c r="I212" s="202" t="s">
        <v>496</v>
      </c>
      <c r="J212" s="159"/>
      <c r="K212" s="202" t="s">
        <v>496</v>
      </c>
      <c r="L212" s="159"/>
      <c r="M212" s="203"/>
      <c r="N212" s="203"/>
      <c r="O212" s="203" t="s">
        <v>496</v>
      </c>
      <c r="P212" s="203"/>
      <c r="Q212" s="178"/>
    </row>
    <row r="213" spans="1:17" s="147" customFormat="1" ht="35.1" customHeight="1" x14ac:dyDescent="0.2">
      <c r="A213" s="208" t="s">
        <v>3202</v>
      </c>
      <c r="B213" s="198" t="s">
        <v>2555</v>
      </c>
      <c r="C213" s="198" t="s">
        <v>2737</v>
      </c>
      <c r="D213" s="158">
        <v>69.959999999999994</v>
      </c>
      <c r="E213" s="158" t="s">
        <v>2827</v>
      </c>
      <c r="F213" s="199">
        <v>41753</v>
      </c>
      <c r="G213" s="204" t="s">
        <v>2878</v>
      </c>
      <c r="H213" s="181">
        <v>7111</v>
      </c>
      <c r="I213" s="202" t="s">
        <v>496</v>
      </c>
      <c r="J213" s="159"/>
      <c r="K213" s="202" t="s">
        <v>496</v>
      </c>
      <c r="L213" s="159"/>
      <c r="M213" s="203" t="s">
        <v>496</v>
      </c>
      <c r="N213" s="203"/>
      <c r="O213" s="203"/>
      <c r="P213" s="203"/>
      <c r="Q213" s="178"/>
    </row>
    <row r="214" spans="1:17" s="147" customFormat="1" ht="35.1" customHeight="1" x14ac:dyDescent="0.2">
      <c r="A214" s="208" t="s">
        <v>3203</v>
      </c>
      <c r="B214" s="198" t="s">
        <v>9</v>
      </c>
      <c r="C214" s="198" t="s">
        <v>2879</v>
      </c>
      <c r="D214" s="158">
        <v>1044.1199999999999</v>
      </c>
      <c r="E214" s="158" t="s">
        <v>2847</v>
      </c>
      <c r="F214" s="199">
        <v>41765</v>
      </c>
      <c r="G214" s="204" t="s">
        <v>2880</v>
      </c>
      <c r="H214" s="181">
        <v>7116</v>
      </c>
      <c r="I214" s="202" t="s">
        <v>496</v>
      </c>
      <c r="J214" s="159"/>
      <c r="K214" s="202" t="s">
        <v>496</v>
      </c>
      <c r="L214" s="159"/>
      <c r="M214" s="203" t="s">
        <v>496</v>
      </c>
      <c r="N214" s="203"/>
      <c r="O214" s="203"/>
      <c r="P214" s="203"/>
      <c r="Q214" s="178"/>
    </row>
    <row r="215" spans="1:17" s="147" customFormat="1" ht="63" customHeight="1" x14ac:dyDescent="0.2">
      <c r="A215" s="208" t="s">
        <v>3204</v>
      </c>
      <c r="B215" s="198" t="s">
        <v>19</v>
      </c>
      <c r="C215" s="198" t="s">
        <v>2881</v>
      </c>
      <c r="D215" s="158">
        <v>800</v>
      </c>
      <c r="E215" s="158" t="s">
        <v>2847</v>
      </c>
      <c r="F215" s="199">
        <v>41766</v>
      </c>
      <c r="G215" s="204" t="s">
        <v>2882</v>
      </c>
      <c r="H215" s="181">
        <v>7119</v>
      </c>
      <c r="I215" s="202" t="s">
        <v>496</v>
      </c>
      <c r="J215" s="159"/>
      <c r="K215" s="202" t="s">
        <v>496</v>
      </c>
      <c r="L215" s="159"/>
      <c r="M215" s="203"/>
      <c r="N215" s="203"/>
      <c r="O215" s="203" t="s">
        <v>496</v>
      </c>
      <c r="P215" s="203"/>
      <c r="Q215" s="178"/>
    </row>
    <row r="216" spans="1:17" s="147" customFormat="1" ht="51.75" customHeight="1" x14ac:dyDescent="0.2">
      <c r="A216" s="208" t="s">
        <v>3205</v>
      </c>
      <c r="B216" s="198" t="s">
        <v>19</v>
      </c>
      <c r="C216" s="198" t="s">
        <v>2881</v>
      </c>
      <c r="D216" s="158">
        <v>400</v>
      </c>
      <c r="E216" s="158" t="s">
        <v>2847</v>
      </c>
      <c r="F216" s="199">
        <v>41765</v>
      </c>
      <c r="G216" s="204" t="s">
        <v>2883</v>
      </c>
      <c r="H216" s="181">
        <v>7117</v>
      </c>
      <c r="I216" s="202" t="s">
        <v>496</v>
      </c>
      <c r="J216" s="159"/>
      <c r="K216" s="202" t="s">
        <v>496</v>
      </c>
      <c r="L216" s="159"/>
      <c r="M216" s="203"/>
      <c r="N216" s="203"/>
      <c r="O216" s="203" t="s">
        <v>496</v>
      </c>
      <c r="P216" s="203"/>
      <c r="Q216" s="178"/>
    </row>
    <row r="217" spans="1:17" s="147" customFormat="1" ht="47.25" customHeight="1" x14ac:dyDescent="0.2">
      <c r="A217" s="208" t="s">
        <v>3206</v>
      </c>
      <c r="B217" s="198" t="s">
        <v>2659</v>
      </c>
      <c r="C217" s="198" t="s">
        <v>2881</v>
      </c>
      <c r="D217" s="158">
        <v>895</v>
      </c>
      <c r="E217" s="158" t="s">
        <v>2847</v>
      </c>
      <c r="F217" s="199">
        <v>41766</v>
      </c>
      <c r="G217" s="204" t="s">
        <v>2884</v>
      </c>
      <c r="H217" s="181">
        <v>7118</v>
      </c>
      <c r="I217" s="202" t="s">
        <v>496</v>
      </c>
      <c r="J217" s="159"/>
      <c r="K217" s="202" t="s">
        <v>496</v>
      </c>
      <c r="L217" s="159"/>
      <c r="M217" s="203" t="s">
        <v>496</v>
      </c>
      <c r="N217" s="203"/>
      <c r="O217" s="203"/>
      <c r="P217" s="203"/>
      <c r="Q217" s="178"/>
    </row>
    <row r="218" spans="1:17" s="147" customFormat="1" ht="48" customHeight="1" x14ac:dyDescent="0.2">
      <c r="A218" s="208" t="s">
        <v>3207</v>
      </c>
      <c r="B218" s="198" t="s">
        <v>2885</v>
      </c>
      <c r="C218" s="198" t="s">
        <v>2886</v>
      </c>
      <c r="D218" s="158">
        <v>11505</v>
      </c>
      <c r="E218" s="158" t="s">
        <v>2612</v>
      </c>
      <c r="F218" s="199">
        <v>41827</v>
      </c>
      <c r="G218" s="204" t="s">
        <v>2887</v>
      </c>
      <c r="H218" s="181" t="s">
        <v>2888</v>
      </c>
      <c r="I218" s="202" t="s">
        <v>496</v>
      </c>
      <c r="J218" s="159"/>
      <c r="K218" s="202" t="s">
        <v>496</v>
      </c>
      <c r="L218" s="159"/>
      <c r="M218" s="203" t="s">
        <v>496</v>
      </c>
      <c r="N218" s="203"/>
      <c r="O218" s="203"/>
      <c r="P218" s="203"/>
      <c r="Q218" s="178"/>
    </row>
    <row r="219" spans="1:17" s="147" customFormat="1" ht="54" customHeight="1" x14ac:dyDescent="0.2">
      <c r="A219" s="208" t="s">
        <v>3208</v>
      </c>
      <c r="B219" s="198" t="s">
        <v>2889</v>
      </c>
      <c r="C219" s="198" t="s">
        <v>2890</v>
      </c>
      <c r="D219" s="158">
        <v>893.25</v>
      </c>
      <c r="E219" s="158" t="s">
        <v>2847</v>
      </c>
      <c r="F219" s="199">
        <v>41775</v>
      </c>
      <c r="G219" s="204" t="s">
        <v>2891</v>
      </c>
      <c r="H219" s="181">
        <v>7121</v>
      </c>
      <c r="I219" s="202" t="s">
        <v>496</v>
      </c>
      <c r="J219" s="159"/>
      <c r="K219" s="202" t="s">
        <v>496</v>
      </c>
      <c r="L219" s="159"/>
      <c r="M219" s="203" t="s">
        <v>496</v>
      </c>
      <c r="N219" s="203"/>
      <c r="O219" s="203"/>
      <c r="P219" s="203"/>
      <c r="Q219" s="178"/>
    </row>
    <row r="220" spans="1:17" s="147" customFormat="1" ht="35.1" customHeight="1" x14ac:dyDescent="0.2">
      <c r="A220" s="208" t="s">
        <v>3209</v>
      </c>
      <c r="B220" s="198" t="s">
        <v>2892</v>
      </c>
      <c r="C220" s="198" t="s">
        <v>2893</v>
      </c>
      <c r="D220" s="158">
        <v>2493.75</v>
      </c>
      <c r="E220" s="158" t="s">
        <v>2847</v>
      </c>
      <c r="F220" s="199">
        <v>41779</v>
      </c>
      <c r="G220" s="204" t="s">
        <v>2894</v>
      </c>
      <c r="H220" s="181">
        <v>7123</v>
      </c>
      <c r="I220" s="202" t="s">
        <v>496</v>
      </c>
      <c r="J220" s="159"/>
      <c r="K220" s="202" t="s">
        <v>496</v>
      </c>
      <c r="L220" s="159"/>
      <c r="M220" s="203" t="s">
        <v>496</v>
      </c>
      <c r="N220" s="203"/>
      <c r="O220" s="203"/>
      <c r="P220" s="203"/>
      <c r="Q220" s="178"/>
    </row>
    <row r="221" spans="1:17" s="147" customFormat="1" ht="35.1" customHeight="1" x14ac:dyDescent="0.2">
      <c r="A221" s="966" t="s">
        <v>3210</v>
      </c>
      <c r="B221" s="198" t="s">
        <v>2895</v>
      </c>
      <c r="C221" s="967" t="s">
        <v>2896</v>
      </c>
      <c r="D221" s="158">
        <v>2280</v>
      </c>
      <c r="E221" s="158" t="s">
        <v>2657</v>
      </c>
      <c r="F221" s="199">
        <v>41793</v>
      </c>
      <c r="G221" s="204" t="s">
        <v>2897</v>
      </c>
      <c r="H221" s="181" t="s">
        <v>2898</v>
      </c>
      <c r="I221" s="977" t="s">
        <v>496</v>
      </c>
      <c r="J221" s="977"/>
      <c r="K221" s="977" t="s">
        <v>496</v>
      </c>
      <c r="L221" s="977"/>
      <c r="M221" s="983" t="s">
        <v>496</v>
      </c>
      <c r="N221" s="983"/>
      <c r="O221" s="983"/>
      <c r="P221" s="983"/>
      <c r="Q221" s="178"/>
    </row>
    <row r="222" spans="1:17" s="147" customFormat="1" ht="35.1" customHeight="1" x14ac:dyDescent="0.2">
      <c r="A222" s="966"/>
      <c r="B222" s="198" t="s">
        <v>2899</v>
      </c>
      <c r="C222" s="967"/>
      <c r="D222" s="158">
        <v>745.8</v>
      </c>
      <c r="E222" s="158" t="s">
        <v>2657</v>
      </c>
      <c r="F222" s="199">
        <v>41793</v>
      </c>
      <c r="G222" s="204" t="s">
        <v>2897</v>
      </c>
      <c r="H222" s="181">
        <v>7134</v>
      </c>
      <c r="I222" s="977"/>
      <c r="J222" s="977"/>
      <c r="K222" s="977"/>
      <c r="L222" s="977"/>
      <c r="M222" s="983"/>
      <c r="N222" s="983"/>
      <c r="O222" s="983"/>
      <c r="P222" s="983"/>
      <c r="Q222" s="178"/>
    </row>
    <row r="223" spans="1:17" s="147" customFormat="1" ht="57.75" customHeight="1" x14ac:dyDescent="0.2">
      <c r="A223" s="208" t="s">
        <v>3211</v>
      </c>
      <c r="B223" s="198" t="s">
        <v>2900</v>
      </c>
      <c r="C223" s="198" t="s">
        <v>2901</v>
      </c>
      <c r="D223" s="158">
        <v>13645</v>
      </c>
      <c r="E223" s="158" t="s">
        <v>2657</v>
      </c>
      <c r="F223" s="199">
        <v>41815</v>
      </c>
      <c r="G223" s="204" t="s">
        <v>2902</v>
      </c>
      <c r="H223" s="181" t="s">
        <v>2903</v>
      </c>
      <c r="I223" s="247" t="s">
        <v>496</v>
      </c>
      <c r="J223" s="247"/>
      <c r="K223" s="247" t="s">
        <v>496</v>
      </c>
      <c r="L223" s="247"/>
      <c r="M223" s="248"/>
      <c r="N223" s="248"/>
      <c r="O223" s="248" t="s">
        <v>496</v>
      </c>
      <c r="P223" s="266"/>
      <c r="Q223" s="250"/>
    </row>
    <row r="224" spans="1:17" s="147" customFormat="1" ht="38.25" customHeight="1" x14ac:dyDescent="0.2">
      <c r="A224" s="966" t="s">
        <v>3212</v>
      </c>
      <c r="B224" s="198" t="s">
        <v>2904</v>
      </c>
      <c r="C224" s="967" t="s">
        <v>2775</v>
      </c>
      <c r="D224" s="158">
        <v>4200</v>
      </c>
      <c r="E224" s="158" t="s">
        <v>2657</v>
      </c>
      <c r="F224" s="968">
        <v>41802</v>
      </c>
      <c r="G224" s="204" t="s">
        <v>2905</v>
      </c>
      <c r="H224" s="181">
        <v>7138</v>
      </c>
      <c r="I224" s="202" t="s">
        <v>496</v>
      </c>
      <c r="J224" s="159"/>
      <c r="K224" s="202" t="s">
        <v>496</v>
      </c>
      <c r="L224" s="159"/>
      <c r="M224" s="203" t="s">
        <v>496</v>
      </c>
      <c r="N224" s="203"/>
      <c r="O224" s="203"/>
      <c r="P224" s="203"/>
      <c r="Q224" s="178"/>
    </row>
    <row r="225" spans="1:17" s="147" customFormat="1" ht="38.25" customHeight="1" x14ac:dyDescent="0.2">
      <c r="A225" s="966"/>
      <c r="B225" s="198" t="s">
        <v>2777</v>
      </c>
      <c r="C225" s="967"/>
      <c r="D225" s="158">
        <v>3708</v>
      </c>
      <c r="E225" s="158" t="s">
        <v>2657</v>
      </c>
      <c r="F225" s="968"/>
      <c r="G225" s="204" t="s">
        <v>2906</v>
      </c>
      <c r="H225" s="181">
        <v>7137</v>
      </c>
      <c r="I225" s="202" t="s">
        <v>496</v>
      </c>
      <c r="J225" s="159"/>
      <c r="K225" s="202" t="s">
        <v>496</v>
      </c>
      <c r="L225" s="159"/>
      <c r="M225" s="203" t="s">
        <v>496</v>
      </c>
      <c r="N225" s="203"/>
      <c r="O225" s="203"/>
      <c r="P225" s="203"/>
      <c r="Q225" s="178"/>
    </row>
    <row r="226" spans="1:17" s="147" customFormat="1" ht="43.5" customHeight="1" x14ac:dyDescent="0.2">
      <c r="A226" s="208" t="s">
        <v>3213</v>
      </c>
      <c r="B226" s="198" t="s">
        <v>2774</v>
      </c>
      <c r="C226" s="198" t="s">
        <v>2907</v>
      </c>
      <c r="D226" s="158">
        <v>475</v>
      </c>
      <c r="E226" s="158" t="s">
        <v>2657</v>
      </c>
      <c r="F226" s="199">
        <v>41801</v>
      </c>
      <c r="G226" s="204" t="s">
        <v>2908</v>
      </c>
      <c r="H226" s="181">
        <v>7136</v>
      </c>
      <c r="I226" s="202" t="s">
        <v>496</v>
      </c>
      <c r="J226" s="159"/>
      <c r="K226" s="202" t="s">
        <v>496</v>
      </c>
      <c r="L226" s="159"/>
      <c r="M226" s="203" t="s">
        <v>496</v>
      </c>
      <c r="N226" s="203"/>
      <c r="O226" s="203"/>
      <c r="P226" s="203"/>
      <c r="Q226" s="178"/>
    </row>
    <row r="227" spans="1:17" s="147" customFormat="1" ht="43.5" customHeight="1" x14ac:dyDescent="0.2">
      <c r="A227" s="208" t="s">
        <v>3214</v>
      </c>
      <c r="B227" s="198" t="s">
        <v>2909</v>
      </c>
      <c r="C227" s="198" t="s">
        <v>2740</v>
      </c>
      <c r="D227" s="158">
        <v>1500</v>
      </c>
      <c r="E227" s="158" t="s">
        <v>2657</v>
      </c>
      <c r="F227" s="199">
        <v>41809</v>
      </c>
      <c r="G227" s="204" t="s">
        <v>2910</v>
      </c>
      <c r="H227" s="181">
        <v>7140</v>
      </c>
      <c r="I227" s="202" t="s">
        <v>496</v>
      </c>
      <c r="J227" s="159"/>
      <c r="K227" s="202" t="s">
        <v>496</v>
      </c>
      <c r="L227" s="159"/>
      <c r="M227" s="203"/>
      <c r="N227" s="203"/>
      <c r="O227" s="203" t="s">
        <v>496</v>
      </c>
      <c r="P227" s="203"/>
      <c r="Q227" s="178"/>
    </row>
    <row r="228" spans="1:17" s="147" customFormat="1" ht="57.75" customHeight="1" x14ac:dyDescent="0.2">
      <c r="A228" s="208" t="s">
        <v>3215</v>
      </c>
      <c r="B228" s="198" t="s">
        <v>2551</v>
      </c>
      <c r="C228" s="198" t="s">
        <v>2664</v>
      </c>
      <c r="D228" s="158">
        <v>122.04</v>
      </c>
      <c r="E228" s="158" t="s">
        <v>2657</v>
      </c>
      <c r="F228" s="199">
        <v>41803</v>
      </c>
      <c r="G228" s="204" t="s">
        <v>2911</v>
      </c>
      <c r="H228" s="181">
        <v>7139</v>
      </c>
      <c r="I228" s="202" t="s">
        <v>496</v>
      </c>
      <c r="J228" s="159"/>
      <c r="K228" s="202" t="s">
        <v>496</v>
      </c>
      <c r="L228" s="159"/>
      <c r="M228" s="203" t="s">
        <v>496</v>
      </c>
      <c r="N228" s="203"/>
      <c r="O228" s="203"/>
      <c r="P228" s="203"/>
      <c r="Q228" s="178"/>
    </row>
    <row r="229" spans="1:17" s="147" customFormat="1" ht="27" customHeight="1" x14ac:dyDescent="0.2">
      <c r="A229" s="966" t="s">
        <v>3216</v>
      </c>
      <c r="B229" s="198" t="s">
        <v>2912</v>
      </c>
      <c r="C229" s="967" t="s">
        <v>2654</v>
      </c>
      <c r="D229" s="158">
        <v>270</v>
      </c>
      <c r="E229" s="158" t="s">
        <v>2657</v>
      </c>
      <c r="F229" s="968">
        <v>41815</v>
      </c>
      <c r="G229" s="204" t="s">
        <v>2913</v>
      </c>
      <c r="H229" s="181">
        <v>7144</v>
      </c>
      <c r="I229" s="202" t="s">
        <v>496</v>
      </c>
      <c r="J229" s="159"/>
      <c r="K229" s="202" t="s">
        <v>496</v>
      </c>
      <c r="L229" s="159"/>
      <c r="M229" s="203" t="s">
        <v>496</v>
      </c>
      <c r="N229" s="203"/>
      <c r="O229" s="203"/>
      <c r="P229" s="203"/>
      <c r="Q229" s="178"/>
    </row>
    <row r="230" spans="1:17" s="147" customFormat="1" ht="27" customHeight="1" x14ac:dyDescent="0.2">
      <c r="A230" s="966"/>
      <c r="B230" s="205" t="s">
        <v>2653</v>
      </c>
      <c r="C230" s="967"/>
      <c r="D230" s="158">
        <v>338.75</v>
      </c>
      <c r="E230" s="158" t="s">
        <v>2657</v>
      </c>
      <c r="F230" s="968"/>
      <c r="G230" s="204" t="s">
        <v>2914</v>
      </c>
      <c r="H230" s="181">
        <v>7145</v>
      </c>
      <c r="I230" s="202" t="s">
        <v>496</v>
      </c>
      <c r="J230" s="159"/>
      <c r="K230" s="202" t="s">
        <v>496</v>
      </c>
      <c r="L230" s="159"/>
      <c r="M230" s="203" t="s">
        <v>496</v>
      </c>
      <c r="N230" s="203"/>
      <c r="O230" s="203"/>
      <c r="P230" s="203"/>
      <c r="Q230" s="178"/>
    </row>
    <row r="231" spans="1:17" s="147" customFormat="1" ht="27" customHeight="1" x14ac:dyDescent="0.2">
      <c r="A231" s="966"/>
      <c r="B231" s="198" t="s">
        <v>2796</v>
      </c>
      <c r="C231" s="967"/>
      <c r="D231" s="158">
        <v>223.6</v>
      </c>
      <c r="E231" s="158" t="s">
        <v>2657</v>
      </c>
      <c r="F231" s="968"/>
      <c r="G231" s="204" t="s">
        <v>2915</v>
      </c>
      <c r="H231" s="181">
        <v>7143</v>
      </c>
      <c r="I231" s="202" t="s">
        <v>496</v>
      </c>
      <c r="J231" s="159"/>
      <c r="K231" s="202" t="s">
        <v>496</v>
      </c>
      <c r="L231" s="159"/>
      <c r="M231" s="203" t="s">
        <v>496</v>
      </c>
      <c r="N231" s="203"/>
      <c r="O231" s="203"/>
      <c r="P231" s="203"/>
      <c r="Q231" s="178"/>
    </row>
    <row r="232" spans="1:17" s="147" customFormat="1" ht="43.5" customHeight="1" x14ac:dyDescent="0.2">
      <c r="A232" s="208" t="s">
        <v>3217</v>
      </c>
      <c r="B232" s="205" t="s">
        <v>2653</v>
      </c>
      <c r="C232" s="198" t="s">
        <v>2794</v>
      </c>
      <c r="D232" s="158">
        <v>1081</v>
      </c>
      <c r="E232" s="158" t="s">
        <v>2657</v>
      </c>
      <c r="F232" s="199">
        <v>41813</v>
      </c>
      <c r="G232" s="204" t="s">
        <v>2916</v>
      </c>
      <c r="H232" s="181">
        <v>7142</v>
      </c>
      <c r="I232" s="202" t="s">
        <v>496</v>
      </c>
      <c r="J232" s="159"/>
      <c r="K232" s="202" t="s">
        <v>496</v>
      </c>
      <c r="L232" s="159"/>
      <c r="M232" s="203" t="s">
        <v>496</v>
      </c>
      <c r="N232" s="203"/>
      <c r="O232" s="203"/>
      <c r="P232" s="203"/>
      <c r="Q232" s="178"/>
    </row>
    <row r="233" spans="1:17" s="147" customFormat="1" ht="43.5" customHeight="1" x14ac:dyDescent="0.2">
      <c r="A233" s="208" t="s">
        <v>3218</v>
      </c>
      <c r="B233" s="198" t="s">
        <v>2917</v>
      </c>
      <c r="C233" s="198" t="s">
        <v>2871</v>
      </c>
      <c r="D233" s="158">
        <v>415</v>
      </c>
      <c r="E233" s="158" t="s">
        <v>2657</v>
      </c>
      <c r="F233" s="199">
        <v>41817</v>
      </c>
      <c r="G233" s="204" t="s">
        <v>2918</v>
      </c>
      <c r="H233" s="181">
        <v>7146</v>
      </c>
      <c r="I233" s="202" t="s">
        <v>496</v>
      </c>
      <c r="J233" s="159"/>
      <c r="K233" s="202" t="s">
        <v>496</v>
      </c>
      <c r="L233" s="159"/>
      <c r="M233" s="203"/>
      <c r="N233" s="203"/>
      <c r="O233" s="203" t="s">
        <v>496</v>
      </c>
      <c r="P233" s="203"/>
      <c r="Q233" s="178"/>
    </row>
    <row r="234" spans="1:17" s="147" customFormat="1" ht="72.75" customHeight="1" x14ac:dyDescent="0.2">
      <c r="A234" s="208" t="s">
        <v>3219</v>
      </c>
      <c r="B234" s="198" t="s">
        <v>2551</v>
      </c>
      <c r="C234" s="198" t="s">
        <v>2664</v>
      </c>
      <c r="D234" s="158">
        <v>101.7</v>
      </c>
      <c r="E234" s="158" t="s">
        <v>2657</v>
      </c>
      <c r="F234" s="199">
        <v>41810</v>
      </c>
      <c r="G234" s="204" t="s">
        <v>2919</v>
      </c>
      <c r="H234" s="181">
        <v>7141</v>
      </c>
      <c r="I234" s="202" t="s">
        <v>496</v>
      </c>
      <c r="J234" s="159"/>
      <c r="K234" s="202" t="s">
        <v>496</v>
      </c>
      <c r="L234" s="159"/>
      <c r="M234" s="203" t="s">
        <v>496</v>
      </c>
      <c r="N234" s="203"/>
      <c r="O234" s="203"/>
      <c r="P234" s="203"/>
      <c r="Q234" s="178"/>
    </row>
    <row r="235" spans="1:17" s="147" customFormat="1" ht="41.25" customHeight="1" x14ac:dyDescent="0.2">
      <c r="A235" s="208" t="s">
        <v>3220</v>
      </c>
      <c r="B235" s="198" t="s">
        <v>2920</v>
      </c>
      <c r="C235" s="198" t="s">
        <v>2871</v>
      </c>
      <c r="D235" s="158">
        <v>1470</v>
      </c>
      <c r="E235" s="158" t="s">
        <v>2612</v>
      </c>
      <c r="F235" s="199">
        <v>41827</v>
      </c>
      <c r="G235" s="204" t="s">
        <v>2921</v>
      </c>
      <c r="H235" s="181">
        <v>7147</v>
      </c>
      <c r="I235" s="202" t="s">
        <v>496</v>
      </c>
      <c r="J235" s="159"/>
      <c r="K235" s="202" t="s">
        <v>496</v>
      </c>
      <c r="L235" s="159"/>
      <c r="M235" s="203" t="s">
        <v>496</v>
      </c>
      <c r="N235" s="203"/>
      <c r="O235" s="203"/>
      <c r="P235" s="203"/>
      <c r="Q235" s="178"/>
    </row>
    <row r="236" spans="1:17" s="147" customFormat="1" ht="60.75" customHeight="1" x14ac:dyDescent="0.2">
      <c r="A236" s="208" t="s">
        <v>3221</v>
      </c>
      <c r="B236" s="198" t="s">
        <v>2922</v>
      </c>
      <c r="C236" s="198" t="s">
        <v>2923</v>
      </c>
      <c r="D236" s="158">
        <v>1560.26</v>
      </c>
      <c r="E236" s="158" t="s">
        <v>2612</v>
      </c>
      <c r="F236" s="199">
        <v>41829</v>
      </c>
      <c r="G236" s="204" t="s">
        <v>2924</v>
      </c>
      <c r="H236" s="181">
        <v>7148</v>
      </c>
      <c r="I236" s="202" t="s">
        <v>496</v>
      </c>
      <c r="J236" s="159"/>
      <c r="K236" s="202" t="s">
        <v>496</v>
      </c>
      <c r="L236" s="159"/>
      <c r="M236" s="203" t="s">
        <v>496</v>
      </c>
      <c r="N236" s="203"/>
      <c r="O236" s="203"/>
      <c r="P236" s="203"/>
      <c r="Q236" s="178"/>
    </row>
    <row r="237" spans="1:17" s="147" customFormat="1" ht="49.5" customHeight="1" x14ac:dyDescent="0.2">
      <c r="A237" s="208" t="s">
        <v>3222</v>
      </c>
      <c r="B237" s="198" t="s">
        <v>2925</v>
      </c>
      <c r="C237" s="198" t="s">
        <v>2871</v>
      </c>
      <c r="D237" s="158">
        <v>1866.81</v>
      </c>
      <c r="E237" s="158" t="s">
        <v>2612</v>
      </c>
      <c r="F237" s="199">
        <v>41842</v>
      </c>
      <c r="G237" s="204" t="s">
        <v>2926</v>
      </c>
      <c r="H237" s="181" t="s">
        <v>2927</v>
      </c>
      <c r="I237" s="202" t="s">
        <v>496</v>
      </c>
      <c r="J237" s="159"/>
      <c r="K237" s="202" t="s">
        <v>496</v>
      </c>
      <c r="L237" s="159"/>
      <c r="M237" s="203"/>
      <c r="N237" s="203"/>
      <c r="O237" s="203" t="s">
        <v>496</v>
      </c>
      <c r="P237" s="203"/>
      <c r="Q237" s="178"/>
    </row>
    <row r="238" spans="1:17" s="147" customFormat="1" ht="37.5" customHeight="1" x14ac:dyDescent="0.2">
      <c r="A238" s="966" t="s">
        <v>3223</v>
      </c>
      <c r="B238" s="198" t="s">
        <v>2920</v>
      </c>
      <c r="C238" s="967" t="s">
        <v>2871</v>
      </c>
      <c r="D238" s="158">
        <v>3175</v>
      </c>
      <c r="E238" s="158" t="s">
        <v>2612</v>
      </c>
      <c r="F238" s="968">
        <v>41836</v>
      </c>
      <c r="G238" s="204" t="s">
        <v>2928</v>
      </c>
      <c r="H238" s="181" t="s">
        <v>2929</v>
      </c>
      <c r="I238" s="202" t="s">
        <v>496</v>
      </c>
      <c r="J238" s="159"/>
      <c r="K238" s="202" t="s">
        <v>496</v>
      </c>
      <c r="L238" s="159"/>
      <c r="M238" s="203"/>
      <c r="N238" s="203"/>
      <c r="O238" s="203" t="s">
        <v>496</v>
      </c>
      <c r="P238" s="203"/>
      <c r="Q238" s="178"/>
    </row>
    <row r="239" spans="1:17" s="147" customFormat="1" ht="37.5" customHeight="1" x14ac:dyDescent="0.2">
      <c r="A239" s="966"/>
      <c r="B239" s="198" t="s">
        <v>2917</v>
      </c>
      <c r="C239" s="967"/>
      <c r="D239" s="158">
        <v>1425</v>
      </c>
      <c r="E239" s="158" t="s">
        <v>2612</v>
      </c>
      <c r="F239" s="968"/>
      <c r="G239" s="204" t="s">
        <v>2930</v>
      </c>
      <c r="H239" s="181" t="s">
        <v>2931</v>
      </c>
      <c r="I239" s="202" t="s">
        <v>496</v>
      </c>
      <c r="J239" s="159"/>
      <c r="K239" s="202" t="s">
        <v>496</v>
      </c>
      <c r="L239" s="159"/>
      <c r="M239" s="203"/>
      <c r="N239" s="203"/>
      <c r="O239" s="203" t="s">
        <v>496</v>
      </c>
      <c r="P239" s="203"/>
      <c r="Q239" s="178"/>
    </row>
    <row r="240" spans="1:17" s="147" customFormat="1" ht="39.950000000000003" customHeight="1" x14ac:dyDescent="0.2">
      <c r="A240" s="966" t="s">
        <v>3224</v>
      </c>
      <c r="B240" s="198" t="s">
        <v>2922</v>
      </c>
      <c r="C240" s="967" t="s">
        <v>2932</v>
      </c>
      <c r="D240" s="158">
        <v>2449</v>
      </c>
      <c r="E240" s="158" t="s">
        <v>2612</v>
      </c>
      <c r="F240" s="968">
        <v>41849</v>
      </c>
      <c r="G240" s="204" t="s">
        <v>2933</v>
      </c>
      <c r="H240" s="181" t="s">
        <v>2934</v>
      </c>
      <c r="I240" s="202" t="s">
        <v>496</v>
      </c>
      <c r="J240" s="159"/>
      <c r="K240" s="202" t="s">
        <v>496</v>
      </c>
      <c r="L240" s="159"/>
      <c r="M240" s="203" t="s">
        <v>496</v>
      </c>
      <c r="N240" s="203"/>
      <c r="O240" s="203"/>
      <c r="P240" s="203"/>
      <c r="Q240" s="178"/>
    </row>
    <row r="241" spans="1:17" s="147" customFormat="1" ht="39.950000000000003" customHeight="1" x14ac:dyDescent="0.2">
      <c r="A241" s="966"/>
      <c r="B241" s="198" t="s">
        <v>2653</v>
      </c>
      <c r="C241" s="967"/>
      <c r="D241" s="158">
        <v>3210</v>
      </c>
      <c r="E241" s="158" t="s">
        <v>2612</v>
      </c>
      <c r="F241" s="968"/>
      <c r="G241" s="204" t="s">
        <v>2935</v>
      </c>
      <c r="H241" s="181" t="s">
        <v>2936</v>
      </c>
      <c r="I241" s="202" t="s">
        <v>496</v>
      </c>
      <c r="J241" s="159"/>
      <c r="K241" s="202" t="s">
        <v>496</v>
      </c>
      <c r="L241" s="159"/>
      <c r="M241" s="203" t="s">
        <v>496</v>
      </c>
      <c r="N241" s="203"/>
      <c r="O241" s="203"/>
      <c r="P241" s="203"/>
      <c r="Q241" s="178"/>
    </row>
    <row r="242" spans="1:17" s="147" customFormat="1" ht="39.950000000000003" customHeight="1" x14ac:dyDescent="0.2">
      <c r="A242" s="966"/>
      <c r="B242" s="198" t="s">
        <v>2937</v>
      </c>
      <c r="C242" s="967"/>
      <c r="D242" s="158">
        <v>1852.07</v>
      </c>
      <c r="E242" s="158" t="s">
        <v>2612</v>
      </c>
      <c r="F242" s="968"/>
      <c r="G242" s="204" t="s">
        <v>2938</v>
      </c>
      <c r="H242" s="181" t="s">
        <v>2939</v>
      </c>
      <c r="I242" s="202" t="s">
        <v>496</v>
      </c>
      <c r="J242" s="159"/>
      <c r="K242" s="202" t="s">
        <v>496</v>
      </c>
      <c r="L242" s="159"/>
      <c r="M242" s="203" t="s">
        <v>496</v>
      </c>
      <c r="N242" s="203"/>
      <c r="O242" s="203"/>
      <c r="P242" s="203"/>
      <c r="Q242" s="178"/>
    </row>
    <row r="243" spans="1:17" s="147" customFormat="1" ht="48.75" customHeight="1" x14ac:dyDescent="0.2">
      <c r="A243" s="208" t="s">
        <v>3225</v>
      </c>
      <c r="B243" s="198" t="s">
        <v>2659</v>
      </c>
      <c r="C243" s="198" t="s">
        <v>2923</v>
      </c>
      <c r="D243" s="158">
        <v>1915</v>
      </c>
      <c r="E243" s="158" t="s">
        <v>2612</v>
      </c>
      <c r="F243" s="199">
        <v>41842</v>
      </c>
      <c r="G243" s="204" t="s">
        <v>2940</v>
      </c>
      <c r="H243" s="181" t="s">
        <v>2941</v>
      </c>
      <c r="I243" s="202" t="s">
        <v>496</v>
      </c>
      <c r="J243" s="159"/>
      <c r="K243" s="202" t="s">
        <v>496</v>
      </c>
      <c r="L243" s="159"/>
      <c r="M243" s="203" t="s">
        <v>496</v>
      </c>
      <c r="N243" s="203"/>
      <c r="O243" s="203"/>
      <c r="P243" s="203"/>
      <c r="Q243" s="178"/>
    </row>
    <row r="244" spans="1:17" s="147" customFormat="1" ht="39.950000000000003" customHeight="1" x14ac:dyDescent="0.2">
      <c r="A244" s="966" t="s">
        <v>3226</v>
      </c>
      <c r="B244" s="198" t="s">
        <v>2942</v>
      </c>
      <c r="C244" s="967" t="s">
        <v>2943</v>
      </c>
      <c r="D244" s="158">
        <v>1503</v>
      </c>
      <c r="E244" s="158" t="s">
        <v>2944</v>
      </c>
      <c r="F244" s="199">
        <v>41865</v>
      </c>
      <c r="G244" s="204" t="s">
        <v>2945</v>
      </c>
      <c r="H244" s="181" t="s">
        <v>2946</v>
      </c>
      <c r="I244" s="202" t="s">
        <v>496</v>
      </c>
      <c r="J244" s="159"/>
      <c r="K244" s="202" t="s">
        <v>496</v>
      </c>
      <c r="L244" s="159"/>
      <c r="M244" s="203" t="s">
        <v>496</v>
      </c>
      <c r="N244" s="203"/>
      <c r="O244" s="203"/>
      <c r="P244" s="203"/>
      <c r="Q244" s="178"/>
    </row>
    <row r="245" spans="1:17" s="147" customFormat="1" ht="39.950000000000003" customHeight="1" x14ac:dyDescent="0.2">
      <c r="A245" s="966"/>
      <c r="B245" s="198" t="s">
        <v>2947</v>
      </c>
      <c r="C245" s="967"/>
      <c r="D245" s="158">
        <v>150</v>
      </c>
      <c r="E245" s="158" t="s">
        <v>2944</v>
      </c>
      <c r="F245" s="199">
        <v>41865</v>
      </c>
      <c r="G245" s="204" t="s">
        <v>2948</v>
      </c>
      <c r="H245" s="181" t="s">
        <v>2949</v>
      </c>
      <c r="I245" s="202" t="s">
        <v>496</v>
      </c>
      <c r="J245" s="159"/>
      <c r="K245" s="202" t="s">
        <v>496</v>
      </c>
      <c r="L245" s="159"/>
      <c r="M245" s="203" t="s">
        <v>496</v>
      </c>
      <c r="N245" s="203"/>
      <c r="O245" s="203"/>
      <c r="P245" s="203"/>
      <c r="Q245" s="178"/>
    </row>
    <row r="246" spans="1:17" s="147" customFormat="1" ht="66.75" customHeight="1" x14ac:dyDescent="0.2">
      <c r="A246" s="208" t="s">
        <v>3227</v>
      </c>
      <c r="B246" s="198" t="s">
        <v>2917</v>
      </c>
      <c r="C246" s="198" t="s">
        <v>2871</v>
      </c>
      <c r="D246" s="158">
        <v>1225</v>
      </c>
      <c r="E246" s="158" t="s">
        <v>2612</v>
      </c>
      <c r="F246" s="199">
        <v>41849</v>
      </c>
      <c r="G246" s="204" t="s">
        <v>2950</v>
      </c>
      <c r="H246" s="181" t="s">
        <v>2951</v>
      </c>
      <c r="I246" s="202" t="s">
        <v>496</v>
      </c>
      <c r="J246" s="159"/>
      <c r="K246" s="202" t="s">
        <v>496</v>
      </c>
      <c r="L246" s="159"/>
      <c r="M246" s="203" t="s">
        <v>496</v>
      </c>
      <c r="N246" s="203"/>
      <c r="O246" s="203"/>
      <c r="P246" s="203"/>
      <c r="Q246" s="178"/>
    </row>
    <row r="247" spans="1:17" s="147" customFormat="1" ht="78" customHeight="1" x14ac:dyDescent="0.2">
      <c r="A247" s="208" t="s">
        <v>3228</v>
      </c>
      <c r="B247" s="198" t="s">
        <v>2952</v>
      </c>
      <c r="C247" s="198" t="s">
        <v>2558</v>
      </c>
      <c r="D247" s="158">
        <v>600</v>
      </c>
      <c r="E247" s="158" t="s">
        <v>2944</v>
      </c>
      <c r="F247" s="199">
        <v>41878</v>
      </c>
      <c r="G247" s="204" t="s">
        <v>2953</v>
      </c>
      <c r="H247" s="181" t="s">
        <v>2954</v>
      </c>
      <c r="I247" s="202" t="s">
        <v>496</v>
      </c>
      <c r="J247" s="159"/>
      <c r="K247" s="202" t="s">
        <v>496</v>
      </c>
      <c r="L247" s="159"/>
      <c r="M247" s="203" t="s">
        <v>496</v>
      </c>
      <c r="N247" s="203"/>
      <c r="O247" s="203"/>
      <c r="P247" s="203"/>
      <c r="Q247" s="178"/>
    </row>
    <row r="248" spans="1:17" s="147" customFormat="1" ht="55.5" customHeight="1" x14ac:dyDescent="0.2">
      <c r="A248" s="208" t="s">
        <v>3229</v>
      </c>
      <c r="B248" s="198" t="s">
        <v>2955</v>
      </c>
      <c r="C248" s="198" t="s">
        <v>2775</v>
      </c>
      <c r="D248" s="158">
        <v>5250</v>
      </c>
      <c r="E248" s="158" t="s">
        <v>2944</v>
      </c>
      <c r="F248" s="199">
        <v>41878</v>
      </c>
      <c r="G248" s="204" t="s">
        <v>2956</v>
      </c>
      <c r="H248" s="181" t="s">
        <v>2957</v>
      </c>
      <c r="I248" s="202" t="s">
        <v>496</v>
      </c>
      <c r="J248" s="159"/>
      <c r="K248" s="202" t="s">
        <v>496</v>
      </c>
      <c r="L248" s="159"/>
      <c r="M248" s="203" t="s">
        <v>496</v>
      </c>
      <c r="N248" s="203"/>
      <c r="O248" s="203"/>
      <c r="P248" s="203"/>
      <c r="Q248" s="178"/>
    </row>
    <row r="249" spans="1:17" s="147" customFormat="1" ht="60.75" customHeight="1" x14ac:dyDescent="0.2">
      <c r="A249" s="208" t="s">
        <v>3230</v>
      </c>
      <c r="B249" s="198" t="s">
        <v>2564</v>
      </c>
      <c r="C249" s="198" t="s">
        <v>2565</v>
      </c>
      <c r="D249" s="158">
        <v>3186.6</v>
      </c>
      <c r="E249" s="158" t="s">
        <v>2944</v>
      </c>
      <c r="F249" s="199">
        <v>41877</v>
      </c>
      <c r="G249" s="204" t="s">
        <v>2958</v>
      </c>
      <c r="H249" s="181" t="s">
        <v>2959</v>
      </c>
      <c r="I249" s="202" t="s">
        <v>496</v>
      </c>
      <c r="J249" s="159"/>
      <c r="K249" s="202" t="s">
        <v>496</v>
      </c>
      <c r="L249" s="159"/>
      <c r="M249" s="203"/>
      <c r="N249" s="203" t="s">
        <v>496</v>
      </c>
      <c r="O249" s="203"/>
      <c r="P249" s="203"/>
      <c r="Q249" s="178"/>
    </row>
    <row r="250" spans="1:17" s="147" customFormat="1" ht="41.25" customHeight="1" x14ac:dyDescent="0.2">
      <c r="A250" s="208" t="s">
        <v>3231</v>
      </c>
      <c r="B250" s="198" t="s">
        <v>2845</v>
      </c>
      <c r="C250" s="198" t="s">
        <v>2960</v>
      </c>
      <c r="D250" s="158">
        <v>340</v>
      </c>
      <c r="E250" s="158" t="s">
        <v>2944</v>
      </c>
      <c r="F250" s="199">
        <v>41878</v>
      </c>
      <c r="G250" s="204" t="s">
        <v>2961</v>
      </c>
      <c r="H250" s="181" t="s">
        <v>2962</v>
      </c>
      <c r="I250" s="202" t="s">
        <v>496</v>
      </c>
      <c r="J250" s="159"/>
      <c r="K250" s="202" t="s">
        <v>496</v>
      </c>
      <c r="L250" s="159"/>
      <c r="M250" s="203"/>
      <c r="N250" s="203"/>
      <c r="O250" s="203" t="s">
        <v>496</v>
      </c>
      <c r="P250" s="203"/>
      <c r="Q250" s="178"/>
    </row>
    <row r="251" spans="1:17" s="147" customFormat="1" ht="41.25" customHeight="1" x14ac:dyDescent="0.2">
      <c r="A251" s="208" t="s">
        <v>3232</v>
      </c>
      <c r="B251" s="198" t="s">
        <v>2885</v>
      </c>
      <c r="C251" s="198" t="s">
        <v>2886</v>
      </c>
      <c r="D251" s="158">
        <v>1642</v>
      </c>
      <c r="E251" s="158" t="s">
        <v>2944</v>
      </c>
      <c r="F251" s="199">
        <v>41878</v>
      </c>
      <c r="G251" s="204" t="s">
        <v>2963</v>
      </c>
      <c r="H251" s="181" t="s">
        <v>2964</v>
      </c>
      <c r="I251" s="202" t="s">
        <v>496</v>
      </c>
      <c r="J251" s="159"/>
      <c r="K251" s="202" t="s">
        <v>496</v>
      </c>
      <c r="L251" s="159"/>
      <c r="M251" s="203" t="s">
        <v>496</v>
      </c>
      <c r="N251" s="203"/>
      <c r="O251" s="203"/>
      <c r="P251" s="203"/>
      <c r="Q251" s="178"/>
    </row>
    <row r="252" spans="1:17" s="147" customFormat="1" ht="58.5" customHeight="1" x14ac:dyDescent="0.2">
      <c r="A252" s="208" t="s">
        <v>3233</v>
      </c>
      <c r="B252" s="198" t="s">
        <v>2746</v>
      </c>
      <c r="C252" s="198" t="s">
        <v>2747</v>
      </c>
      <c r="D252" s="158">
        <v>744</v>
      </c>
      <c r="E252" s="158" t="s">
        <v>2944</v>
      </c>
      <c r="F252" s="199">
        <v>41878</v>
      </c>
      <c r="G252" s="204" t="s">
        <v>2965</v>
      </c>
      <c r="H252" s="181" t="s">
        <v>2966</v>
      </c>
      <c r="I252" s="202" t="s">
        <v>496</v>
      </c>
      <c r="J252" s="159"/>
      <c r="K252" s="202" t="s">
        <v>496</v>
      </c>
      <c r="L252" s="159"/>
      <c r="M252" s="203" t="s">
        <v>496</v>
      </c>
      <c r="N252" s="203"/>
      <c r="O252" s="203"/>
      <c r="P252" s="203"/>
      <c r="Q252" s="178"/>
    </row>
    <row r="253" spans="1:17" s="147" customFormat="1" ht="41.25" customHeight="1" x14ac:dyDescent="0.2">
      <c r="A253" s="208" t="s">
        <v>3234</v>
      </c>
      <c r="B253" s="198" t="s">
        <v>2659</v>
      </c>
      <c r="C253" s="198" t="s">
        <v>2881</v>
      </c>
      <c r="D253" s="158">
        <v>795</v>
      </c>
      <c r="E253" s="158" t="s">
        <v>2625</v>
      </c>
      <c r="F253" s="199">
        <v>41883</v>
      </c>
      <c r="G253" s="204" t="s">
        <v>2967</v>
      </c>
      <c r="H253" s="181" t="s">
        <v>2968</v>
      </c>
      <c r="I253" s="202" t="s">
        <v>496</v>
      </c>
      <c r="J253" s="159"/>
      <c r="K253" s="202" t="s">
        <v>496</v>
      </c>
      <c r="L253" s="159"/>
      <c r="M253" s="203"/>
      <c r="N253" s="203"/>
      <c r="O253" s="203" t="s">
        <v>496</v>
      </c>
      <c r="P253" s="203"/>
      <c r="Q253" s="178"/>
    </row>
    <row r="254" spans="1:17" s="147" customFormat="1" ht="41.25" customHeight="1" x14ac:dyDescent="0.2">
      <c r="A254" s="208" t="s">
        <v>3235</v>
      </c>
      <c r="B254" s="198" t="s">
        <v>2922</v>
      </c>
      <c r="C254" s="198" t="s">
        <v>2871</v>
      </c>
      <c r="D254" s="158">
        <v>894.56</v>
      </c>
      <c r="E254" s="158" t="s">
        <v>2625</v>
      </c>
      <c r="F254" s="199">
        <v>41885</v>
      </c>
      <c r="G254" s="204" t="s">
        <v>2969</v>
      </c>
      <c r="H254" s="181" t="s">
        <v>2970</v>
      </c>
      <c r="I254" s="202" t="s">
        <v>496</v>
      </c>
      <c r="J254" s="159"/>
      <c r="K254" s="202" t="s">
        <v>496</v>
      </c>
      <c r="L254" s="159"/>
      <c r="M254" s="203" t="s">
        <v>496</v>
      </c>
      <c r="N254" s="203"/>
      <c r="O254" s="203"/>
      <c r="P254" s="203"/>
      <c r="Q254" s="178"/>
    </row>
    <row r="255" spans="1:17" s="147" customFormat="1" ht="39" customHeight="1" x14ac:dyDescent="0.2">
      <c r="A255" s="966" t="s">
        <v>3236</v>
      </c>
      <c r="B255" s="198" t="s">
        <v>2971</v>
      </c>
      <c r="C255" s="967" t="s">
        <v>2972</v>
      </c>
      <c r="D255" s="158">
        <v>5267</v>
      </c>
      <c r="E255" s="158" t="s">
        <v>2973</v>
      </c>
      <c r="F255" s="199">
        <v>41932</v>
      </c>
      <c r="G255" s="204" t="s">
        <v>2974</v>
      </c>
      <c r="H255" s="181" t="s">
        <v>2975</v>
      </c>
      <c r="I255" s="202" t="s">
        <v>496</v>
      </c>
      <c r="J255" s="159"/>
      <c r="K255" s="202" t="s">
        <v>496</v>
      </c>
      <c r="L255" s="159"/>
      <c r="M255" s="203"/>
      <c r="N255" s="203"/>
      <c r="O255" s="203" t="s">
        <v>496</v>
      </c>
      <c r="P255" s="203"/>
      <c r="Q255" s="178"/>
    </row>
    <row r="256" spans="1:17" s="147" customFormat="1" ht="39" customHeight="1" x14ac:dyDescent="0.2">
      <c r="A256" s="966"/>
      <c r="B256" s="198" t="s">
        <v>2976</v>
      </c>
      <c r="C256" s="967"/>
      <c r="D256" s="158">
        <v>13918</v>
      </c>
      <c r="E256" s="158" t="s">
        <v>2973</v>
      </c>
      <c r="F256" s="199">
        <v>41932</v>
      </c>
      <c r="G256" s="204" t="s">
        <v>2974</v>
      </c>
      <c r="H256" s="181" t="s">
        <v>2977</v>
      </c>
      <c r="I256" s="247" t="s">
        <v>496</v>
      </c>
      <c r="J256" s="159"/>
      <c r="K256" s="247" t="s">
        <v>496</v>
      </c>
      <c r="L256" s="159"/>
      <c r="M256" s="248"/>
      <c r="N256" s="248"/>
      <c r="O256" s="248" t="s">
        <v>496</v>
      </c>
      <c r="P256" s="203"/>
      <c r="Q256" s="178"/>
    </row>
    <row r="257" spans="1:17" s="147" customFormat="1" ht="58.5" customHeight="1" x14ac:dyDescent="0.2">
      <c r="A257" s="208" t="s">
        <v>3237</v>
      </c>
      <c r="B257" s="198" t="s">
        <v>2978</v>
      </c>
      <c r="C257" s="198" t="s">
        <v>2979</v>
      </c>
      <c r="D257" s="158">
        <v>858</v>
      </c>
      <c r="E257" s="158" t="s">
        <v>2625</v>
      </c>
      <c r="F257" s="199">
        <v>41899</v>
      </c>
      <c r="G257" s="204" t="s">
        <v>2980</v>
      </c>
      <c r="H257" s="181" t="s">
        <v>2981</v>
      </c>
      <c r="I257" s="202" t="s">
        <v>496</v>
      </c>
      <c r="J257" s="159"/>
      <c r="K257" s="202" t="s">
        <v>496</v>
      </c>
      <c r="L257" s="159"/>
      <c r="M257" s="203" t="s">
        <v>496</v>
      </c>
      <c r="N257" s="203"/>
      <c r="O257" s="203"/>
      <c r="P257" s="203"/>
      <c r="Q257" s="178"/>
    </row>
    <row r="258" spans="1:17" s="147" customFormat="1" ht="46.5" customHeight="1" x14ac:dyDescent="0.2">
      <c r="A258" s="208" t="s">
        <v>3238</v>
      </c>
      <c r="B258" s="198" t="s">
        <v>2976</v>
      </c>
      <c r="C258" s="198" t="s">
        <v>2982</v>
      </c>
      <c r="D258" s="158">
        <f>17*565</f>
        <v>9605</v>
      </c>
      <c r="E258" s="158" t="s">
        <v>2973</v>
      </c>
      <c r="F258" s="199">
        <v>41925</v>
      </c>
      <c r="G258" s="204" t="s">
        <v>2983</v>
      </c>
      <c r="H258" s="181" t="s">
        <v>2984</v>
      </c>
      <c r="I258" s="202" t="s">
        <v>496</v>
      </c>
      <c r="J258" s="159"/>
      <c r="K258" s="202" t="s">
        <v>496</v>
      </c>
      <c r="L258" s="159"/>
      <c r="M258" s="203"/>
      <c r="N258" s="203"/>
      <c r="O258" s="203" t="s">
        <v>496</v>
      </c>
      <c r="P258" s="203"/>
      <c r="Q258" s="178"/>
    </row>
    <row r="259" spans="1:17" s="147" customFormat="1" ht="30.75" customHeight="1" x14ac:dyDescent="0.2">
      <c r="A259" s="966" t="s">
        <v>3239</v>
      </c>
      <c r="B259" s="198" t="s">
        <v>2764</v>
      </c>
      <c r="C259" s="967" t="s">
        <v>2775</v>
      </c>
      <c r="D259" s="158">
        <v>1126.6400000000001</v>
      </c>
      <c r="E259" s="158" t="s">
        <v>2625</v>
      </c>
      <c r="F259" s="199">
        <v>41899</v>
      </c>
      <c r="G259" s="204" t="s">
        <v>2985</v>
      </c>
      <c r="H259" s="181" t="s">
        <v>2986</v>
      </c>
      <c r="I259" s="202" t="s">
        <v>496</v>
      </c>
      <c r="J259" s="159"/>
      <c r="K259" s="202" t="s">
        <v>496</v>
      </c>
      <c r="L259" s="159"/>
      <c r="M259" s="203"/>
      <c r="N259" s="203"/>
      <c r="O259" s="203" t="s">
        <v>496</v>
      </c>
      <c r="P259" s="203"/>
      <c r="Q259" s="178"/>
    </row>
    <row r="260" spans="1:17" s="147" customFormat="1" ht="30.75" customHeight="1" x14ac:dyDescent="0.2">
      <c r="A260" s="966"/>
      <c r="B260" s="198" t="s">
        <v>2955</v>
      </c>
      <c r="C260" s="967"/>
      <c r="D260" s="158">
        <v>358</v>
      </c>
      <c r="E260" s="158" t="s">
        <v>2625</v>
      </c>
      <c r="F260" s="199">
        <v>41899</v>
      </c>
      <c r="G260" s="204" t="s">
        <v>2987</v>
      </c>
      <c r="H260" s="181" t="s">
        <v>2988</v>
      </c>
      <c r="I260" s="202" t="s">
        <v>496</v>
      </c>
      <c r="J260" s="159"/>
      <c r="K260" s="202" t="s">
        <v>496</v>
      </c>
      <c r="L260" s="159"/>
      <c r="M260" s="203"/>
      <c r="N260" s="203"/>
      <c r="O260" s="203" t="s">
        <v>496</v>
      </c>
      <c r="P260" s="203"/>
      <c r="Q260" s="178"/>
    </row>
    <row r="261" spans="1:17" s="147" customFormat="1" ht="50.25" customHeight="1" x14ac:dyDescent="0.2">
      <c r="A261" s="208" t="s">
        <v>3240</v>
      </c>
      <c r="B261" s="198" t="s">
        <v>2653</v>
      </c>
      <c r="C261" s="198" t="s">
        <v>2989</v>
      </c>
      <c r="D261" s="158">
        <v>1412.85</v>
      </c>
      <c r="E261" s="158" t="s">
        <v>2625</v>
      </c>
      <c r="F261" s="199">
        <v>41894</v>
      </c>
      <c r="G261" s="204" t="s">
        <v>2990</v>
      </c>
      <c r="H261" s="181" t="s">
        <v>2991</v>
      </c>
      <c r="I261" s="202" t="s">
        <v>496</v>
      </c>
      <c r="J261" s="159"/>
      <c r="K261" s="202" t="s">
        <v>496</v>
      </c>
      <c r="L261" s="159"/>
      <c r="M261" s="203" t="s">
        <v>496</v>
      </c>
      <c r="N261" s="203"/>
      <c r="O261" s="203"/>
      <c r="P261" s="203"/>
      <c r="Q261" s="178"/>
    </row>
    <row r="262" spans="1:17" s="147" customFormat="1" ht="50.25" customHeight="1" x14ac:dyDescent="0.2">
      <c r="A262" s="208" t="s">
        <v>3241</v>
      </c>
      <c r="B262" s="198" t="s">
        <v>2992</v>
      </c>
      <c r="C262" s="198" t="s">
        <v>2993</v>
      </c>
      <c r="D262" s="158">
        <v>226</v>
      </c>
      <c r="E262" s="158" t="s">
        <v>2973</v>
      </c>
      <c r="F262" s="199">
        <v>41920</v>
      </c>
      <c r="G262" s="204" t="s">
        <v>2994</v>
      </c>
      <c r="H262" s="181" t="s">
        <v>2995</v>
      </c>
      <c r="I262" s="207" t="s">
        <v>2534</v>
      </c>
      <c r="J262" s="207" t="s">
        <v>2534</v>
      </c>
      <c r="K262" s="207" t="s">
        <v>2534</v>
      </c>
      <c r="L262" s="207" t="s">
        <v>2534</v>
      </c>
      <c r="M262" s="207" t="s">
        <v>2534</v>
      </c>
      <c r="N262" s="207" t="s">
        <v>2534</v>
      </c>
      <c r="O262" s="207" t="s">
        <v>2534</v>
      </c>
      <c r="P262" s="207" t="s">
        <v>2534</v>
      </c>
      <c r="Q262" s="206"/>
    </row>
    <row r="263" spans="1:17" s="147" customFormat="1" ht="50.25" customHeight="1" x14ac:dyDescent="0.2">
      <c r="A263" s="208" t="s">
        <v>3242</v>
      </c>
      <c r="B263" s="198" t="s">
        <v>2996</v>
      </c>
      <c r="C263" s="198" t="s">
        <v>2901</v>
      </c>
      <c r="D263" s="158">
        <v>810</v>
      </c>
      <c r="E263" s="158" t="s">
        <v>2625</v>
      </c>
      <c r="F263" s="199">
        <v>41904</v>
      </c>
      <c r="G263" s="204" t="s">
        <v>2997</v>
      </c>
      <c r="H263" s="181" t="s">
        <v>2998</v>
      </c>
      <c r="I263" s="202" t="s">
        <v>496</v>
      </c>
      <c r="J263" s="159"/>
      <c r="K263" s="202" t="s">
        <v>496</v>
      </c>
      <c r="L263" s="159"/>
      <c r="M263" s="203"/>
      <c r="N263" s="203"/>
      <c r="O263" s="203" t="s">
        <v>496</v>
      </c>
      <c r="P263" s="203"/>
      <c r="Q263" s="178"/>
    </row>
    <row r="264" spans="1:17" s="147" customFormat="1" ht="50.25" customHeight="1" x14ac:dyDescent="0.2">
      <c r="A264" s="208" t="s">
        <v>3243</v>
      </c>
      <c r="B264" s="198" t="s">
        <v>2999</v>
      </c>
      <c r="C264" s="198" t="s">
        <v>2654</v>
      </c>
      <c r="D264" s="158">
        <v>1627</v>
      </c>
      <c r="E264" s="158" t="s">
        <v>2625</v>
      </c>
      <c r="F264" s="199">
        <v>41911</v>
      </c>
      <c r="G264" s="204" t="s">
        <v>3000</v>
      </c>
      <c r="H264" s="181" t="s">
        <v>3001</v>
      </c>
      <c r="I264" s="202" t="s">
        <v>496</v>
      </c>
      <c r="J264" s="159"/>
      <c r="K264" s="202" t="s">
        <v>496</v>
      </c>
      <c r="L264" s="159"/>
      <c r="M264" s="203"/>
      <c r="N264" s="203"/>
      <c r="O264" s="203" t="s">
        <v>496</v>
      </c>
      <c r="P264" s="203"/>
      <c r="Q264" s="178"/>
    </row>
    <row r="265" spans="1:17" s="147" customFormat="1" ht="50.25" customHeight="1" x14ac:dyDescent="0.2">
      <c r="A265" s="208" t="s">
        <v>3244</v>
      </c>
      <c r="B265" s="198" t="s">
        <v>3002</v>
      </c>
      <c r="C265" s="198" t="s">
        <v>2671</v>
      </c>
      <c r="D265" s="158">
        <v>2475</v>
      </c>
      <c r="E265" s="158" t="s">
        <v>2973</v>
      </c>
      <c r="F265" s="199">
        <v>41925</v>
      </c>
      <c r="G265" s="204" t="s">
        <v>3003</v>
      </c>
      <c r="H265" s="181" t="s">
        <v>3004</v>
      </c>
      <c r="I265" s="202" t="s">
        <v>496</v>
      </c>
      <c r="J265" s="159"/>
      <c r="K265" s="202" t="s">
        <v>496</v>
      </c>
      <c r="L265" s="159"/>
      <c r="M265" s="203"/>
      <c r="N265" s="203"/>
      <c r="O265" s="203" t="s">
        <v>496</v>
      </c>
      <c r="P265" s="203"/>
      <c r="Q265" s="178"/>
    </row>
    <row r="266" spans="1:17" s="147" customFormat="1" ht="35.25" customHeight="1" x14ac:dyDescent="0.2">
      <c r="A266" s="966" t="s">
        <v>3245</v>
      </c>
      <c r="B266" s="967" t="s">
        <v>3005</v>
      </c>
      <c r="C266" s="967" t="s">
        <v>3006</v>
      </c>
      <c r="D266" s="158">
        <v>6664.01</v>
      </c>
      <c r="E266" s="158" t="s">
        <v>2973</v>
      </c>
      <c r="F266" s="199">
        <v>41934</v>
      </c>
      <c r="G266" s="204" t="s">
        <v>3007</v>
      </c>
      <c r="H266" s="181" t="s">
        <v>3008</v>
      </c>
      <c r="I266" s="977" t="s">
        <v>496</v>
      </c>
      <c r="J266" s="977"/>
      <c r="K266" s="977" t="s">
        <v>496</v>
      </c>
      <c r="L266" s="977"/>
      <c r="M266" s="977"/>
      <c r="N266" s="977"/>
      <c r="O266" s="977" t="s">
        <v>496</v>
      </c>
      <c r="P266" s="983"/>
      <c r="Q266" s="178"/>
    </row>
    <row r="267" spans="1:17" s="147" customFormat="1" ht="35.25" customHeight="1" x14ac:dyDescent="0.2">
      <c r="A267" s="966"/>
      <c r="B267" s="967"/>
      <c r="C267" s="967"/>
      <c r="D267" s="158">
        <v>1080</v>
      </c>
      <c r="E267" s="158" t="s">
        <v>3009</v>
      </c>
      <c r="F267" s="199">
        <v>41962</v>
      </c>
      <c r="G267" s="179" t="s">
        <v>3010</v>
      </c>
      <c r="H267" s="181" t="s">
        <v>3011</v>
      </c>
      <c r="I267" s="977"/>
      <c r="J267" s="977"/>
      <c r="K267" s="977"/>
      <c r="L267" s="977"/>
      <c r="M267" s="977"/>
      <c r="N267" s="977"/>
      <c r="O267" s="977"/>
      <c r="P267" s="983"/>
      <c r="Q267" s="178"/>
    </row>
    <row r="268" spans="1:17" s="147" customFormat="1" ht="48" customHeight="1" x14ac:dyDescent="0.2">
      <c r="A268" s="966" t="s">
        <v>3246</v>
      </c>
      <c r="B268" s="198" t="s">
        <v>2787</v>
      </c>
      <c r="C268" s="967" t="s">
        <v>3012</v>
      </c>
      <c r="D268" s="158">
        <v>500</v>
      </c>
      <c r="E268" s="158" t="s">
        <v>2973</v>
      </c>
      <c r="F268" s="199">
        <v>41934</v>
      </c>
      <c r="G268" s="204" t="s">
        <v>3013</v>
      </c>
      <c r="H268" s="181" t="s">
        <v>3014</v>
      </c>
      <c r="I268" s="202" t="s">
        <v>496</v>
      </c>
      <c r="J268" s="159"/>
      <c r="K268" s="202" t="s">
        <v>496</v>
      </c>
      <c r="L268" s="159"/>
      <c r="M268" s="203"/>
      <c r="N268" s="203"/>
      <c r="O268" s="203" t="s">
        <v>496</v>
      </c>
      <c r="P268" s="203"/>
      <c r="Q268" s="178"/>
    </row>
    <row r="269" spans="1:17" s="147" customFormat="1" ht="59.25" customHeight="1" x14ac:dyDescent="0.2">
      <c r="A269" s="966"/>
      <c r="B269" s="198" t="s">
        <v>2900</v>
      </c>
      <c r="C269" s="967"/>
      <c r="D269" s="158">
        <v>3500</v>
      </c>
      <c r="E269" s="158" t="s">
        <v>2973</v>
      </c>
      <c r="F269" s="199">
        <v>41934</v>
      </c>
      <c r="G269" s="204" t="s">
        <v>3015</v>
      </c>
      <c r="H269" s="181" t="s">
        <v>3016</v>
      </c>
      <c r="I269" s="248" t="s">
        <v>496</v>
      </c>
      <c r="J269" s="248"/>
      <c r="K269" s="248" t="s">
        <v>496</v>
      </c>
      <c r="L269" s="160"/>
      <c r="M269" s="248"/>
      <c r="N269" s="248"/>
      <c r="O269" s="248" t="s">
        <v>496</v>
      </c>
      <c r="P269" s="248"/>
      <c r="Q269" s="275" t="s">
        <v>4362</v>
      </c>
    </row>
    <row r="270" spans="1:17" s="147" customFormat="1" ht="38.25" customHeight="1" x14ac:dyDescent="0.2">
      <c r="A270" s="966" t="s">
        <v>3247</v>
      </c>
      <c r="B270" s="198" t="s">
        <v>2798</v>
      </c>
      <c r="C270" s="967" t="s">
        <v>2794</v>
      </c>
      <c r="D270" s="158">
        <v>391.77</v>
      </c>
      <c r="E270" s="158" t="s">
        <v>2973</v>
      </c>
      <c r="F270" s="968">
        <v>41928</v>
      </c>
      <c r="G270" s="204" t="s">
        <v>3017</v>
      </c>
      <c r="H270" s="181" t="s">
        <v>3018</v>
      </c>
      <c r="I270" s="202" t="s">
        <v>496</v>
      </c>
      <c r="J270" s="159"/>
      <c r="K270" s="202" t="s">
        <v>496</v>
      </c>
      <c r="L270" s="159"/>
      <c r="M270" s="203" t="s">
        <v>496</v>
      </c>
      <c r="N270" s="203"/>
      <c r="O270" s="203"/>
      <c r="P270" s="203"/>
      <c r="Q270" s="178"/>
    </row>
    <row r="271" spans="1:17" s="147" customFormat="1" ht="38.25" customHeight="1" x14ac:dyDescent="0.2">
      <c r="A271" s="966"/>
      <c r="B271" s="198" t="s">
        <v>3019</v>
      </c>
      <c r="C271" s="967"/>
      <c r="D271" s="158">
        <v>957.69</v>
      </c>
      <c r="E271" s="158" t="s">
        <v>2973</v>
      </c>
      <c r="F271" s="968"/>
      <c r="G271" s="204" t="s">
        <v>3020</v>
      </c>
      <c r="H271" s="181" t="s">
        <v>3021</v>
      </c>
      <c r="I271" s="202" t="s">
        <v>496</v>
      </c>
      <c r="J271" s="159"/>
      <c r="K271" s="202" t="s">
        <v>496</v>
      </c>
      <c r="L271" s="159"/>
      <c r="M271" s="203"/>
      <c r="N271" s="203"/>
      <c r="O271" s="203" t="s">
        <v>496</v>
      </c>
      <c r="P271" s="203"/>
      <c r="Q271" s="178"/>
    </row>
    <row r="272" spans="1:17" s="147" customFormat="1" ht="38.25" customHeight="1" x14ac:dyDescent="0.2">
      <c r="A272" s="966" t="s">
        <v>3248</v>
      </c>
      <c r="B272" s="198" t="s">
        <v>3022</v>
      </c>
      <c r="C272" s="967" t="s">
        <v>2690</v>
      </c>
      <c r="D272" s="158">
        <v>138.9</v>
      </c>
      <c r="E272" s="158" t="s">
        <v>2973</v>
      </c>
      <c r="F272" s="968">
        <v>41934</v>
      </c>
      <c r="G272" s="204" t="s">
        <v>3023</v>
      </c>
      <c r="H272" s="181" t="s">
        <v>3024</v>
      </c>
      <c r="I272" s="202" t="s">
        <v>496</v>
      </c>
      <c r="J272" s="159"/>
      <c r="K272" s="202" t="s">
        <v>496</v>
      </c>
      <c r="L272" s="159"/>
      <c r="M272" s="203" t="s">
        <v>496</v>
      </c>
      <c r="N272" s="203"/>
      <c r="O272" s="203"/>
      <c r="P272" s="203"/>
      <c r="Q272" s="178"/>
    </row>
    <row r="273" spans="1:17" s="147" customFormat="1" ht="38.25" customHeight="1" x14ac:dyDescent="0.2">
      <c r="A273" s="966"/>
      <c r="B273" s="198" t="s">
        <v>3025</v>
      </c>
      <c r="C273" s="967"/>
      <c r="D273" s="158">
        <v>28.5</v>
      </c>
      <c r="E273" s="158" t="s">
        <v>2973</v>
      </c>
      <c r="F273" s="968"/>
      <c r="G273" s="204" t="s">
        <v>3026</v>
      </c>
      <c r="H273" s="181" t="s">
        <v>3027</v>
      </c>
      <c r="I273" s="202" t="s">
        <v>496</v>
      </c>
      <c r="J273" s="159"/>
      <c r="K273" s="202" t="s">
        <v>496</v>
      </c>
      <c r="L273" s="159"/>
      <c r="M273" s="203" t="s">
        <v>496</v>
      </c>
      <c r="N273" s="203"/>
      <c r="O273" s="203"/>
      <c r="P273" s="203"/>
      <c r="Q273" s="178"/>
    </row>
    <row r="274" spans="1:17" s="147" customFormat="1" ht="38.25" customHeight="1" x14ac:dyDescent="0.2">
      <c r="A274" s="966"/>
      <c r="B274" s="198" t="s">
        <v>2798</v>
      </c>
      <c r="C274" s="967"/>
      <c r="D274" s="158">
        <v>18.12</v>
      </c>
      <c r="E274" s="158" t="s">
        <v>2973</v>
      </c>
      <c r="F274" s="968"/>
      <c r="G274" s="204" t="s">
        <v>3028</v>
      </c>
      <c r="H274" s="181" t="s">
        <v>3029</v>
      </c>
      <c r="I274" s="202" t="s">
        <v>496</v>
      </c>
      <c r="J274" s="159"/>
      <c r="K274" s="202" t="s">
        <v>496</v>
      </c>
      <c r="L274" s="159"/>
      <c r="M274" s="203" t="s">
        <v>496</v>
      </c>
      <c r="N274" s="203"/>
      <c r="O274" s="203"/>
      <c r="P274" s="203"/>
      <c r="Q274" s="178"/>
    </row>
    <row r="275" spans="1:17" s="147" customFormat="1" ht="38.25" customHeight="1" x14ac:dyDescent="0.2">
      <c r="A275" s="208" t="s">
        <v>3249</v>
      </c>
      <c r="B275" s="198" t="s">
        <v>2706</v>
      </c>
      <c r="C275" s="198" t="s">
        <v>3030</v>
      </c>
      <c r="D275" s="158">
        <v>126</v>
      </c>
      <c r="E275" s="158" t="s">
        <v>2973</v>
      </c>
      <c r="F275" s="199">
        <v>41932</v>
      </c>
      <c r="G275" s="204" t="s">
        <v>3031</v>
      </c>
      <c r="H275" s="181" t="s">
        <v>3032</v>
      </c>
      <c r="I275" s="202" t="s">
        <v>496</v>
      </c>
      <c r="J275" s="159"/>
      <c r="K275" s="202" t="s">
        <v>496</v>
      </c>
      <c r="L275" s="159"/>
      <c r="M275" s="203" t="s">
        <v>496</v>
      </c>
      <c r="N275" s="203"/>
      <c r="O275" s="203"/>
      <c r="P275" s="203"/>
      <c r="Q275" s="178"/>
    </row>
    <row r="276" spans="1:17" s="147" customFormat="1" ht="38.25" customHeight="1" x14ac:dyDescent="0.2">
      <c r="A276" s="966" t="s">
        <v>3250</v>
      </c>
      <c r="B276" s="198" t="s">
        <v>3033</v>
      </c>
      <c r="C276" s="967" t="s">
        <v>2792</v>
      </c>
      <c r="D276" s="158">
        <v>174</v>
      </c>
      <c r="E276" s="158" t="s">
        <v>2973</v>
      </c>
      <c r="F276" s="199">
        <v>41929</v>
      </c>
      <c r="G276" s="204" t="s">
        <v>3034</v>
      </c>
      <c r="H276" s="181" t="s">
        <v>3035</v>
      </c>
      <c r="I276" s="202" t="s">
        <v>496</v>
      </c>
      <c r="J276" s="159"/>
      <c r="K276" s="202" t="s">
        <v>496</v>
      </c>
      <c r="L276" s="159"/>
      <c r="M276" s="203" t="s">
        <v>496</v>
      </c>
      <c r="N276" s="203"/>
      <c r="O276" s="203"/>
      <c r="P276" s="203"/>
      <c r="Q276" s="178"/>
    </row>
    <row r="277" spans="1:17" s="147" customFormat="1" ht="38.25" customHeight="1" x14ac:dyDescent="0.2">
      <c r="A277" s="966"/>
      <c r="B277" s="198" t="s">
        <v>2709</v>
      </c>
      <c r="C277" s="967"/>
      <c r="D277" s="158">
        <v>474.25</v>
      </c>
      <c r="E277" s="158" t="s">
        <v>2973</v>
      </c>
      <c r="F277" s="199">
        <v>41929</v>
      </c>
      <c r="G277" s="204" t="s">
        <v>3036</v>
      </c>
      <c r="H277" s="181" t="s">
        <v>3037</v>
      </c>
      <c r="I277" s="202" t="s">
        <v>496</v>
      </c>
      <c r="J277" s="159"/>
      <c r="K277" s="202" t="s">
        <v>496</v>
      </c>
      <c r="L277" s="159"/>
      <c r="M277" s="203" t="s">
        <v>496</v>
      </c>
      <c r="N277" s="203"/>
      <c r="O277" s="203"/>
      <c r="P277" s="203"/>
      <c r="Q277" s="178"/>
    </row>
    <row r="278" spans="1:17" s="147" customFormat="1" ht="48" customHeight="1" x14ac:dyDescent="0.2">
      <c r="A278" s="208" t="s">
        <v>3251</v>
      </c>
      <c r="B278" s="198" t="s">
        <v>2706</v>
      </c>
      <c r="C278" s="198" t="s">
        <v>2707</v>
      </c>
      <c r="D278" s="158">
        <v>924</v>
      </c>
      <c r="E278" s="158" t="s">
        <v>2973</v>
      </c>
      <c r="F278" s="199">
        <v>41929</v>
      </c>
      <c r="G278" s="204" t="s">
        <v>3017</v>
      </c>
      <c r="H278" s="181" t="s">
        <v>3038</v>
      </c>
      <c r="I278" s="202" t="s">
        <v>496</v>
      </c>
      <c r="J278" s="159"/>
      <c r="K278" s="202" t="s">
        <v>496</v>
      </c>
      <c r="L278" s="159"/>
      <c r="M278" s="203"/>
      <c r="N278" s="203"/>
      <c r="O278" s="203" t="s">
        <v>496</v>
      </c>
      <c r="P278" s="203"/>
      <c r="Q278" s="178"/>
    </row>
    <row r="279" spans="1:17" s="147" customFormat="1" ht="52.5" customHeight="1" x14ac:dyDescent="0.2">
      <c r="A279" s="208" t="s">
        <v>3252</v>
      </c>
      <c r="B279" s="198" t="s">
        <v>2551</v>
      </c>
      <c r="C279" s="198" t="s">
        <v>2737</v>
      </c>
      <c r="D279" s="158">
        <v>477.31</v>
      </c>
      <c r="E279" s="158" t="s">
        <v>2973</v>
      </c>
      <c r="F279" s="199">
        <v>41196</v>
      </c>
      <c r="G279" s="204" t="s">
        <v>3039</v>
      </c>
      <c r="H279" s="181" t="s">
        <v>3040</v>
      </c>
      <c r="I279" s="202" t="s">
        <v>496</v>
      </c>
      <c r="J279" s="159"/>
      <c r="K279" s="202" t="s">
        <v>496</v>
      </c>
      <c r="L279" s="159"/>
      <c r="M279" s="203" t="s">
        <v>496</v>
      </c>
      <c r="N279" s="203"/>
      <c r="O279" s="203"/>
      <c r="P279" s="203"/>
      <c r="Q279" s="178"/>
    </row>
    <row r="280" spans="1:17" s="147" customFormat="1" ht="38.25" customHeight="1" x14ac:dyDescent="0.2">
      <c r="A280" s="208" t="s">
        <v>3253</v>
      </c>
      <c r="B280" s="198" t="s">
        <v>2551</v>
      </c>
      <c r="C280" s="198" t="s">
        <v>3041</v>
      </c>
      <c r="D280" s="158">
        <v>254.25</v>
      </c>
      <c r="E280" s="158" t="s">
        <v>2973</v>
      </c>
      <c r="F280" s="199">
        <v>41928</v>
      </c>
      <c r="G280" s="204" t="s">
        <v>3042</v>
      </c>
      <c r="H280" s="181" t="s">
        <v>3043</v>
      </c>
      <c r="I280" s="202" t="s">
        <v>496</v>
      </c>
      <c r="J280" s="159"/>
      <c r="K280" s="202" t="s">
        <v>496</v>
      </c>
      <c r="L280" s="159"/>
      <c r="M280" s="203" t="s">
        <v>496</v>
      </c>
      <c r="N280" s="203"/>
      <c r="O280" s="203"/>
      <c r="P280" s="203"/>
      <c r="Q280" s="178"/>
    </row>
    <row r="281" spans="1:17" s="147" customFormat="1" ht="38.25" customHeight="1" x14ac:dyDescent="0.2">
      <c r="A281" s="208" t="s">
        <v>3254</v>
      </c>
      <c r="B281" s="198" t="s">
        <v>2996</v>
      </c>
      <c r="C281" s="198" t="s">
        <v>3044</v>
      </c>
      <c r="D281" s="158">
        <v>1682</v>
      </c>
      <c r="E281" s="158" t="s">
        <v>2973</v>
      </c>
      <c r="F281" s="199">
        <v>41940</v>
      </c>
      <c r="G281" s="204" t="s">
        <v>3045</v>
      </c>
      <c r="H281" s="181" t="s">
        <v>3046</v>
      </c>
      <c r="I281" s="202" t="s">
        <v>496</v>
      </c>
      <c r="J281" s="159"/>
      <c r="K281" s="202" t="s">
        <v>496</v>
      </c>
      <c r="L281" s="159"/>
      <c r="M281" s="203"/>
      <c r="N281" s="203"/>
      <c r="O281" s="203" t="s">
        <v>496</v>
      </c>
      <c r="P281" s="203"/>
      <c r="Q281" s="178"/>
    </row>
    <row r="282" spans="1:17" s="147" customFormat="1" ht="77.25" customHeight="1" x14ac:dyDescent="0.2">
      <c r="A282" s="208" t="s">
        <v>3255</v>
      </c>
      <c r="B282" s="198" t="s">
        <v>2900</v>
      </c>
      <c r="C282" s="198" t="s">
        <v>3047</v>
      </c>
      <c r="D282" s="158">
        <v>4403.5200000000004</v>
      </c>
      <c r="E282" s="158" t="s">
        <v>2973</v>
      </c>
      <c r="F282" s="199">
        <v>41943</v>
      </c>
      <c r="G282" s="204" t="s">
        <v>3048</v>
      </c>
      <c r="H282" s="181" t="s">
        <v>3049</v>
      </c>
      <c r="I282" s="248"/>
      <c r="J282" s="265" t="s">
        <v>496</v>
      </c>
      <c r="K282" s="248" t="s">
        <v>496</v>
      </c>
      <c r="L282" s="160"/>
      <c r="M282" s="248"/>
      <c r="N282" s="248"/>
      <c r="O282" s="248" t="s">
        <v>496</v>
      </c>
      <c r="P282" s="248"/>
      <c r="Q282" s="276" t="s">
        <v>5221</v>
      </c>
    </row>
    <row r="283" spans="1:17" s="147" customFormat="1" ht="38.25" customHeight="1" x14ac:dyDescent="0.2">
      <c r="A283" s="208" t="s">
        <v>3256</v>
      </c>
      <c r="B283" s="198" t="s">
        <v>2551</v>
      </c>
      <c r="C283" s="198" t="s">
        <v>3050</v>
      </c>
      <c r="D283" s="158">
        <v>254.25</v>
      </c>
      <c r="E283" s="158" t="s">
        <v>2973</v>
      </c>
      <c r="F283" s="199">
        <v>41932</v>
      </c>
      <c r="G283" s="204" t="s">
        <v>3051</v>
      </c>
      <c r="H283" s="181" t="s">
        <v>3052</v>
      </c>
      <c r="I283" s="202" t="s">
        <v>496</v>
      </c>
      <c r="J283" s="159"/>
      <c r="K283" s="202" t="s">
        <v>496</v>
      </c>
      <c r="L283" s="159"/>
      <c r="M283" s="203" t="s">
        <v>496</v>
      </c>
      <c r="N283" s="203"/>
      <c r="O283" s="203"/>
      <c r="P283" s="203"/>
      <c r="Q283" s="178"/>
    </row>
    <row r="284" spans="1:17" s="147" customFormat="1" ht="38.25" customHeight="1" x14ac:dyDescent="0.2">
      <c r="A284" s="208" t="s">
        <v>3257</v>
      </c>
      <c r="B284" s="198" t="s">
        <v>3053</v>
      </c>
      <c r="C284" s="198" t="s">
        <v>3054</v>
      </c>
      <c r="D284" s="158">
        <v>800</v>
      </c>
      <c r="E284" s="158" t="s">
        <v>3009</v>
      </c>
      <c r="F284" s="199">
        <v>41955</v>
      </c>
      <c r="G284" s="204" t="s">
        <v>3055</v>
      </c>
      <c r="H284" s="181" t="s">
        <v>3056</v>
      </c>
      <c r="I284" s="202" t="s">
        <v>496</v>
      </c>
      <c r="J284" s="159"/>
      <c r="K284" s="202" t="s">
        <v>496</v>
      </c>
      <c r="L284" s="159"/>
      <c r="M284" s="203"/>
      <c r="N284" s="203"/>
      <c r="O284" s="203" t="s">
        <v>496</v>
      </c>
      <c r="P284" s="203"/>
      <c r="Q284" s="178"/>
    </row>
    <row r="285" spans="1:17" s="147" customFormat="1" ht="38.25" customHeight="1" x14ac:dyDescent="0.2">
      <c r="A285" s="208" t="s">
        <v>3258</v>
      </c>
      <c r="B285" s="198" t="s">
        <v>2551</v>
      </c>
      <c r="C285" s="198" t="s">
        <v>3050</v>
      </c>
      <c r="D285" s="158">
        <v>254.25</v>
      </c>
      <c r="E285" s="158" t="s">
        <v>3009</v>
      </c>
      <c r="F285" s="199">
        <v>41948</v>
      </c>
      <c r="G285" s="204" t="s">
        <v>3057</v>
      </c>
      <c r="H285" s="181" t="s">
        <v>3058</v>
      </c>
      <c r="I285" s="202" t="s">
        <v>496</v>
      </c>
      <c r="J285" s="159"/>
      <c r="K285" s="202" t="s">
        <v>496</v>
      </c>
      <c r="L285" s="159"/>
      <c r="M285" s="203" t="s">
        <v>496</v>
      </c>
      <c r="N285" s="203"/>
      <c r="O285" s="203"/>
      <c r="P285" s="203"/>
      <c r="Q285" s="178"/>
    </row>
    <row r="286" spans="1:17" s="147" customFormat="1" ht="58.5" customHeight="1" x14ac:dyDescent="0.2">
      <c r="A286" s="208" t="s">
        <v>3259</v>
      </c>
      <c r="B286" s="198" t="s">
        <v>2682</v>
      </c>
      <c r="C286" s="198" t="s">
        <v>2683</v>
      </c>
      <c r="D286" s="158">
        <v>46.8</v>
      </c>
      <c r="E286" s="158" t="s">
        <v>3009</v>
      </c>
      <c r="F286" s="199">
        <v>41961</v>
      </c>
      <c r="G286" s="204" t="s">
        <v>3059</v>
      </c>
      <c r="H286" s="181" t="s">
        <v>3060</v>
      </c>
      <c r="I286" s="202" t="s">
        <v>496</v>
      </c>
      <c r="J286" s="159"/>
      <c r="K286" s="202" t="s">
        <v>496</v>
      </c>
      <c r="L286" s="159"/>
      <c r="M286" s="203" t="s">
        <v>496</v>
      </c>
      <c r="N286" s="203"/>
      <c r="O286" s="203"/>
      <c r="P286" s="203"/>
      <c r="Q286" s="178"/>
    </row>
    <row r="287" spans="1:17" s="147" customFormat="1" ht="38.25" customHeight="1" x14ac:dyDescent="0.2">
      <c r="A287" s="208" t="s">
        <v>3260</v>
      </c>
      <c r="B287" s="198" t="s">
        <v>3061</v>
      </c>
      <c r="C287" s="198" t="s">
        <v>3062</v>
      </c>
      <c r="D287" s="158">
        <v>897.15</v>
      </c>
      <c r="E287" s="158" t="s">
        <v>3009</v>
      </c>
      <c r="F287" s="199">
        <v>41964</v>
      </c>
      <c r="G287" s="204" t="s">
        <v>3063</v>
      </c>
      <c r="H287" s="181" t="s">
        <v>3064</v>
      </c>
      <c r="I287" s="202" t="s">
        <v>496</v>
      </c>
      <c r="J287" s="159"/>
      <c r="K287" s="202" t="s">
        <v>496</v>
      </c>
      <c r="L287" s="159"/>
      <c r="M287" s="203"/>
      <c r="N287" s="203"/>
      <c r="O287" s="203"/>
      <c r="P287" s="203" t="s">
        <v>496</v>
      </c>
      <c r="Q287" s="178"/>
    </row>
    <row r="288" spans="1:17" s="147" customFormat="1" ht="51.75" customHeight="1" x14ac:dyDescent="0.2">
      <c r="A288" s="208" t="s">
        <v>3261</v>
      </c>
      <c r="B288" s="198" t="s">
        <v>3065</v>
      </c>
      <c r="C288" s="198" t="s">
        <v>3066</v>
      </c>
      <c r="D288" s="158">
        <v>339</v>
      </c>
      <c r="E288" s="158" t="s">
        <v>3009</v>
      </c>
      <c r="F288" s="199">
        <v>41964</v>
      </c>
      <c r="G288" s="204" t="s">
        <v>3067</v>
      </c>
      <c r="H288" s="181" t="s">
        <v>3068</v>
      </c>
      <c r="I288" s="202" t="s">
        <v>496</v>
      </c>
      <c r="J288" s="159"/>
      <c r="K288" s="202" t="s">
        <v>496</v>
      </c>
      <c r="L288" s="159"/>
      <c r="M288" s="203" t="s">
        <v>496</v>
      </c>
      <c r="N288" s="203"/>
      <c r="O288" s="203"/>
      <c r="P288" s="203"/>
      <c r="Q288" s="178"/>
    </row>
    <row r="289" spans="1:17" s="147" customFormat="1" ht="42.75" customHeight="1" x14ac:dyDescent="0.2">
      <c r="A289" s="966" t="s">
        <v>3262</v>
      </c>
      <c r="B289" s="198" t="s">
        <v>3069</v>
      </c>
      <c r="C289" s="967" t="s">
        <v>3070</v>
      </c>
      <c r="D289" s="158">
        <v>729</v>
      </c>
      <c r="E289" s="158" t="s">
        <v>3009</v>
      </c>
      <c r="F289" s="199">
        <v>41969</v>
      </c>
      <c r="G289" s="204" t="s">
        <v>3071</v>
      </c>
      <c r="H289" s="181" t="s">
        <v>3072</v>
      </c>
      <c r="I289" s="202" t="s">
        <v>496</v>
      </c>
      <c r="J289" s="159"/>
      <c r="K289" s="202" t="s">
        <v>496</v>
      </c>
      <c r="L289" s="159"/>
      <c r="M289" s="203" t="s">
        <v>496</v>
      </c>
      <c r="N289" s="203"/>
      <c r="O289" s="203"/>
      <c r="P289" s="203"/>
      <c r="Q289" s="178"/>
    </row>
    <row r="290" spans="1:17" s="147" customFormat="1" ht="42.75" customHeight="1" x14ac:dyDescent="0.2">
      <c r="A290" s="966"/>
      <c r="B290" s="198" t="s">
        <v>2805</v>
      </c>
      <c r="C290" s="967"/>
      <c r="D290" s="158">
        <v>146.52000000000001</v>
      </c>
      <c r="E290" s="158" t="s">
        <v>3009</v>
      </c>
      <c r="F290" s="199">
        <v>41969</v>
      </c>
      <c r="G290" s="204" t="s">
        <v>3071</v>
      </c>
      <c r="H290" s="181" t="s">
        <v>3073</v>
      </c>
      <c r="I290" s="202" t="s">
        <v>496</v>
      </c>
      <c r="J290" s="159"/>
      <c r="K290" s="202" t="s">
        <v>496</v>
      </c>
      <c r="L290" s="159"/>
      <c r="M290" s="203"/>
      <c r="N290" s="203"/>
      <c r="O290" s="203" t="s">
        <v>496</v>
      </c>
      <c r="P290" s="203"/>
      <c r="Q290" s="178"/>
    </row>
    <row r="291" spans="1:17" s="147" customFormat="1" ht="39" customHeight="1" x14ac:dyDescent="0.2">
      <c r="A291" s="966" t="s">
        <v>3263</v>
      </c>
      <c r="B291" s="198" t="s">
        <v>2764</v>
      </c>
      <c r="C291" s="967" t="s">
        <v>3074</v>
      </c>
      <c r="D291" s="158">
        <v>455</v>
      </c>
      <c r="E291" s="158" t="s">
        <v>3075</v>
      </c>
      <c r="F291" s="968">
        <v>41975</v>
      </c>
      <c r="G291" s="204" t="s">
        <v>3076</v>
      </c>
      <c r="H291" s="181" t="s">
        <v>3077</v>
      </c>
      <c r="I291" s="202" t="s">
        <v>496</v>
      </c>
      <c r="J291" s="159"/>
      <c r="K291" s="202" t="s">
        <v>496</v>
      </c>
      <c r="L291" s="159"/>
      <c r="M291" s="203" t="s">
        <v>496</v>
      </c>
      <c r="N291" s="203"/>
      <c r="O291" s="203"/>
      <c r="P291" s="203"/>
      <c r="Q291" s="178"/>
    </row>
    <row r="292" spans="1:17" s="147" customFormat="1" ht="39" customHeight="1" x14ac:dyDescent="0.2">
      <c r="A292" s="966"/>
      <c r="B292" s="198" t="s">
        <v>2742</v>
      </c>
      <c r="C292" s="967"/>
      <c r="D292" s="158">
        <v>2398.5</v>
      </c>
      <c r="E292" s="158" t="s">
        <v>3075</v>
      </c>
      <c r="F292" s="968"/>
      <c r="G292" s="204" t="s">
        <v>3078</v>
      </c>
      <c r="H292" s="181" t="s">
        <v>3079</v>
      </c>
      <c r="I292" s="202" t="s">
        <v>496</v>
      </c>
      <c r="J292" s="159"/>
      <c r="K292" s="202" t="s">
        <v>496</v>
      </c>
      <c r="L292" s="159"/>
      <c r="M292" s="203" t="s">
        <v>496</v>
      </c>
      <c r="N292" s="203"/>
      <c r="O292" s="203"/>
      <c r="P292" s="203"/>
      <c r="Q292" s="178"/>
    </row>
    <row r="293" spans="1:17" s="147" customFormat="1" ht="39" customHeight="1" x14ac:dyDescent="0.2">
      <c r="A293" s="966"/>
      <c r="B293" s="198" t="s">
        <v>2845</v>
      </c>
      <c r="C293" s="967"/>
      <c r="D293" s="158">
        <v>7320</v>
      </c>
      <c r="E293" s="158" t="s">
        <v>3075</v>
      </c>
      <c r="F293" s="968"/>
      <c r="G293" s="204" t="s">
        <v>3078</v>
      </c>
      <c r="H293" s="181" t="s">
        <v>3080</v>
      </c>
      <c r="I293" s="202" t="s">
        <v>496</v>
      </c>
      <c r="J293" s="159"/>
      <c r="K293" s="202" t="s">
        <v>496</v>
      </c>
      <c r="L293" s="159"/>
      <c r="M293" s="203" t="s">
        <v>496</v>
      </c>
      <c r="N293" s="203"/>
      <c r="O293" s="203"/>
      <c r="P293" s="203"/>
      <c r="Q293" s="178"/>
    </row>
    <row r="294" spans="1:17" s="147" customFormat="1" ht="30.75" customHeight="1" x14ac:dyDescent="0.2">
      <c r="A294" s="966" t="s">
        <v>3264</v>
      </c>
      <c r="B294" s="198" t="s">
        <v>2845</v>
      </c>
      <c r="C294" s="967" t="s">
        <v>3081</v>
      </c>
      <c r="D294" s="158">
        <v>1289.4000000000001</v>
      </c>
      <c r="E294" s="158" t="s">
        <v>3075</v>
      </c>
      <c r="F294" s="968">
        <v>41978</v>
      </c>
      <c r="G294" s="204" t="s">
        <v>3082</v>
      </c>
      <c r="H294" s="181" t="s">
        <v>3083</v>
      </c>
      <c r="I294" s="202" t="s">
        <v>496</v>
      </c>
      <c r="J294" s="159"/>
      <c r="K294" s="202" t="s">
        <v>496</v>
      </c>
      <c r="L294" s="159"/>
      <c r="M294" s="203" t="s">
        <v>496</v>
      </c>
      <c r="N294" s="203"/>
      <c r="O294" s="203"/>
      <c r="P294" s="203"/>
      <c r="Q294" s="178"/>
    </row>
    <row r="295" spans="1:17" s="147" customFormat="1" ht="30.75" customHeight="1" x14ac:dyDescent="0.2">
      <c r="A295" s="966"/>
      <c r="B295" s="198" t="s">
        <v>3084</v>
      </c>
      <c r="C295" s="967"/>
      <c r="D295" s="158">
        <v>819</v>
      </c>
      <c r="E295" s="158" t="s">
        <v>3075</v>
      </c>
      <c r="F295" s="968"/>
      <c r="G295" s="204" t="s">
        <v>3085</v>
      </c>
      <c r="H295" s="181" t="s">
        <v>3086</v>
      </c>
      <c r="I295" s="202" t="s">
        <v>496</v>
      </c>
      <c r="J295" s="159"/>
      <c r="K295" s="202" t="s">
        <v>496</v>
      </c>
      <c r="L295" s="159"/>
      <c r="M295" s="203" t="s">
        <v>496</v>
      </c>
      <c r="N295" s="203"/>
      <c r="O295" s="203"/>
      <c r="P295" s="203"/>
      <c r="Q295" s="178"/>
    </row>
    <row r="296" spans="1:17" s="147" customFormat="1" ht="30.75" customHeight="1" x14ac:dyDescent="0.2">
      <c r="A296" s="966"/>
      <c r="B296" s="198" t="s">
        <v>3087</v>
      </c>
      <c r="C296" s="967"/>
      <c r="D296" s="158">
        <v>87</v>
      </c>
      <c r="E296" s="158" t="s">
        <v>3075</v>
      </c>
      <c r="F296" s="968"/>
      <c r="G296" s="204" t="s">
        <v>3088</v>
      </c>
      <c r="H296" s="181" t="s">
        <v>3089</v>
      </c>
      <c r="I296" s="202" t="s">
        <v>496</v>
      </c>
      <c r="J296" s="159"/>
      <c r="K296" s="202" t="s">
        <v>496</v>
      </c>
      <c r="L296" s="159"/>
      <c r="M296" s="203" t="s">
        <v>496</v>
      </c>
      <c r="N296" s="203"/>
      <c r="O296" s="203"/>
      <c r="P296" s="203"/>
      <c r="Q296" s="178"/>
    </row>
    <row r="297" spans="1:17" s="147" customFormat="1" ht="44.25" customHeight="1" x14ac:dyDescent="0.2">
      <c r="A297" s="966" t="s">
        <v>3265</v>
      </c>
      <c r="B297" s="198" t="s">
        <v>2764</v>
      </c>
      <c r="C297" s="967" t="s">
        <v>3090</v>
      </c>
      <c r="D297" s="158">
        <v>480.25</v>
      </c>
      <c r="E297" s="158" t="s">
        <v>3009</v>
      </c>
      <c r="F297" s="968">
        <v>41971</v>
      </c>
      <c r="G297" s="204" t="s">
        <v>3091</v>
      </c>
      <c r="H297" s="181" t="s">
        <v>3092</v>
      </c>
      <c r="I297" s="202" t="s">
        <v>496</v>
      </c>
      <c r="J297" s="159"/>
      <c r="K297" s="202" t="s">
        <v>496</v>
      </c>
      <c r="L297" s="159"/>
      <c r="M297" s="203"/>
      <c r="N297" s="203"/>
      <c r="O297" s="203" t="s">
        <v>496</v>
      </c>
      <c r="P297" s="203"/>
      <c r="Q297" s="178"/>
    </row>
    <row r="298" spans="1:17" s="147" customFormat="1" ht="44.25" customHeight="1" x14ac:dyDescent="0.2">
      <c r="A298" s="966"/>
      <c r="B298" s="198" t="s">
        <v>2955</v>
      </c>
      <c r="C298" s="967"/>
      <c r="D298" s="158">
        <v>219</v>
      </c>
      <c r="E298" s="158" t="s">
        <v>3009</v>
      </c>
      <c r="F298" s="968"/>
      <c r="G298" s="204" t="s">
        <v>3093</v>
      </c>
      <c r="H298" s="181" t="s">
        <v>3094</v>
      </c>
      <c r="I298" s="202" t="s">
        <v>496</v>
      </c>
      <c r="J298" s="159"/>
      <c r="K298" s="202" t="s">
        <v>496</v>
      </c>
      <c r="L298" s="159"/>
      <c r="M298" s="203"/>
      <c r="N298" s="203"/>
      <c r="O298" s="203" t="s">
        <v>496</v>
      </c>
      <c r="P298" s="203"/>
      <c r="Q298" s="178"/>
    </row>
    <row r="299" spans="1:17" s="147" customFormat="1" ht="57" customHeight="1" x14ac:dyDescent="0.2">
      <c r="A299" s="208" t="s">
        <v>3266</v>
      </c>
      <c r="B299" s="198" t="s">
        <v>2659</v>
      </c>
      <c r="C299" s="198" t="s">
        <v>2660</v>
      </c>
      <c r="D299" s="158">
        <v>5125</v>
      </c>
      <c r="E299" s="158" t="s">
        <v>3009</v>
      </c>
      <c r="F299" s="199">
        <v>41971</v>
      </c>
      <c r="G299" s="204" t="s">
        <v>3095</v>
      </c>
      <c r="H299" s="181" t="s">
        <v>3096</v>
      </c>
      <c r="I299" s="202" t="s">
        <v>496</v>
      </c>
      <c r="J299" s="159"/>
      <c r="K299" s="202" t="s">
        <v>496</v>
      </c>
      <c r="L299" s="159"/>
      <c r="M299" s="203"/>
      <c r="N299" s="203" t="s">
        <v>496</v>
      </c>
      <c r="O299" s="203"/>
      <c r="P299" s="203"/>
      <c r="Q299" s="178"/>
    </row>
    <row r="300" spans="1:17" s="147" customFormat="1" ht="57" customHeight="1" x14ac:dyDescent="0.2">
      <c r="A300" s="208" t="s">
        <v>3267</v>
      </c>
      <c r="B300" s="198" t="s">
        <v>3097</v>
      </c>
      <c r="C300" s="198" t="s">
        <v>3098</v>
      </c>
      <c r="D300" s="158">
        <v>383.25</v>
      </c>
      <c r="E300" s="158" t="s">
        <v>3009</v>
      </c>
      <c r="F300" s="199">
        <v>41969</v>
      </c>
      <c r="G300" s="204" t="s">
        <v>3099</v>
      </c>
      <c r="H300" s="181" t="s">
        <v>3100</v>
      </c>
      <c r="I300" s="202" t="s">
        <v>496</v>
      </c>
      <c r="J300" s="159"/>
      <c r="K300" s="202" t="s">
        <v>496</v>
      </c>
      <c r="L300" s="159"/>
      <c r="M300" s="203" t="s">
        <v>496</v>
      </c>
      <c r="N300" s="203"/>
      <c r="O300" s="203"/>
      <c r="P300" s="203"/>
      <c r="Q300" s="178"/>
    </row>
    <row r="301" spans="1:17" s="147" customFormat="1" ht="57" customHeight="1" x14ac:dyDescent="0.2">
      <c r="A301" s="208" t="s">
        <v>3268</v>
      </c>
      <c r="B301" s="198" t="s">
        <v>2900</v>
      </c>
      <c r="C301" s="198" t="s">
        <v>3101</v>
      </c>
      <c r="D301" s="158">
        <v>791</v>
      </c>
      <c r="E301" s="158" t="s">
        <v>3075</v>
      </c>
      <c r="F301" s="199">
        <v>41974</v>
      </c>
      <c r="G301" s="204" t="s">
        <v>3102</v>
      </c>
      <c r="H301" s="181" t="s">
        <v>3103</v>
      </c>
      <c r="I301" s="202" t="s">
        <v>496</v>
      </c>
      <c r="J301" s="159"/>
      <c r="K301" s="202" t="s">
        <v>496</v>
      </c>
      <c r="L301" s="159"/>
      <c r="M301" s="203"/>
      <c r="N301" s="203"/>
      <c r="O301" s="203" t="s">
        <v>496</v>
      </c>
      <c r="P301" s="203"/>
      <c r="Q301" s="178"/>
    </row>
    <row r="302" spans="1:17" s="147" customFormat="1" ht="51.75" customHeight="1" x14ac:dyDescent="0.2">
      <c r="A302" s="966" t="s">
        <v>3269</v>
      </c>
      <c r="B302" s="982" t="s">
        <v>3104</v>
      </c>
      <c r="C302" s="967" t="s">
        <v>3105</v>
      </c>
      <c r="D302" s="158">
        <v>2565</v>
      </c>
      <c r="E302" s="158" t="s">
        <v>3075</v>
      </c>
      <c r="F302" s="199">
        <v>41988</v>
      </c>
      <c r="G302" s="204" t="s">
        <v>3106</v>
      </c>
      <c r="H302" s="181" t="s">
        <v>3107</v>
      </c>
      <c r="I302" s="977" t="s">
        <v>496</v>
      </c>
      <c r="J302" s="977"/>
      <c r="K302" s="977" t="s">
        <v>496</v>
      </c>
      <c r="L302" s="977"/>
      <c r="M302" s="977"/>
      <c r="N302" s="977"/>
      <c r="O302" s="977" t="s">
        <v>496</v>
      </c>
      <c r="P302" s="983"/>
      <c r="Q302" s="980"/>
    </row>
    <row r="303" spans="1:17" s="147" customFormat="1" ht="51.75" customHeight="1" x14ac:dyDescent="0.2">
      <c r="A303" s="966"/>
      <c r="B303" s="982"/>
      <c r="C303" s="967"/>
      <c r="D303" s="158">
        <v>135</v>
      </c>
      <c r="E303" s="158" t="s">
        <v>3075</v>
      </c>
      <c r="F303" s="199">
        <v>41995</v>
      </c>
      <c r="G303" s="204" t="s">
        <v>3108</v>
      </c>
      <c r="H303" s="181" t="s">
        <v>3109</v>
      </c>
      <c r="I303" s="977"/>
      <c r="J303" s="977"/>
      <c r="K303" s="977"/>
      <c r="L303" s="977"/>
      <c r="M303" s="977"/>
      <c r="N303" s="977"/>
      <c r="O303" s="977"/>
      <c r="P303" s="983"/>
      <c r="Q303" s="981"/>
    </row>
    <row r="304" spans="1:17" s="147" customFormat="1" ht="39" customHeight="1" x14ac:dyDescent="0.2">
      <c r="A304" s="208" t="s">
        <v>3270</v>
      </c>
      <c r="B304" s="198" t="s">
        <v>3110</v>
      </c>
      <c r="C304" s="198" t="s">
        <v>3111</v>
      </c>
      <c r="D304" s="158">
        <v>450</v>
      </c>
      <c r="E304" s="158" t="s">
        <v>3075</v>
      </c>
      <c r="F304" s="199">
        <v>41991</v>
      </c>
      <c r="G304" s="204" t="s">
        <v>3112</v>
      </c>
      <c r="H304" s="181" t="s">
        <v>3113</v>
      </c>
      <c r="I304" s="202" t="s">
        <v>496</v>
      </c>
      <c r="J304" s="159"/>
      <c r="K304" s="202" t="s">
        <v>496</v>
      </c>
      <c r="L304" s="159"/>
      <c r="M304" s="203" t="s">
        <v>496</v>
      </c>
      <c r="N304" s="203"/>
      <c r="O304" s="203"/>
      <c r="P304" s="203"/>
      <c r="Q304" s="194"/>
    </row>
    <row r="305" spans="1:17" s="147" customFormat="1" ht="28.5" customHeight="1" x14ac:dyDescent="0.2">
      <c r="A305" s="966" t="s">
        <v>3271</v>
      </c>
      <c r="B305" s="198" t="s">
        <v>2947</v>
      </c>
      <c r="C305" s="967" t="s">
        <v>3114</v>
      </c>
      <c r="D305" s="158">
        <v>2624</v>
      </c>
      <c r="E305" s="158" t="s">
        <v>3075</v>
      </c>
      <c r="F305" s="968">
        <v>41992</v>
      </c>
      <c r="G305" s="204" t="s">
        <v>3115</v>
      </c>
      <c r="H305" s="181" t="s">
        <v>3116</v>
      </c>
      <c r="I305" s="202" t="s">
        <v>496</v>
      </c>
      <c r="J305" s="159"/>
      <c r="K305" s="202" t="s">
        <v>496</v>
      </c>
      <c r="L305" s="159"/>
      <c r="M305" s="203" t="s">
        <v>496</v>
      </c>
      <c r="N305" s="203"/>
      <c r="O305" s="203"/>
      <c r="P305" s="203"/>
      <c r="Q305" s="194"/>
    </row>
    <row r="306" spans="1:17" s="147" customFormat="1" ht="28.5" customHeight="1" x14ac:dyDescent="0.2">
      <c r="A306" s="966"/>
      <c r="B306" s="198" t="s">
        <v>3117</v>
      </c>
      <c r="C306" s="967"/>
      <c r="D306" s="158">
        <v>90</v>
      </c>
      <c r="E306" s="158" t="s">
        <v>3075</v>
      </c>
      <c r="F306" s="968"/>
      <c r="G306" s="204" t="s">
        <v>3115</v>
      </c>
      <c r="H306" s="181" t="s">
        <v>3118</v>
      </c>
      <c r="I306" s="202" t="s">
        <v>496</v>
      </c>
      <c r="J306" s="159"/>
      <c r="K306" s="202" t="s">
        <v>496</v>
      </c>
      <c r="L306" s="159"/>
      <c r="M306" s="203" t="s">
        <v>496</v>
      </c>
      <c r="N306" s="203"/>
      <c r="O306" s="203"/>
      <c r="P306" s="203"/>
      <c r="Q306" s="194"/>
    </row>
    <row r="307" spans="1:17" s="147" customFormat="1" ht="28.5" customHeight="1" x14ac:dyDescent="0.2">
      <c r="A307" s="966"/>
      <c r="B307" s="198" t="s">
        <v>3119</v>
      </c>
      <c r="C307" s="967"/>
      <c r="D307" s="158">
        <v>650</v>
      </c>
      <c r="E307" s="158" t="s">
        <v>3075</v>
      </c>
      <c r="F307" s="968"/>
      <c r="G307" s="204" t="s">
        <v>3120</v>
      </c>
      <c r="H307" s="181" t="s">
        <v>3121</v>
      </c>
      <c r="I307" s="202" t="s">
        <v>496</v>
      </c>
      <c r="J307" s="159"/>
      <c r="K307" s="202" t="s">
        <v>496</v>
      </c>
      <c r="L307" s="159"/>
      <c r="M307" s="203" t="s">
        <v>496</v>
      </c>
      <c r="N307" s="203"/>
      <c r="O307" s="203"/>
      <c r="P307" s="203"/>
      <c r="Q307" s="194"/>
    </row>
    <row r="308" spans="1:17" s="147" customFormat="1" ht="45" customHeight="1" x14ac:dyDescent="0.2">
      <c r="A308" s="208" t="s">
        <v>3272</v>
      </c>
      <c r="B308" s="198" t="s">
        <v>2551</v>
      </c>
      <c r="C308" s="198" t="s">
        <v>3050</v>
      </c>
      <c r="D308" s="158">
        <v>254.25</v>
      </c>
      <c r="E308" s="158" t="s">
        <v>3075</v>
      </c>
      <c r="F308" s="199">
        <v>41990</v>
      </c>
      <c r="G308" s="204" t="s">
        <v>3122</v>
      </c>
      <c r="H308" s="177" t="s">
        <v>3123</v>
      </c>
      <c r="I308" s="202" t="s">
        <v>496</v>
      </c>
      <c r="J308" s="159"/>
      <c r="K308" s="202" t="s">
        <v>496</v>
      </c>
      <c r="L308" s="159"/>
      <c r="M308" s="203" t="s">
        <v>496</v>
      </c>
      <c r="N308" s="203"/>
      <c r="O308" s="203"/>
      <c r="P308" s="203"/>
      <c r="Q308" s="194"/>
    </row>
    <row r="309" spans="1:17" s="147" customFormat="1" ht="33.75" x14ac:dyDescent="0.2">
      <c r="A309" s="208" t="s">
        <v>3124</v>
      </c>
      <c r="B309" s="198" t="s">
        <v>3125</v>
      </c>
      <c r="C309" s="198" t="s">
        <v>3126</v>
      </c>
      <c r="D309" s="158">
        <v>993.6</v>
      </c>
      <c r="E309" s="158" t="s">
        <v>3075</v>
      </c>
      <c r="F309" s="199">
        <v>41985</v>
      </c>
      <c r="G309" s="192" t="s">
        <v>3273</v>
      </c>
      <c r="H309" s="181" t="s">
        <v>3127</v>
      </c>
      <c r="I309" s="202" t="s">
        <v>496</v>
      </c>
      <c r="J309" s="159"/>
      <c r="K309" s="202" t="s">
        <v>496</v>
      </c>
      <c r="L309" s="159"/>
      <c r="M309" s="203" t="s">
        <v>496</v>
      </c>
      <c r="N309" s="203"/>
      <c r="O309" s="203"/>
      <c r="P309" s="203"/>
      <c r="Q309" s="194"/>
    </row>
    <row r="310" spans="1:17" s="163" customFormat="1" ht="28.5" customHeight="1" x14ac:dyDescent="0.25">
      <c r="A310" s="210" t="s">
        <v>3274</v>
      </c>
      <c r="B310" s="198" t="s">
        <v>3275</v>
      </c>
      <c r="C310" s="200" t="s">
        <v>3276</v>
      </c>
      <c r="D310" s="182">
        <v>64000</v>
      </c>
      <c r="E310" s="183" t="s">
        <v>2531</v>
      </c>
      <c r="F310" s="197">
        <v>41655</v>
      </c>
      <c r="G310" s="184" t="s">
        <v>3277</v>
      </c>
      <c r="H310" s="201" t="s">
        <v>3278</v>
      </c>
      <c r="I310" s="189"/>
      <c r="J310" s="189"/>
      <c r="K310" s="189"/>
      <c r="L310" s="189"/>
      <c r="M310" s="176"/>
      <c r="N310" s="176"/>
      <c r="O310" s="176"/>
      <c r="P310" s="176"/>
      <c r="Q310" s="193"/>
    </row>
    <row r="311" spans="1:17" s="147" customFormat="1" ht="27" customHeight="1" x14ac:dyDescent="0.2">
      <c r="A311" s="971" t="s">
        <v>3279</v>
      </c>
      <c r="B311" s="198" t="s">
        <v>3280</v>
      </c>
      <c r="C311" s="973" t="s">
        <v>3281</v>
      </c>
      <c r="D311" s="182">
        <v>102200</v>
      </c>
      <c r="E311" s="183" t="s">
        <v>2531</v>
      </c>
      <c r="F311" s="197">
        <v>41655</v>
      </c>
      <c r="G311" s="184" t="s">
        <v>3282</v>
      </c>
      <c r="H311" s="979" t="s">
        <v>3283</v>
      </c>
      <c r="I311" s="977" t="s">
        <v>496</v>
      </c>
      <c r="J311" s="978"/>
      <c r="K311" s="977" t="s">
        <v>496</v>
      </c>
      <c r="L311" s="978"/>
      <c r="M311" s="977" t="s">
        <v>496</v>
      </c>
      <c r="N311" s="969"/>
      <c r="O311" s="969"/>
      <c r="P311" s="969"/>
      <c r="Q311" s="970"/>
    </row>
    <row r="312" spans="1:17" s="147" customFormat="1" ht="23.25" customHeight="1" x14ac:dyDescent="0.2">
      <c r="A312" s="971"/>
      <c r="B312" s="198" t="s">
        <v>3280</v>
      </c>
      <c r="C312" s="973"/>
      <c r="D312" s="182">
        <v>20400</v>
      </c>
      <c r="E312" s="183" t="s">
        <v>3128</v>
      </c>
      <c r="F312" s="197">
        <v>41941</v>
      </c>
      <c r="G312" s="184" t="s">
        <v>3284</v>
      </c>
      <c r="H312" s="979"/>
      <c r="I312" s="977"/>
      <c r="J312" s="978"/>
      <c r="K312" s="977"/>
      <c r="L312" s="978"/>
      <c r="M312" s="977"/>
      <c r="N312" s="969"/>
      <c r="O312" s="969"/>
      <c r="P312" s="969"/>
      <c r="Q312" s="970"/>
    </row>
    <row r="313" spans="1:17" s="147" customFormat="1" ht="39.75" customHeight="1" x14ac:dyDescent="0.3">
      <c r="A313" s="210" t="s">
        <v>3285</v>
      </c>
      <c r="B313" s="198" t="s">
        <v>2854</v>
      </c>
      <c r="C313" s="200" t="s">
        <v>3286</v>
      </c>
      <c r="D313" s="182">
        <v>80000</v>
      </c>
      <c r="E313" s="183" t="s">
        <v>2569</v>
      </c>
      <c r="F313" s="197">
        <v>41662</v>
      </c>
      <c r="G313" s="184" t="s">
        <v>3287</v>
      </c>
      <c r="H313" s="201" t="s">
        <v>3288</v>
      </c>
      <c r="I313" s="247" t="s">
        <v>496</v>
      </c>
      <c r="J313" s="268"/>
      <c r="K313" s="247" t="s">
        <v>496</v>
      </c>
      <c r="L313" s="268"/>
      <c r="M313" s="269"/>
      <c r="N313" s="174"/>
      <c r="O313" s="267" t="s">
        <v>496</v>
      </c>
      <c r="P313" s="174"/>
      <c r="Q313" s="194"/>
    </row>
    <row r="314" spans="1:17" s="147" customFormat="1" ht="39" customHeight="1" x14ac:dyDescent="0.2">
      <c r="A314" s="210" t="s">
        <v>3289</v>
      </c>
      <c r="B314" s="198" t="s">
        <v>2845</v>
      </c>
      <c r="C314" s="200" t="s">
        <v>3290</v>
      </c>
      <c r="D314" s="182">
        <v>97269.4</v>
      </c>
      <c r="E314" s="183" t="s">
        <v>2569</v>
      </c>
      <c r="F314" s="197">
        <v>41669</v>
      </c>
      <c r="G314" s="184" t="s">
        <v>3291</v>
      </c>
      <c r="H314" s="201" t="s">
        <v>3292</v>
      </c>
      <c r="I314" s="202" t="s">
        <v>496</v>
      </c>
      <c r="J314" s="190"/>
      <c r="K314" s="202" t="s">
        <v>496</v>
      </c>
      <c r="L314" s="190"/>
      <c r="M314" s="174"/>
      <c r="N314" s="174"/>
      <c r="O314" s="203" t="s">
        <v>496</v>
      </c>
      <c r="P314" s="174"/>
      <c r="Q314" s="194"/>
    </row>
    <row r="315" spans="1:17" s="147" customFormat="1" ht="30.75" customHeight="1" x14ac:dyDescent="0.2">
      <c r="A315" s="971" t="s">
        <v>3293</v>
      </c>
      <c r="B315" s="198" t="s">
        <v>3294</v>
      </c>
      <c r="C315" s="973" t="s">
        <v>3295</v>
      </c>
      <c r="D315" s="182">
        <v>34500</v>
      </c>
      <c r="E315" s="183" t="s">
        <v>2569</v>
      </c>
      <c r="F315" s="975">
        <v>41669</v>
      </c>
      <c r="G315" s="184" t="s">
        <v>3296</v>
      </c>
      <c r="H315" s="201" t="s">
        <v>3297</v>
      </c>
      <c r="I315" s="267" t="s">
        <v>496</v>
      </c>
      <c r="J315" s="267"/>
      <c r="K315" s="267" t="s">
        <v>496</v>
      </c>
      <c r="L315" s="267"/>
      <c r="M315" s="267" t="s">
        <v>496</v>
      </c>
      <c r="N315" s="174"/>
      <c r="O315" s="174"/>
      <c r="P315" s="174"/>
      <c r="Q315" s="194"/>
    </row>
    <row r="316" spans="1:17" s="147" customFormat="1" ht="30" customHeight="1" x14ac:dyDescent="0.2">
      <c r="A316" s="971"/>
      <c r="B316" s="198" t="s">
        <v>3298</v>
      </c>
      <c r="C316" s="973"/>
      <c r="D316" s="182">
        <v>34500</v>
      </c>
      <c r="E316" s="183" t="s">
        <v>2569</v>
      </c>
      <c r="F316" s="975"/>
      <c r="G316" s="184" t="s">
        <v>3299</v>
      </c>
      <c r="H316" s="201" t="s">
        <v>3300</v>
      </c>
      <c r="I316" s="267" t="s">
        <v>496</v>
      </c>
      <c r="J316" s="267"/>
      <c r="K316" s="267" t="s">
        <v>496</v>
      </c>
      <c r="L316" s="267"/>
      <c r="M316" s="267" t="s">
        <v>496</v>
      </c>
      <c r="N316" s="174"/>
      <c r="O316" s="174"/>
      <c r="P316" s="174"/>
      <c r="Q316" s="194"/>
    </row>
    <row r="317" spans="1:17" s="147" customFormat="1" ht="37.5" customHeight="1" x14ac:dyDescent="0.2">
      <c r="A317" s="971" t="s">
        <v>3301</v>
      </c>
      <c r="B317" s="198" t="s">
        <v>3302</v>
      </c>
      <c r="C317" s="973" t="s">
        <v>3303</v>
      </c>
      <c r="D317" s="182">
        <v>10705</v>
      </c>
      <c r="E317" s="183" t="s">
        <v>2569</v>
      </c>
      <c r="F317" s="975">
        <v>41676</v>
      </c>
      <c r="G317" s="184" t="s">
        <v>3304</v>
      </c>
      <c r="H317" s="201" t="s">
        <v>3305</v>
      </c>
      <c r="I317" s="202" t="s">
        <v>496</v>
      </c>
      <c r="J317" s="190"/>
      <c r="K317" s="202" t="s">
        <v>496</v>
      </c>
      <c r="L317" s="190"/>
      <c r="M317" s="174"/>
      <c r="N317" s="174"/>
      <c r="O317" s="203" t="s">
        <v>496</v>
      </c>
      <c r="P317" s="174"/>
      <c r="Q317" s="194"/>
    </row>
    <row r="318" spans="1:17" s="147" customFormat="1" ht="87" customHeight="1" x14ac:dyDescent="0.2">
      <c r="A318" s="971"/>
      <c r="B318" s="198" t="s">
        <v>2762</v>
      </c>
      <c r="C318" s="973"/>
      <c r="D318" s="182">
        <v>14414.2</v>
      </c>
      <c r="E318" s="183" t="s">
        <v>2569</v>
      </c>
      <c r="F318" s="975"/>
      <c r="G318" s="184" t="s">
        <v>3306</v>
      </c>
      <c r="H318" s="201" t="s">
        <v>3307</v>
      </c>
      <c r="I318" s="202"/>
      <c r="J318" s="264" t="s">
        <v>496</v>
      </c>
      <c r="K318" s="202" t="s">
        <v>496</v>
      </c>
      <c r="L318" s="190"/>
      <c r="M318" s="174"/>
      <c r="N318" s="174"/>
      <c r="O318" s="203" t="s">
        <v>496</v>
      </c>
      <c r="P318" s="174"/>
      <c r="Q318" s="277" t="s">
        <v>3334</v>
      </c>
    </row>
    <row r="319" spans="1:17" s="147" customFormat="1" ht="34.5" customHeight="1" x14ac:dyDescent="0.2">
      <c r="A319" s="971"/>
      <c r="B319" s="198" t="s">
        <v>2742</v>
      </c>
      <c r="C319" s="973"/>
      <c r="D319" s="182">
        <v>15481.2</v>
      </c>
      <c r="E319" s="183" t="s">
        <v>2569</v>
      </c>
      <c r="F319" s="975"/>
      <c r="G319" s="184" t="s">
        <v>3308</v>
      </c>
      <c r="H319" s="201" t="s">
        <v>3309</v>
      </c>
      <c r="I319" s="202" t="s">
        <v>496</v>
      </c>
      <c r="J319" s="190"/>
      <c r="K319" s="202" t="s">
        <v>496</v>
      </c>
      <c r="L319" s="190"/>
      <c r="M319" s="174"/>
      <c r="N319" s="174"/>
      <c r="O319" s="203" t="s">
        <v>496</v>
      </c>
      <c r="P319" s="174"/>
      <c r="Q319" s="194"/>
    </row>
    <row r="320" spans="1:17" s="147" customFormat="1" ht="36.75" customHeight="1" x14ac:dyDescent="0.2">
      <c r="A320" s="210" t="s">
        <v>3310</v>
      </c>
      <c r="B320" s="198" t="s">
        <v>3298</v>
      </c>
      <c r="C320" s="200" t="s">
        <v>3311</v>
      </c>
      <c r="D320" s="182">
        <v>12196.93</v>
      </c>
      <c r="E320" s="183" t="s">
        <v>2703</v>
      </c>
      <c r="F320" s="197">
        <v>41718</v>
      </c>
      <c r="G320" s="184" t="s">
        <v>3312</v>
      </c>
      <c r="H320" s="201" t="s">
        <v>3313</v>
      </c>
      <c r="I320" s="202" t="s">
        <v>496</v>
      </c>
      <c r="J320" s="202"/>
      <c r="K320" s="202" t="s">
        <v>496</v>
      </c>
      <c r="L320" s="202"/>
      <c r="M320" s="202" t="s">
        <v>496</v>
      </c>
      <c r="N320" s="202"/>
      <c r="O320" s="202"/>
      <c r="P320" s="202"/>
      <c r="Q320" s="194"/>
    </row>
    <row r="321" spans="1:17" s="147" customFormat="1" ht="44.25" customHeight="1" x14ac:dyDescent="0.2">
      <c r="A321" s="210" t="s">
        <v>3314</v>
      </c>
      <c r="B321" s="198" t="s">
        <v>3315</v>
      </c>
      <c r="C321" s="200" t="s">
        <v>3281</v>
      </c>
      <c r="D321" s="182">
        <v>120000</v>
      </c>
      <c r="E321" s="183" t="s">
        <v>2827</v>
      </c>
      <c r="F321" s="197">
        <v>41718</v>
      </c>
      <c r="G321" s="184" t="s">
        <v>3316</v>
      </c>
      <c r="H321" s="201" t="s">
        <v>3317</v>
      </c>
      <c r="I321" s="202" t="s">
        <v>496</v>
      </c>
      <c r="J321" s="202"/>
      <c r="K321" s="202" t="s">
        <v>496</v>
      </c>
      <c r="L321" s="202"/>
      <c r="M321" s="202" t="s">
        <v>496</v>
      </c>
      <c r="N321" s="202"/>
      <c r="O321" s="202"/>
      <c r="P321" s="202"/>
      <c r="Q321" s="194"/>
    </row>
    <row r="322" spans="1:17" s="147" customFormat="1" ht="81" customHeight="1" x14ac:dyDescent="0.2">
      <c r="A322" s="210" t="s">
        <v>3318</v>
      </c>
      <c r="B322" s="198" t="s">
        <v>2845</v>
      </c>
      <c r="C322" s="200" t="s">
        <v>3303</v>
      </c>
      <c r="D322" s="182">
        <v>23029.599999999999</v>
      </c>
      <c r="E322" s="183" t="s">
        <v>2827</v>
      </c>
      <c r="F322" s="197">
        <v>41732</v>
      </c>
      <c r="G322" s="184" t="s">
        <v>3319</v>
      </c>
      <c r="H322" s="201" t="s">
        <v>3320</v>
      </c>
      <c r="I322" s="202"/>
      <c r="J322" s="264" t="s">
        <v>496</v>
      </c>
      <c r="K322" s="202" t="s">
        <v>496</v>
      </c>
      <c r="L322" s="202"/>
      <c r="M322" s="202"/>
      <c r="N322" s="202"/>
      <c r="O322" s="202" t="s">
        <v>496</v>
      </c>
      <c r="P322" s="202"/>
      <c r="Q322" s="278" t="s">
        <v>3335</v>
      </c>
    </row>
    <row r="323" spans="1:17" s="147" customFormat="1" ht="36.75" customHeight="1" x14ac:dyDescent="0.2">
      <c r="A323" s="971" t="s">
        <v>3321</v>
      </c>
      <c r="B323" s="198" t="s">
        <v>3298</v>
      </c>
      <c r="C323" s="973" t="s">
        <v>3311</v>
      </c>
      <c r="D323" s="182">
        <v>10174.25</v>
      </c>
      <c r="E323" s="183" t="s">
        <v>2847</v>
      </c>
      <c r="F323" s="975">
        <v>41779</v>
      </c>
      <c r="G323" s="184" t="s">
        <v>3322</v>
      </c>
      <c r="H323" s="201" t="s">
        <v>3323</v>
      </c>
      <c r="I323" s="202" t="s">
        <v>496</v>
      </c>
      <c r="J323" s="202"/>
      <c r="K323" s="202" t="s">
        <v>496</v>
      </c>
      <c r="L323" s="202"/>
      <c r="M323" s="202" t="s">
        <v>496</v>
      </c>
      <c r="N323" s="202"/>
      <c r="O323" s="202"/>
      <c r="P323" s="202"/>
      <c r="Q323" s="194"/>
    </row>
    <row r="324" spans="1:17" s="147" customFormat="1" ht="37.5" customHeight="1" x14ac:dyDescent="0.2">
      <c r="A324" s="971"/>
      <c r="B324" s="198" t="s">
        <v>2774</v>
      </c>
      <c r="C324" s="973"/>
      <c r="D324" s="182">
        <v>52341.340000000004</v>
      </c>
      <c r="E324" s="183" t="s">
        <v>2847</v>
      </c>
      <c r="F324" s="975"/>
      <c r="G324" s="184" t="s">
        <v>3324</v>
      </c>
      <c r="H324" s="201" t="s">
        <v>3325</v>
      </c>
      <c r="I324" s="202" t="s">
        <v>496</v>
      </c>
      <c r="J324" s="202"/>
      <c r="K324" s="202" t="s">
        <v>496</v>
      </c>
      <c r="L324" s="202"/>
      <c r="M324" s="202" t="s">
        <v>496</v>
      </c>
      <c r="N324" s="202"/>
      <c r="O324" s="202"/>
      <c r="P324" s="202"/>
      <c r="Q324" s="196"/>
    </row>
    <row r="325" spans="1:17" s="147" customFormat="1" ht="91.5" customHeight="1" x14ac:dyDescent="0.2">
      <c r="A325" s="971"/>
      <c r="B325" s="198" t="s">
        <v>2904</v>
      </c>
      <c r="C325" s="973"/>
      <c r="D325" s="182">
        <v>143998.04</v>
      </c>
      <c r="E325" s="183" t="s">
        <v>2847</v>
      </c>
      <c r="F325" s="975"/>
      <c r="G325" s="184" t="s">
        <v>3326</v>
      </c>
      <c r="H325" s="201" t="s">
        <v>3327</v>
      </c>
      <c r="I325" s="202"/>
      <c r="J325" s="202" t="s">
        <v>496</v>
      </c>
      <c r="K325" s="202" t="s">
        <v>496</v>
      </c>
      <c r="L325" s="202"/>
      <c r="M325" s="202"/>
      <c r="N325" s="202"/>
      <c r="O325" s="202" t="s">
        <v>496</v>
      </c>
      <c r="P325" s="202"/>
      <c r="Q325" s="278" t="s">
        <v>3336</v>
      </c>
    </row>
    <row r="326" spans="1:17" s="147" customFormat="1" ht="36.75" customHeight="1" x14ac:dyDescent="0.2">
      <c r="A326" s="971" t="s">
        <v>3328</v>
      </c>
      <c r="B326" s="198" t="s">
        <v>3329</v>
      </c>
      <c r="C326" s="973" t="s">
        <v>3303</v>
      </c>
      <c r="D326" s="182">
        <v>23400</v>
      </c>
      <c r="E326" s="183" t="s">
        <v>2657</v>
      </c>
      <c r="F326" s="975">
        <v>41812</v>
      </c>
      <c r="G326" s="184" t="s">
        <v>3330</v>
      </c>
      <c r="H326" s="201" t="s">
        <v>3331</v>
      </c>
      <c r="I326" s="202" t="s">
        <v>496</v>
      </c>
      <c r="J326" s="202"/>
      <c r="K326" s="202" t="s">
        <v>496</v>
      </c>
      <c r="L326" s="202"/>
      <c r="M326" s="202"/>
      <c r="N326" s="202"/>
      <c r="O326" s="202" t="s">
        <v>496</v>
      </c>
      <c r="P326" s="202"/>
      <c r="Q326" s="194"/>
    </row>
    <row r="327" spans="1:17" s="147" customFormat="1" ht="35.25" customHeight="1" thickBot="1" x14ac:dyDescent="0.25">
      <c r="A327" s="972"/>
      <c r="B327" s="161" t="s">
        <v>2764</v>
      </c>
      <c r="C327" s="974"/>
      <c r="D327" s="185">
        <v>836.2</v>
      </c>
      <c r="E327" s="186" t="s">
        <v>2657</v>
      </c>
      <c r="F327" s="976"/>
      <c r="G327" s="187" t="s">
        <v>3332</v>
      </c>
      <c r="H327" s="188" t="s">
        <v>3333</v>
      </c>
      <c r="I327" s="162" t="s">
        <v>496</v>
      </c>
      <c r="J327" s="162"/>
      <c r="K327" s="162" t="s">
        <v>496</v>
      </c>
      <c r="L327" s="162"/>
      <c r="M327" s="162"/>
      <c r="N327" s="162"/>
      <c r="O327" s="162" t="s">
        <v>496</v>
      </c>
      <c r="P327" s="162"/>
      <c r="Q327" s="195"/>
    </row>
    <row r="328" spans="1:17" s="147" customFormat="1" ht="17.25" customHeight="1" thickTop="1" x14ac:dyDescent="0.2">
      <c r="A328" s="165"/>
      <c r="B328" s="168"/>
      <c r="C328" s="145"/>
      <c r="D328" s="169"/>
      <c r="E328" s="164"/>
      <c r="F328" s="156"/>
      <c r="G328" s="156"/>
      <c r="H328" s="191"/>
      <c r="M328" s="148"/>
      <c r="N328" s="148"/>
      <c r="O328" s="148"/>
      <c r="P328" s="148"/>
      <c r="Q328" s="156"/>
    </row>
    <row r="329" spans="1:17" s="147" customFormat="1" ht="17.25" customHeight="1" x14ac:dyDescent="0.2">
      <c r="A329" s="165"/>
      <c r="B329" s="168"/>
      <c r="C329" s="145"/>
      <c r="D329" s="169"/>
      <c r="E329" s="164"/>
      <c r="F329" s="156"/>
      <c r="G329" s="156"/>
      <c r="H329" s="156"/>
      <c r="M329" s="148"/>
      <c r="N329" s="148"/>
      <c r="O329" s="148"/>
      <c r="P329" s="148"/>
      <c r="Q329" s="156"/>
    </row>
    <row r="330" spans="1:17" s="147" customFormat="1" ht="17.25" customHeight="1" x14ac:dyDescent="0.2">
      <c r="A330" s="165"/>
      <c r="B330" s="168"/>
      <c r="C330" s="145"/>
      <c r="D330" s="169"/>
      <c r="E330" s="164"/>
      <c r="F330" s="156"/>
      <c r="G330" s="156"/>
      <c r="H330" s="156"/>
      <c r="M330" s="148"/>
      <c r="N330" s="148"/>
      <c r="O330" s="148"/>
      <c r="P330" s="148"/>
      <c r="Q330" s="156"/>
    </row>
    <row r="331" spans="1:17" s="147" customFormat="1" ht="17.25" customHeight="1" x14ac:dyDescent="0.2">
      <c r="A331" s="165"/>
      <c r="B331" s="168"/>
      <c r="C331" s="145"/>
      <c r="D331" s="169"/>
      <c r="E331" s="164"/>
      <c r="F331" s="156"/>
      <c r="G331" s="156"/>
      <c r="H331" s="156"/>
      <c r="M331" s="148"/>
      <c r="N331" s="148"/>
      <c r="O331" s="148"/>
      <c r="P331" s="148"/>
      <c r="Q331" s="156"/>
    </row>
    <row r="332" spans="1:17" s="147" customFormat="1" ht="17.25" customHeight="1" x14ac:dyDescent="0.2">
      <c r="A332" s="165"/>
      <c r="B332" s="168"/>
      <c r="C332" s="145"/>
      <c r="D332" s="169"/>
      <c r="E332" s="164"/>
      <c r="F332" s="156"/>
      <c r="G332" s="156"/>
      <c r="H332" s="156"/>
      <c r="M332" s="148"/>
      <c r="N332" s="148"/>
      <c r="O332" s="148"/>
      <c r="P332" s="148"/>
      <c r="Q332" s="156"/>
    </row>
    <row r="333" spans="1:17" s="147" customFormat="1" ht="17.25" customHeight="1" x14ac:dyDescent="0.2">
      <c r="A333" s="165"/>
      <c r="B333" s="168"/>
      <c r="C333" s="145"/>
      <c r="D333" s="169"/>
      <c r="E333" s="164"/>
      <c r="F333" s="156"/>
      <c r="G333" s="156"/>
      <c r="H333" s="156"/>
      <c r="M333" s="148"/>
      <c r="N333" s="148"/>
      <c r="O333" s="148"/>
      <c r="P333" s="148"/>
      <c r="Q333" s="156"/>
    </row>
    <row r="334" spans="1:17" s="147" customFormat="1" ht="17.25" customHeight="1" x14ac:dyDescent="0.2">
      <c r="A334" s="165"/>
      <c r="B334" s="168"/>
      <c r="C334" s="145"/>
      <c r="D334" s="169"/>
      <c r="E334" s="164"/>
      <c r="F334" s="156"/>
      <c r="G334" s="156"/>
      <c r="H334" s="156"/>
      <c r="M334" s="148"/>
      <c r="N334" s="148"/>
      <c r="O334" s="148"/>
      <c r="P334" s="148"/>
      <c r="Q334" s="156"/>
    </row>
    <row r="335" spans="1:17" s="147" customFormat="1" ht="17.25" customHeight="1" x14ac:dyDescent="0.2">
      <c r="A335" s="165"/>
      <c r="B335" s="168"/>
      <c r="C335" s="145"/>
      <c r="D335" s="169"/>
      <c r="E335" s="164"/>
      <c r="F335" s="156"/>
      <c r="G335" s="156"/>
      <c r="H335" s="156"/>
      <c r="M335" s="148"/>
      <c r="N335" s="148"/>
      <c r="O335" s="148"/>
      <c r="P335" s="148"/>
      <c r="Q335" s="156"/>
    </row>
    <row r="336" spans="1:17" s="147" customFormat="1" ht="17.25" customHeight="1" x14ac:dyDescent="0.2">
      <c r="A336" s="165"/>
      <c r="B336" s="168"/>
      <c r="C336" s="145"/>
      <c r="D336" s="169"/>
      <c r="E336" s="164"/>
      <c r="F336" s="156"/>
      <c r="G336" s="156"/>
      <c r="H336" s="156"/>
      <c r="M336" s="148"/>
      <c r="N336" s="148"/>
      <c r="O336" s="148"/>
      <c r="P336" s="148"/>
      <c r="Q336" s="156"/>
    </row>
    <row r="337" spans="1:17" s="147" customFormat="1" ht="17.25" customHeight="1" x14ac:dyDescent="0.2">
      <c r="A337" s="165"/>
      <c r="B337" s="168"/>
      <c r="C337" s="145"/>
      <c r="D337" s="169"/>
      <c r="E337" s="164"/>
      <c r="F337" s="156"/>
      <c r="G337" s="156"/>
      <c r="H337" s="156"/>
      <c r="M337" s="148"/>
      <c r="N337" s="148"/>
      <c r="O337" s="148"/>
      <c r="P337" s="148"/>
      <c r="Q337" s="156"/>
    </row>
    <row r="338" spans="1:17" s="147" customFormat="1" ht="17.25" customHeight="1" x14ac:dyDescent="0.2">
      <c r="A338" s="165"/>
      <c r="B338" s="168"/>
      <c r="C338" s="145"/>
      <c r="D338" s="169"/>
      <c r="E338" s="164"/>
      <c r="F338" s="156"/>
      <c r="G338" s="156"/>
      <c r="H338" s="156"/>
      <c r="M338" s="148"/>
      <c r="N338" s="148"/>
      <c r="O338" s="148"/>
      <c r="P338" s="148"/>
      <c r="Q338" s="156"/>
    </row>
    <row r="339" spans="1:17" s="147" customFormat="1" ht="17.25" customHeight="1" x14ac:dyDescent="0.2">
      <c r="A339" s="165"/>
      <c r="B339" s="168"/>
      <c r="C339" s="145"/>
      <c r="D339" s="169"/>
      <c r="E339" s="164"/>
      <c r="F339" s="156"/>
      <c r="G339" s="156"/>
      <c r="H339" s="156"/>
      <c r="M339" s="148"/>
      <c r="N339" s="148"/>
      <c r="O339" s="148"/>
      <c r="P339" s="148"/>
      <c r="Q339" s="156"/>
    </row>
    <row r="340" spans="1:17" s="147" customFormat="1" ht="17.25" customHeight="1" x14ac:dyDescent="0.2">
      <c r="A340" s="165"/>
      <c r="B340" s="168"/>
      <c r="C340" s="145"/>
      <c r="D340" s="169"/>
      <c r="E340" s="164"/>
      <c r="F340" s="156"/>
      <c r="G340" s="156"/>
      <c r="H340" s="156"/>
      <c r="M340" s="148"/>
      <c r="N340" s="148"/>
      <c r="O340" s="148"/>
      <c r="P340" s="148"/>
      <c r="Q340" s="156"/>
    </row>
    <row r="341" spans="1:17" s="147" customFormat="1" ht="17.25" customHeight="1" x14ac:dyDescent="0.2">
      <c r="A341" s="165"/>
      <c r="B341" s="168"/>
      <c r="C341" s="145"/>
      <c r="D341" s="169"/>
      <c r="E341" s="164"/>
      <c r="F341" s="156"/>
      <c r="G341" s="156"/>
      <c r="H341" s="156"/>
      <c r="M341" s="148"/>
      <c r="N341" s="148"/>
      <c r="O341" s="148"/>
      <c r="P341" s="148"/>
      <c r="Q341" s="156"/>
    </row>
    <row r="342" spans="1:17" s="147" customFormat="1" ht="17.25" customHeight="1" x14ac:dyDescent="0.2">
      <c r="A342" s="165"/>
      <c r="B342" s="168"/>
      <c r="C342" s="145"/>
      <c r="D342" s="169"/>
      <c r="E342" s="164"/>
      <c r="F342" s="156"/>
      <c r="G342" s="156"/>
      <c r="H342" s="156"/>
      <c r="M342" s="148"/>
      <c r="N342" s="148"/>
      <c r="O342" s="148"/>
      <c r="P342" s="148"/>
      <c r="Q342" s="156"/>
    </row>
    <row r="343" spans="1:17" s="147" customFormat="1" ht="17.25" customHeight="1" x14ac:dyDescent="0.2">
      <c r="A343" s="165"/>
      <c r="B343" s="168"/>
      <c r="C343" s="145"/>
      <c r="D343" s="169"/>
      <c r="E343" s="164"/>
      <c r="F343" s="156"/>
      <c r="G343" s="156"/>
      <c r="H343" s="156"/>
      <c r="M343" s="148"/>
      <c r="N343" s="148"/>
      <c r="O343" s="148"/>
      <c r="P343" s="148"/>
      <c r="Q343" s="156"/>
    </row>
    <row r="344" spans="1:17" s="147" customFormat="1" ht="17.25" customHeight="1" x14ac:dyDescent="0.2">
      <c r="A344" s="165"/>
      <c r="B344" s="168"/>
      <c r="C344" s="145"/>
      <c r="D344" s="169"/>
      <c r="E344" s="164"/>
      <c r="F344" s="156"/>
      <c r="G344" s="156"/>
      <c r="H344" s="156"/>
      <c r="M344" s="148"/>
      <c r="N344" s="148"/>
      <c r="O344" s="148"/>
      <c r="P344" s="148"/>
      <c r="Q344" s="156"/>
    </row>
    <row r="345" spans="1:17" s="147" customFormat="1" ht="17.25" customHeight="1" x14ac:dyDescent="0.2">
      <c r="A345" s="165"/>
      <c r="B345" s="168"/>
      <c r="C345" s="145"/>
      <c r="D345" s="169"/>
      <c r="E345" s="164"/>
      <c r="F345" s="156"/>
      <c r="G345" s="156"/>
      <c r="H345" s="156"/>
      <c r="M345" s="148"/>
      <c r="N345" s="148"/>
      <c r="O345" s="148"/>
      <c r="P345" s="148"/>
      <c r="Q345" s="156"/>
    </row>
    <row r="346" spans="1:17" s="147" customFormat="1" ht="17.25" customHeight="1" x14ac:dyDescent="0.2">
      <c r="A346" s="165"/>
      <c r="B346" s="168"/>
      <c r="C346" s="145"/>
      <c r="D346" s="169"/>
      <c r="E346" s="164"/>
      <c r="F346" s="156"/>
      <c r="G346" s="156"/>
      <c r="H346" s="156"/>
      <c r="M346" s="148"/>
      <c r="N346" s="148"/>
      <c r="O346" s="148"/>
      <c r="P346" s="148"/>
      <c r="Q346" s="156"/>
    </row>
    <row r="347" spans="1:17" s="147" customFormat="1" ht="17.25" customHeight="1" x14ac:dyDescent="0.2">
      <c r="A347" s="165"/>
      <c r="B347" s="168"/>
      <c r="C347" s="145"/>
      <c r="D347" s="169"/>
      <c r="E347" s="164"/>
      <c r="F347" s="156"/>
      <c r="G347" s="156"/>
      <c r="H347" s="156"/>
      <c r="M347" s="148"/>
      <c r="N347" s="148"/>
      <c r="O347" s="148"/>
      <c r="P347" s="148"/>
      <c r="Q347" s="156"/>
    </row>
    <row r="348" spans="1:17" s="147" customFormat="1" ht="17.25" customHeight="1" x14ac:dyDescent="0.2">
      <c r="A348" s="165"/>
      <c r="B348" s="168"/>
      <c r="C348" s="145"/>
      <c r="D348" s="169"/>
      <c r="E348" s="164"/>
      <c r="F348" s="156"/>
      <c r="G348" s="156"/>
      <c r="H348" s="156"/>
      <c r="M348" s="148"/>
      <c r="N348" s="148"/>
      <c r="O348" s="148"/>
      <c r="P348" s="148"/>
      <c r="Q348" s="156"/>
    </row>
    <row r="349" spans="1:17" s="147" customFormat="1" ht="17.25" customHeight="1" x14ac:dyDescent="0.2">
      <c r="A349" s="165"/>
      <c r="B349" s="168"/>
      <c r="C349" s="145"/>
      <c r="D349" s="169"/>
      <c r="E349" s="164"/>
      <c r="F349" s="156"/>
      <c r="G349" s="156"/>
      <c r="H349" s="156"/>
      <c r="M349" s="148"/>
      <c r="N349" s="148"/>
      <c r="O349" s="148"/>
      <c r="P349" s="148"/>
      <c r="Q349" s="156"/>
    </row>
    <row r="350" spans="1:17" s="147" customFormat="1" ht="17.25" customHeight="1" x14ac:dyDescent="0.2">
      <c r="A350" s="165"/>
      <c r="B350" s="168"/>
      <c r="C350" s="145"/>
      <c r="D350" s="169"/>
      <c r="E350" s="164"/>
      <c r="F350" s="156"/>
      <c r="G350" s="156"/>
      <c r="H350" s="156"/>
      <c r="M350" s="148"/>
      <c r="N350" s="148"/>
      <c r="O350" s="148"/>
      <c r="P350" s="148"/>
      <c r="Q350" s="156"/>
    </row>
    <row r="351" spans="1:17" s="147" customFormat="1" ht="17.25" customHeight="1" x14ac:dyDescent="0.2">
      <c r="A351" s="165"/>
      <c r="B351" s="168"/>
      <c r="C351" s="145"/>
      <c r="D351" s="169"/>
      <c r="E351" s="164"/>
      <c r="F351" s="156"/>
      <c r="G351" s="156"/>
      <c r="H351" s="156"/>
      <c r="M351" s="148"/>
      <c r="N351" s="148"/>
      <c r="O351" s="148"/>
      <c r="P351" s="148"/>
      <c r="Q351" s="156"/>
    </row>
    <row r="352" spans="1:17" s="147" customFormat="1" ht="17.25" customHeight="1" x14ac:dyDescent="0.2">
      <c r="A352" s="165"/>
      <c r="B352" s="168"/>
      <c r="C352" s="145"/>
      <c r="D352" s="169"/>
      <c r="E352" s="164"/>
      <c r="F352" s="156"/>
      <c r="G352" s="156"/>
      <c r="H352" s="156"/>
      <c r="M352" s="148"/>
      <c r="N352" s="148"/>
      <c r="O352" s="148"/>
      <c r="P352" s="148"/>
      <c r="Q352" s="156"/>
    </row>
    <row r="353" spans="1:17" s="147" customFormat="1" ht="17.25" customHeight="1" x14ac:dyDescent="0.2">
      <c r="A353" s="165"/>
      <c r="B353" s="168"/>
      <c r="C353" s="145"/>
      <c r="D353" s="169"/>
      <c r="E353" s="164"/>
      <c r="F353" s="156"/>
      <c r="G353" s="156"/>
      <c r="H353" s="156"/>
      <c r="M353" s="148"/>
      <c r="N353" s="148"/>
      <c r="O353" s="148"/>
      <c r="P353" s="148"/>
      <c r="Q353" s="156"/>
    </row>
    <row r="354" spans="1:17" s="147" customFormat="1" ht="17.25" customHeight="1" x14ac:dyDescent="0.2">
      <c r="A354" s="165"/>
      <c r="B354" s="168"/>
      <c r="C354" s="145"/>
      <c r="D354" s="169"/>
      <c r="E354" s="164"/>
      <c r="F354" s="156"/>
      <c r="G354" s="156"/>
      <c r="H354" s="156"/>
      <c r="M354" s="148"/>
      <c r="N354" s="148"/>
      <c r="O354" s="148"/>
      <c r="P354" s="148"/>
      <c r="Q354" s="156"/>
    </row>
    <row r="355" spans="1:17" s="147" customFormat="1" ht="17.25" customHeight="1" x14ac:dyDescent="0.2">
      <c r="A355" s="165"/>
      <c r="B355" s="168"/>
      <c r="C355" s="145"/>
      <c r="D355" s="169"/>
      <c r="E355" s="164"/>
      <c r="F355" s="156"/>
      <c r="G355" s="156"/>
      <c r="H355" s="156"/>
      <c r="M355" s="148"/>
      <c r="N355" s="148"/>
      <c r="O355" s="148"/>
      <c r="P355" s="148"/>
      <c r="Q355" s="156"/>
    </row>
    <row r="356" spans="1:17" s="147" customFormat="1" ht="17.25" customHeight="1" x14ac:dyDescent="0.2">
      <c r="A356" s="165"/>
      <c r="B356" s="168"/>
      <c r="C356" s="145"/>
      <c r="D356" s="169"/>
      <c r="E356" s="164"/>
      <c r="F356" s="156"/>
      <c r="G356" s="156"/>
      <c r="H356" s="156"/>
      <c r="M356" s="148"/>
      <c r="N356" s="148"/>
      <c r="O356" s="148"/>
      <c r="P356" s="148"/>
      <c r="Q356" s="156"/>
    </row>
    <row r="357" spans="1:17" s="147" customFormat="1" ht="17.25" customHeight="1" x14ac:dyDescent="0.2">
      <c r="A357" s="165"/>
      <c r="B357" s="168"/>
      <c r="C357" s="145"/>
      <c r="D357" s="169"/>
      <c r="E357" s="164"/>
      <c r="F357" s="156"/>
      <c r="G357" s="156"/>
      <c r="H357" s="156"/>
      <c r="M357" s="148"/>
      <c r="N357" s="148"/>
      <c r="O357" s="148"/>
      <c r="P357" s="148"/>
      <c r="Q357" s="156"/>
    </row>
    <row r="358" spans="1:17" s="147" customFormat="1" ht="17.25" customHeight="1" x14ac:dyDescent="0.2">
      <c r="A358" s="165"/>
      <c r="B358" s="168"/>
      <c r="C358" s="145"/>
      <c r="D358" s="169"/>
      <c r="E358" s="164"/>
      <c r="F358" s="156"/>
      <c r="G358" s="156"/>
      <c r="H358" s="156"/>
      <c r="M358" s="148"/>
      <c r="N358" s="148"/>
      <c r="O358" s="148"/>
      <c r="P358" s="148"/>
      <c r="Q358" s="156"/>
    </row>
    <row r="359" spans="1:17" s="147" customFormat="1" ht="17.25" customHeight="1" x14ac:dyDescent="0.2">
      <c r="A359" s="165"/>
      <c r="B359" s="168"/>
      <c r="C359" s="145"/>
      <c r="D359" s="169"/>
      <c r="E359" s="164"/>
      <c r="F359" s="156"/>
      <c r="G359" s="156"/>
      <c r="H359" s="156"/>
      <c r="M359" s="148"/>
      <c r="N359" s="148"/>
      <c r="O359" s="148"/>
      <c r="P359" s="148"/>
      <c r="Q359" s="156"/>
    </row>
    <row r="360" spans="1:17" s="147" customFormat="1" ht="17.25" customHeight="1" x14ac:dyDescent="0.2">
      <c r="A360" s="165"/>
      <c r="B360" s="168"/>
      <c r="C360" s="145"/>
      <c r="D360" s="169"/>
      <c r="E360" s="164"/>
      <c r="F360" s="156"/>
      <c r="G360" s="156"/>
      <c r="H360" s="156"/>
      <c r="M360" s="148"/>
      <c r="N360" s="148"/>
      <c r="O360" s="148"/>
      <c r="P360" s="148"/>
      <c r="Q360" s="156"/>
    </row>
    <row r="361" spans="1:17" s="147" customFormat="1" ht="17.25" customHeight="1" x14ac:dyDescent="0.2">
      <c r="A361" s="165"/>
      <c r="B361" s="168"/>
      <c r="C361" s="145"/>
      <c r="D361" s="169"/>
      <c r="E361" s="164"/>
      <c r="F361" s="156"/>
      <c r="G361" s="156"/>
      <c r="H361" s="156"/>
      <c r="M361" s="148"/>
      <c r="N361" s="148"/>
      <c r="O361" s="148"/>
      <c r="P361" s="148"/>
      <c r="Q361" s="156"/>
    </row>
    <row r="362" spans="1:17" s="147" customFormat="1" ht="17.25" customHeight="1" x14ac:dyDescent="0.2">
      <c r="A362" s="165"/>
      <c r="B362" s="168"/>
      <c r="C362" s="145"/>
      <c r="D362" s="169"/>
      <c r="E362" s="164"/>
      <c r="F362" s="156"/>
      <c r="G362" s="156"/>
      <c r="H362" s="156"/>
      <c r="M362" s="148"/>
      <c r="N362" s="148"/>
      <c r="O362" s="148"/>
      <c r="P362" s="148"/>
      <c r="Q362" s="156"/>
    </row>
    <row r="363" spans="1:17" s="147" customFormat="1" ht="17.25" customHeight="1" x14ac:dyDescent="0.2">
      <c r="A363" s="165"/>
      <c r="B363" s="168"/>
      <c r="C363" s="145"/>
      <c r="D363" s="169"/>
      <c r="E363" s="164"/>
      <c r="F363" s="156"/>
      <c r="G363" s="156"/>
      <c r="H363" s="156"/>
      <c r="M363" s="148"/>
      <c r="N363" s="148"/>
      <c r="O363" s="148"/>
      <c r="P363" s="148"/>
      <c r="Q363" s="156"/>
    </row>
    <row r="364" spans="1:17" s="147" customFormat="1" ht="17.25" customHeight="1" x14ac:dyDescent="0.2">
      <c r="A364" s="165"/>
      <c r="B364" s="168"/>
      <c r="C364" s="145"/>
      <c r="D364" s="169"/>
      <c r="E364" s="164"/>
      <c r="F364" s="156"/>
      <c r="G364" s="156"/>
      <c r="H364" s="156"/>
      <c r="M364" s="148"/>
      <c r="N364" s="148"/>
      <c r="O364" s="148"/>
      <c r="P364" s="148"/>
      <c r="Q364" s="156"/>
    </row>
    <row r="365" spans="1:17" s="147" customFormat="1" ht="17.25" customHeight="1" x14ac:dyDescent="0.2">
      <c r="A365" s="165"/>
      <c r="B365" s="168"/>
      <c r="C365" s="145"/>
      <c r="D365" s="169"/>
      <c r="E365" s="164"/>
      <c r="F365" s="156"/>
      <c r="G365" s="156"/>
      <c r="H365" s="156"/>
      <c r="M365" s="148"/>
      <c r="N365" s="148"/>
      <c r="O365" s="148"/>
      <c r="P365" s="148"/>
      <c r="Q365" s="156"/>
    </row>
    <row r="366" spans="1:17" s="147" customFormat="1" ht="17.25" customHeight="1" x14ac:dyDescent="0.2">
      <c r="A366" s="165"/>
      <c r="B366" s="168"/>
      <c r="C366" s="145"/>
      <c r="D366" s="169"/>
      <c r="E366" s="164"/>
      <c r="F366" s="156"/>
      <c r="G366" s="156"/>
      <c r="H366" s="156"/>
      <c r="M366" s="148"/>
      <c r="N366" s="148"/>
      <c r="O366" s="148"/>
      <c r="P366" s="148"/>
      <c r="Q366" s="156"/>
    </row>
    <row r="367" spans="1:17" s="147" customFormat="1" ht="17.25" customHeight="1" x14ac:dyDescent="0.2">
      <c r="A367" s="165"/>
      <c r="B367" s="168"/>
      <c r="C367" s="145"/>
      <c r="D367" s="169"/>
      <c r="E367" s="164"/>
      <c r="F367" s="156"/>
      <c r="G367" s="156"/>
      <c r="H367" s="156"/>
      <c r="M367" s="148"/>
      <c r="N367" s="148"/>
      <c r="O367" s="148"/>
      <c r="P367" s="148"/>
      <c r="Q367" s="156"/>
    </row>
    <row r="368" spans="1:17" s="147" customFormat="1" ht="17.25" customHeight="1" x14ac:dyDescent="0.2">
      <c r="A368" s="165"/>
      <c r="B368" s="168"/>
      <c r="C368" s="145"/>
      <c r="D368" s="169"/>
      <c r="E368" s="164"/>
      <c r="F368" s="156"/>
      <c r="G368" s="156"/>
      <c r="H368" s="156"/>
      <c r="M368" s="148"/>
      <c r="N368" s="148"/>
      <c r="O368" s="148"/>
      <c r="P368" s="148"/>
      <c r="Q368" s="156"/>
    </row>
    <row r="369" spans="1:17" s="147" customFormat="1" ht="17.25" customHeight="1" x14ac:dyDescent="0.2">
      <c r="A369" s="165"/>
      <c r="B369" s="168"/>
      <c r="C369" s="145"/>
      <c r="D369" s="169"/>
      <c r="E369" s="164"/>
      <c r="F369" s="156"/>
      <c r="G369" s="156"/>
      <c r="H369" s="156"/>
      <c r="M369" s="148"/>
      <c r="N369" s="148"/>
      <c r="O369" s="148"/>
      <c r="P369" s="148"/>
      <c r="Q369" s="156"/>
    </row>
    <row r="370" spans="1:17" s="147" customFormat="1" ht="17.25" customHeight="1" x14ac:dyDescent="0.2">
      <c r="A370" s="165"/>
      <c r="B370" s="168"/>
      <c r="C370" s="145"/>
      <c r="D370" s="169"/>
      <c r="E370" s="164"/>
      <c r="F370" s="156"/>
      <c r="G370" s="156"/>
      <c r="H370" s="156"/>
      <c r="M370" s="148"/>
      <c r="N370" s="148"/>
      <c r="O370" s="148"/>
      <c r="P370" s="148"/>
      <c r="Q370" s="156"/>
    </row>
    <row r="371" spans="1:17" s="147" customFormat="1" ht="17.25" customHeight="1" x14ac:dyDescent="0.2">
      <c r="A371" s="165"/>
      <c r="B371" s="168"/>
      <c r="C371" s="145"/>
      <c r="D371" s="169"/>
      <c r="E371" s="164"/>
      <c r="F371" s="156"/>
      <c r="G371" s="156"/>
      <c r="H371" s="156"/>
      <c r="M371" s="148"/>
      <c r="N371" s="148"/>
      <c r="O371" s="148"/>
      <c r="P371" s="148"/>
      <c r="Q371" s="156"/>
    </row>
    <row r="372" spans="1:17" s="147" customFormat="1" ht="17.25" customHeight="1" x14ac:dyDescent="0.2">
      <c r="A372" s="165"/>
      <c r="B372" s="168"/>
      <c r="C372" s="145"/>
      <c r="D372" s="169"/>
      <c r="E372" s="164"/>
      <c r="F372" s="156"/>
      <c r="G372" s="156"/>
      <c r="H372" s="156"/>
      <c r="M372" s="148"/>
      <c r="N372" s="148"/>
      <c r="O372" s="148"/>
      <c r="P372" s="148"/>
      <c r="Q372" s="156"/>
    </row>
    <row r="373" spans="1:17" s="147" customFormat="1" ht="17.25" customHeight="1" x14ac:dyDescent="0.2">
      <c r="A373" s="165"/>
      <c r="B373" s="168"/>
      <c r="C373" s="145"/>
      <c r="D373" s="169"/>
      <c r="E373" s="164"/>
      <c r="F373" s="156"/>
      <c r="G373" s="156"/>
      <c r="H373" s="156"/>
      <c r="M373" s="148"/>
      <c r="N373" s="148"/>
      <c r="O373" s="148"/>
      <c r="P373" s="148"/>
      <c r="Q373" s="156"/>
    </row>
    <row r="374" spans="1:17" s="147" customFormat="1" ht="17.25" customHeight="1" x14ac:dyDescent="0.2">
      <c r="A374" s="165"/>
      <c r="B374" s="168"/>
      <c r="C374" s="145"/>
      <c r="D374" s="169"/>
      <c r="E374" s="164"/>
      <c r="F374" s="156"/>
      <c r="G374" s="156"/>
      <c r="H374" s="156"/>
      <c r="M374" s="148"/>
      <c r="N374" s="148"/>
      <c r="O374" s="148"/>
      <c r="P374" s="148"/>
      <c r="Q374" s="156"/>
    </row>
    <row r="375" spans="1:17" s="147" customFormat="1" ht="17.25" customHeight="1" x14ac:dyDescent="0.2">
      <c r="A375" s="165"/>
      <c r="B375" s="168"/>
      <c r="C375" s="145"/>
      <c r="D375" s="169"/>
      <c r="E375" s="164"/>
      <c r="F375" s="156"/>
      <c r="G375" s="156"/>
      <c r="H375" s="156"/>
      <c r="M375" s="148"/>
      <c r="N375" s="148"/>
      <c r="O375" s="148"/>
      <c r="P375" s="148"/>
      <c r="Q375" s="156"/>
    </row>
    <row r="376" spans="1:17" s="147" customFormat="1" ht="17.25" customHeight="1" x14ac:dyDescent="0.2">
      <c r="A376" s="165"/>
      <c r="B376" s="168"/>
      <c r="C376" s="145"/>
      <c r="D376" s="169"/>
      <c r="E376" s="164"/>
      <c r="F376" s="156"/>
      <c r="G376" s="156"/>
      <c r="H376" s="156"/>
      <c r="M376" s="148"/>
      <c r="N376" s="148"/>
      <c r="O376" s="148"/>
      <c r="P376" s="148"/>
      <c r="Q376" s="156"/>
    </row>
    <row r="377" spans="1:17" s="147" customFormat="1" ht="17.25" customHeight="1" x14ac:dyDescent="0.2">
      <c r="A377" s="165"/>
      <c r="B377" s="168"/>
      <c r="C377" s="145"/>
      <c r="D377" s="169"/>
      <c r="E377" s="164"/>
      <c r="F377" s="156"/>
      <c r="G377" s="156"/>
      <c r="H377" s="156"/>
      <c r="M377" s="148"/>
      <c r="N377" s="148"/>
      <c r="O377" s="148"/>
      <c r="P377" s="148"/>
      <c r="Q377" s="156"/>
    </row>
    <row r="378" spans="1:17" s="147" customFormat="1" ht="17.25" customHeight="1" x14ac:dyDescent="0.2">
      <c r="A378" s="165"/>
      <c r="B378" s="168"/>
      <c r="C378" s="145"/>
      <c r="D378" s="169"/>
      <c r="E378" s="164"/>
      <c r="F378" s="156"/>
      <c r="G378" s="156"/>
      <c r="H378" s="156"/>
      <c r="M378" s="148"/>
      <c r="N378" s="148"/>
      <c r="O378" s="148"/>
      <c r="P378" s="148"/>
      <c r="Q378" s="156"/>
    </row>
    <row r="379" spans="1:17" s="147" customFormat="1" ht="17.25" customHeight="1" x14ac:dyDescent="0.2">
      <c r="A379" s="165"/>
      <c r="B379" s="168"/>
      <c r="C379" s="145"/>
      <c r="D379" s="169"/>
      <c r="E379" s="164"/>
      <c r="F379" s="156"/>
      <c r="G379" s="156"/>
      <c r="H379" s="156"/>
      <c r="M379" s="148"/>
      <c r="N379" s="148"/>
      <c r="O379" s="148"/>
      <c r="P379" s="148"/>
      <c r="Q379" s="156"/>
    </row>
    <row r="380" spans="1:17" s="147" customFormat="1" ht="17.25" customHeight="1" x14ac:dyDescent="0.2">
      <c r="A380" s="165"/>
      <c r="B380" s="168"/>
      <c r="C380" s="145"/>
      <c r="D380" s="169"/>
      <c r="E380" s="164"/>
      <c r="F380" s="156"/>
      <c r="G380" s="156"/>
      <c r="H380" s="156"/>
      <c r="M380" s="148"/>
      <c r="N380" s="148"/>
      <c r="O380" s="148"/>
      <c r="P380" s="148"/>
      <c r="Q380" s="156"/>
    </row>
    <row r="381" spans="1:17" s="147" customFormat="1" ht="17.25" customHeight="1" x14ac:dyDescent="0.2">
      <c r="A381" s="165"/>
      <c r="B381" s="168"/>
      <c r="C381" s="145"/>
      <c r="D381" s="169"/>
      <c r="E381" s="164"/>
      <c r="F381" s="156"/>
      <c r="G381" s="156"/>
      <c r="H381" s="156"/>
      <c r="M381" s="148"/>
      <c r="N381" s="148"/>
      <c r="O381" s="148"/>
      <c r="P381" s="148"/>
      <c r="Q381" s="156"/>
    </row>
    <row r="382" spans="1:17" s="147" customFormat="1" ht="17.25" customHeight="1" x14ac:dyDescent="0.2">
      <c r="A382" s="165"/>
      <c r="B382" s="168"/>
      <c r="C382" s="145"/>
      <c r="D382" s="169"/>
      <c r="E382" s="164"/>
      <c r="F382" s="156"/>
      <c r="G382" s="156"/>
      <c r="H382" s="156"/>
      <c r="M382" s="148"/>
      <c r="N382" s="148"/>
      <c r="O382" s="148"/>
      <c r="P382" s="148"/>
      <c r="Q382" s="156"/>
    </row>
    <row r="383" spans="1:17" s="147" customFormat="1" ht="17.25" customHeight="1" x14ac:dyDescent="0.2">
      <c r="A383" s="165"/>
      <c r="B383" s="168"/>
      <c r="C383" s="145"/>
      <c r="D383" s="169"/>
      <c r="E383" s="164"/>
      <c r="F383" s="156"/>
      <c r="G383" s="156"/>
      <c r="H383" s="156"/>
      <c r="M383" s="148"/>
      <c r="N383" s="148"/>
      <c r="O383" s="148"/>
      <c r="P383" s="148"/>
      <c r="Q383" s="156"/>
    </row>
    <row r="384" spans="1:17" s="147" customFormat="1" ht="17.25" customHeight="1" x14ac:dyDescent="0.2">
      <c r="A384" s="165"/>
      <c r="B384" s="168"/>
      <c r="C384" s="145"/>
      <c r="D384" s="169"/>
      <c r="E384" s="164"/>
      <c r="F384" s="156"/>
      <c r="G384" s="156"/>
      <c r="H384" s="156"/>
      <c r="M384" s="148"/>
      <c r="N384" s="148"/>
      <c r="O384" s="148"/>
      <c r="P384" s="148"/>
      <c r="Q384" s="156"/>
    </row>
    <row r="385" spans="1:17" s="147" customFormat="1" ht="17.25" customHeight="1" x14ac:dyDescent="0.2">
      <c r="A385" s="165"/>
      <c r="B385" s="168"/>
      <c r="C385" s="145"/>
      <c r="D385" s="169"/>
      <c r="E385" s="164"/>
      <c r="F385" s="156"/>
      <c r="G385" s="156"/>
      <c r="H385" s="156"/>
      <c r="M385" s="148"/>
      <c r="N385" s="148"/>
      <c r="O385" s="148"/>
      <c r="P385" s="148"/>
      <c r="Q385" s="156"/>
    </row>
    <row r="386" spans="1:17" s="147" customFormat="1" ht="17.25" customHeight="1" x14ac:dyDescent="0.2">
      <c r="A386" s="165"/>
      <c r="B386" s="168"/>
      <c r="C386" s="145"/>
      <c r="D386" s="169"/>
      <c r="E386" s="164"/>
      <c r="F386" s="156"/>
      <c r="G386" s="156"/>
      <c r="H386" s="156"/>
      <c r="M386" s="148"/>
      <c r="N386" s="148"/>
      <c r="O386" s="148"/>
      <c r="P386" s="148"/>
      <c r="Q386" s="156"/>
    </row>
    <row r="387" spans="1:17" s="147" customFormat="1" ht="17.25" customHeight="1" x14ac:dyDescent="0.2">
      <c r="A387" s="165"/>
      <c r="B387" s="168"/>
      <c r="C387" s="145"/>
      <c r="D387" s="169"/>
      <c r="E387" s="164"/>
      <c r="F387" s="156"/>
      <c r="G387" s="156"/>
      <c r="H387" s="156"/>
      <c r="M387" s="148"/>
      <c r="N387" s="148"/>
      <c r="O387" s="148"/>
      <c r="P387" s="148"/>
      <c r="Q387" s="156"/>
    </row>
    <row r="388" spans="1:17" s="147" customFormat="1" ht="17.25" customHeight="1" x14ac:dyDescent="0.2">
      <c r="A388" s="165"/>
      <c r="B388" s="168"/>
      <c r="C388" s="145"/>
      <c r="D388" s="169"/>
      <c r="E388" s="164"/>
      <c r="F388" s="156"/>
      <c r="G388" s="156"/>
      <c r="H388" s="156"/>
      <c r="M388" s="148"/>
      <c r="N388" s="148"/>
      <c r="O388" s="148"/>
      <c r="P388" s="148"/>
      <c r="Q388" s="156"/>
    </row>
    <row r="389" spans="1:17" s="147" customFormat="1" ht="17.25" customHeight="1" x14ac:dyDescent="0.2">
      <c r="A389" s="165"/>
      <c r="B389" s="168"/>
      <c r="C389" s="145"/>
      <c r="D389" s="169"/>
      <c r="E389" s="164"/>
      <c r="F389" s="156"/>
      <c r="G389" s="156"/>
      <c r="H389" s="156"/>
      <c r="M389" s="148"/>
      <c r="N389" s="148"/>
      <c r="O389" s="148"/>
      <c r="P389" s="148"/>
      <c r="Q389" s="156"/>
    </row>
    <row r="390" spans="1:17" s="147" customFormat="1" ht="17.25" customHeight="1" x14ac:dyDescent="0.2">
      <c r="A390" s="165"/>
      <c r="B390" s="168"/>
      <c r="C390" s="145"/>
      <c r="D390" s="169"/>
      <c r="E390" s="164"/>
      <c r="F390" s="156"/>
      <c r="G390" s="156"/>
      <c r="H390" s="156"/>
      <c r="M390" s="148"/>
      <c r="N390" s="148"/>
      <c r="O390" s="148"/>
      <c r="P390" s="148"/>
      <c r="Q390" s="156"/>
    </row>
    <row r="391" spans="1:17" s="147" customFormat="1" ht="17.25" customHeight="1" x14ac:dyDescent="0.2">
      <c r="A391" s="165"/>
      <c r="B391" s="168"/>
      <c r="C391" s="145"/>
      <c r="D391" s="169"/>
      <c r="E391" s="164"/>
      <c r="F391" s="156"/>
      <c r="G391" s="156"/>
      <c r="H391" s="156"/>
      <c r="M391" s="148"/>
      <c r="N391" s="148"/>
      <c r="O391" s="148"/>
      <c r="P391" s="148"/>
      <c r="Q391" s="156"/>
    </row>
    <row r="392" spans="1:17" s="147" customFormat="1" ht="17.25" customHeight="1" x14ac:dyDescent="0.2">
      <c r="A392" s="165"/>
      <c r="B392" s="168"/>
      <c r="C392" s="145"/>
      <c r="D392" s="169"/>
      <c r="E392" s="164"/>
      <c r="F392" s="156"/>
      <c r="G392" s="156"/>
      <c r="H392" s="156"/>
      <c r="M392" s="148"/>
      <c r="N392" s="148"/>
      <c r="O392" s="148"/>
      <c r="P392" s="148"/>
      <c r="Q392" s="156"/>
    </row>
    <row r="393" spans="1:17" s="147" customFormat="1" ht="17.25" customHeight="1" x14ac:dyDescent="0.2">
      <c r="A393" s="165"/>
      <c r="B393" s="168"/>
      <c r="C393" s="145"/>
      <c r="D393" s="169"/>
      <c r="E393" s="164"/>
      <c r="F393" s="156"/>
      <c r="G393" s="156"/>
      <c r="H393" s="156"/>
      <c r="M393" s="148"/>
      <c r="N393" s="148"/>
      <c r="O393" s="148"/>
      <c r="P393" s="148"/>
      <c r="Q393" s="156"/>
    </row>
    <row r="394" spans="1:17" s="147" customFormat="1" ht="17.25" customHeight="1" x14ac:dyDescent="0.2">
      <c r="A394" s="165"/>
      <c r="B394" s="168"/>
      <c r="C394" s="145"/>
      <c r="D394" s="169"/>
      <c r="E394" s="164"/>
      <c r="F394" s="156"/>
      <c r="G394" s="156"/>
      <c r="H394" s="156"/>
      <c r="M394" s="148"/>
      <c r="N394" s="148"/>
      <c r="O394" s="148"/>
      <c r="P394" s="148"/>
      <c r="Q394" s="156"/>
    </row>
    <row r="395" spans="1:17" s="147" customFormat="1" ht="17.25" customHeight="1" x14ac:dyDescent="0.2">
      <c r="A395" s="165"/>
      <c r="B395" s="168"/>
      <c r="C395" s="145"/>
      <c r="D395" s="169"/>
      <c r="E395" s="164"/>
      <c r="F395" s="156"/>
      <c r="G395" s="156"/>
      <c r="H395" s="156"/>
      <c r="M395" s="148"/>
      <c r="N395" s="148"/>
      <c r="O395" s="148"/>
      <c r="P395" s="148"/>
      <c r="Q395" s="156"/>
    </row>
    <row r="396" spans="1:17" s="147" customFormat="1" ht="17.25" customHeight="1" x14ac:dyDescent="0.2">
      <c r="A396" s="165"/>
      <c r="B396" s="168"/>
      <c r="C396" s="145"/>
      <c r="D396" s="169"/>
      <c r="E396" s="164"/>
      <c r="F396" s="156"/>
      <c r="G396" s="156"/>
      <c r="H396" s="156"/>
      <c r="M396" s="148"/>
      <c r="N396" s="148"/>
      <c r="O396" s="148"/>
      <c r="P396" s="148"/>
      <c r="Q396" s="156"/>
    </row>
    <row r="397" spans="1:17" s="147" customFormat="1" ht="17.25" customHeight="1" x14ac:dyDescent="0.2">
      <c r="A397" s="165"/>
      <c r="B397" s="168"/>
      <c r="C397" s="145"/>
      <c r="D397" s="169"/>
      <c r="E397" s="164"/>
      <c r="F397" s="156"/>
      <c r="G397" s="156"/>
      <c r="H397" s="156"/>
      <c r="M397" s="148"/>
      <c r="N397" s="148"/>
      <c r="O397" s="148"/>
      <c r="P397" s="148"/>
      <c r="Q397" s="156"/>
    </row>
    <row r="398" spans="1:17" s="147" customFormat="1" ht="17.25" customHeight="1" x14ac:dyDescent="0.2">
      <c r="A398" s="165"/>
      <c r="B398" s="168"/>
      <c r="C398" s="145"/>
      <c r="D398" s="169"/>
      <c r="E398" s="164"/>
      <c r="F398" s="156"/>
      <c r="G398" s="156"/>
      <c r="H398" s="156"/>
      <c r="M398" s="148"/>
      <c r="N398" s="148"/>
      <c r="O398" s="148"/>
      <c r="P398" s="148"/>
      <c r="Q398" s="156"/>
    </row>
    <row r="399" spans="1:17" s="147" customFormat="1" ht="17.25" customHeight="1" x14ac:dyDescent="0.2">
      <c r="A399" s="165"/>
      <c r="B399" s="168"/>
      <c r="C399" s="145"/>
      <c r="D399" s="169"/>
      <c r="E399" s="164"/>
      <c r="F399" s="156"/>
      <c r="G399" s="156"/>
      <c r="H399" s="156"/>
      <c r="M399" s="148"/>
      <c r="N399" s="148"/>
      <c r="O399" s="148"/>
      <c r="P399" s="148"/>
      <c r="Q399" s="156"/>
    </row>
    <row r="400" spans="1:17" s="147" customFormat="1" ht="17.25" customHeight="1" x14ac:dyDescent="0.2">
      <c r="A400" s="165"/>
      <c r="B400" s="168"/>
      <c r="C400" s="145"/>
      <c r="D400" s="169"/>
      <c r="E400" s="164"/>
      <c r="F400" s="156"/>
      <c r="G400" s="156"/>
      <c r="H400" s="156"/>
      <c r="M400" s="148"/>
      <c r="N400" s="148"/>
      <c r="O400" s="148"/>
      <c r="P400" s="148"/>
      <c r="Q400" s="156"/>
    </row>
    <row r="401" spans="1:17" s="147" customFormat="1" ht="17.25" customHeight="1" x14ac:dyDescent="0.2">
      <c r="A401" s="165"/>
      <c r="B401" s="168"/>
      <c r="C401" s="145"/>
      <c r="D401" s="169"/>
      <c r="E401" s="164"/>
      <c r="F401" s="156"/>
      <c r="G401" s="156"/>
      <c r="H401" s="156"/>
      <c r="M401" s="148"/>
      <c r="N401" s="148"/>
      <c r="O401" s="148"/>
      <c r="P401" s="148"/>
      <c r="Q401" s="156"/>
    </row>
    <row r="402" spans="1:17" s="147" customFormat="1" ht="17.25" customHeight="1" x14ac:dyDescent="0.2">
      <c r="A402" s="165"/>
      <c r="B402" s="168"/>
      <c r="C402" s="145"/>
      <c r="D402" s="169"/>
      <c r="E402" s="164"/>
      <c r="F402" s="156"/>
      <c r="G402" s="156"/>
      <c r="H402" s="156"/>
      <c r="M402" s="148"/>
      <c r="N402" s="148"/>
      <c r="O402" s="148"/>
      <c r="P402" s="148"/>
      <c r="Q402" s="156"/>
    </row>
    <row r="403" spans="1:17" s="147" customFormat="1" ht="17.25" customHeight="1" x14ac:dyDescent="0.2">
      <c r="A403" s="165"/>
      <c r="B403" s="168"/>
      <c r="C403" s="145"/>
      <c r="D403" s="169"/>
      <c r="E403" s="164"/>
      <c r="F403" s="156"/>
      <c r="G403" s="156"/>
      <c r="H403" s="156"/>
      <c r="M403" s="148"/>
      <c r="N403" s="148"/>
      <c r="O403" s="148"/>
      <c r="P403" s="148"/>
      <c r="Q403" s="156"/>
    </row>
    <row r="404" spans="1:17" s="147" customFormat="1" ht="17.25" customHeight="1" x14ac:dyDescent="0.2">
      <c r="A404" s="165"/>
      <c r="B404" s="168"/>
      <c r="C404" s="145"/>
      <c r="D404" s="169"/>
      <c r="E404" s="164"/>
      <c r="F404" s="156"/>
      <c r="G404" s="156"/>
      <c r="H404" s="156"/>
      <c r="M404" s="148"/>
      <c r="N404" s="148"/>
      <c r="O404" s="148"/>
      <c r="P404" s="148"/>
      <c r="Q404" s="156"/>
    </row>
    <row r="405" spans="1:17" s="147" customFormat="1" ht="17.25" customHeight="1" x14ac:dyDescent="0.2">
      <c r="A405" s="165"/>
      <c r="B405" s="168"/>
      <c r="C405" s="145"/>
      <c r="D405" s="169"/>
      <c r="E405" s="164"/>
      <c r="F405" s="156"/>
      <c r="G405" s="156"/>
      <c r="H405" s="156"/>
      <c r="M405" s="148"/>
      <c r="N405" s="148"/>
      <c r="O405" s="148"/>
      <c r="P405" s="148"/>
      <c r="Q405" s="156"/>
    </row>
    <row r="406" spans="1:17" s="147" customFormat="1" ht="17.25" customHeight="1" x14ac:dyDescent="0.2">
      <c r="A406" s="165"/>
      <c r="B406" s="168"/>
      <c r="C406" s="145"/>
      <c r="D406" s="169"/>
      <c r="E406" s="164"/>
      <c r="F406" s="156"/>
      <c r="G406" s="156"/>
      <c r="H406" s="156"/>
      <c r="M406" s="148"/>
      <c r="N406" s="148"/>
      <c r="O406" s="148"/>
      <c r="P406" s="148"/>
      <c r="Q406" s="156"/>
    </row>
    <row r="407" spans="1:17" s="147" customFormat="1" ht="17.25" customHeight="1" x14ac:dyDescent="0.2">
      <c r="A407" s="165"/>
      <c r="B407" s="168"/>
      <c r="C407" s="145"/>
      <c r="D407" s="169"/>
      <c r="E407" s="164"/>
      <c r="F407" s="156"/>
      <c r="G407" s="156"/>
      <c r="H407" s="156"/>
      <c r="M407" s="148"/>
      <c r="N407" s="148"/>
      <c r="O407" s="148"/>
      <c r="P407" s="148"/>
      <c r="Q407" s="156"/>
    </row>
    <row r="408" spans="1:17" s="147" customFormat="1" ht="17.25" customHeight="1" x14ac:dyDescent="0.2">
      <c r="A408" s="165"/>
      <c r="B408" s="168"/>
      <c r="C408" s="145"/>
      <c r="D408" s="169"/>
      <c r="E408" s="164"/>
      <c r="F408" s="156"/>
      <c r="G408" s="156"/>
      <c r="H408" s="156"/>
      <c r="M408" s="148"/>
      <c r="N408" s="148"/>
      <c r="O408" s="148"/>
      <c r="P408" s="148"/>
      <c r="Q408" s="156"/>
    </row>
    <row r="409" spans="1:17" s="147" customFormat="1" ht="17.25" customHeight="1" x14ac:dyDescent="0.2">
      <c r="A409" s="165"/>
      <c r="B409" s="168"/>
      <c r="C409" s="145"/>
      <c r="D409" s="169"/>
      <c r="E409" s="164"/>
      <c r="F409" s="156"/>
      <c r="G409" s="156"/>
      <c r="H409" s="156"/>
      <c r="M409" s="148"/>
      <c r="N409" s="148"/>
      <c r="O409" s="148"/>
      <c r="P409" s="148"/>
      <c r="Q409" s="156"/>
    </row>
    <row r="410" spans="1:17" s="147" customFormat="1" ht="17.25" customHeight="1" x14ac:dyDescent="0.2">
      <c r="A410" s="165"/>
      <c r="B410" s="168"/>
      <c r="C410" s="145"/>
      <c r="D410" s="169"/>
      <c r="E410" s="164"/>
      <c r="F410" s="156"/>
      <c r="G410" s="156"/>
      <c r="H410" s="156"/>
      <c r="M410" s="148"/>
      <c r="N410" s="148"/>
      <c r="O410" s="148"/>
      <c r="P410" s="148"/>
      <c r="Q410" s="156"/>
    </row>
    <row r="411" spans="1:17" s="147" customFormat="1" ht="17.25" customHeight="1" x14ac:dyDescent="0.2">
      <c r="A411" s="165"/>
      <c r="B411" s="168"/>
      <c r="C411" s="145"/>
      <c r="D411" s="169"/>
      <c r="E411" s="164"/>
      <c r="F411" s="156"/>
      <c r="G411" s="156"/>
      <c r="H411" s="156"/>
      <c r="M411" s="148"/>
      <c r="N411" s="148"/>
      <c r="O411" s="148"/>
      <c r="P411" s="148"/>
      <c r="Q411" s="156"/>
    </row>
    <row r="412" spans="1:17" s="147" customFormat="1" ht="17.25" customHeight="1" x14ac:dyDescent="0.2">
      <c r="A412" s="165"/>
      <c r="B412" s="168"/>
      <c r="C412" s="145"/>
      <c r="D412" s="169"/>
      <c r="E412" s="164"/>
      <c r="F412" s="156"/>
      <c r="G412" s="156"/>
      <c r="H412" s="156"/>
      <c r="M412" s="148"/>
      <c r="N412" s="148"/>
      <c r="O412" s="148"/>
      <c r="P412" s="148"/>
      <c r="Q412" s="156"/>
    </row>
    <row r="413" spans="1:17" s="147" customFormat="1" ht="17.25" customHeight="1" x14ac:dyDescent="0.2">
      <c r="A413" s="165"/>
      <c r="B413" s="168"/>
      <c r="C413" s="145"/>
      <c r="D413" s="169"/>
      <c r="E413" s="164"/>
      <c r="F413" s="156"/>
      <c r="G413" s="156"/>
      <c r="H413" s="156"/>
      <c r="M413" s="148"/>
      <c r="N413" s="148"/>
      <c r="O413" s="148"/>
      <c r="P413" s="148"/>
      <c r="Q413" s="156"/>
    </row>
    <row r="414" spans="1:17" s="147" customFormat="1" ht="17.25" customHeight="1" x14ac:dyDescent="0.2">
      <c r="A414" s="165"/>
      <c r="B414" s="168"/>
      <c r="C414" s="145"/>
      <c r="D414" s="169"/>
      <c r="E414" s="164"/>
      <c r="F414" s="156"/>
      <c r="G414" s="156"/>
      <c r="H414" s="156"/>
      <c r="M414" s="148"/>
      <c r="N414" s="148"/>
      <c r="O414" s="148"/>
      <c r="P414" s="148"/>
      <c r="Q414" s="156"/>
    </row>
    <row r="415" spans="1:17" s="147" customFormat="1" ht="17.25" customHeight="1" x14ac:dyDescent="0.2">
      <c r="A415" s="165"/>
      <c r="B415" s="168"/>
      <c r="C415" s="145"/>
      <c r="D415" s="169"/>
      <c r="E415" s="164"/>
      <c r="F415" s="156"/>
      <c r="G415" s="156"/>
      <c r="H415" s="156"/>
      <c r="M415" s="148"/>
      <c r="N415" s="148"/>
      <c r="O415" s="148"/>
      <c r="P415" s="148"/>
      <c r="Q415" s="156"/>
    </row>
  </sheetData>
  <protectedRanges>
    <protectedRange sqref="Q11:IB12 I310:IB310 A328:IB65476 A10:H12 I10:IB10 A1:IB9 J311 L311 N311:IB311 J314 L314:N314 P314:IB314 P317:IB319 J317 L317:N319 I312:IB313 I315:IB316 J319 I320:IB327" name="Rango1"/>
    <protectedRange sqref="Q13:IB81 A13:H309 Q283:IB309 R282:IB282 Q83:IB222 R82:IB82 Q224:IB281 R223:IB223" name="Rango1_2"/>
    <protectedRange sqref="B319:C319" name="Rango1_2_4"/>
    <protectedRange sqref="Q82" name="Rango1_2_3_1"/>
    <protectedRange sqref="Q223" name="Rango1_2_3_2"/>
  </protectedRanges>
  <autoFilter ref="A12:P327"/>
  <mergeCells count="201">
    <mergeCell ref="Q11:Q12"/>
    <mergeCell ref="F11:F12"/>
    <mergeCell ref="G11:G12"/>
    <mergeCell ref="H11:H12"/>
    <mergeCell ref="A1:H1"/>
    <mergeCell ref="A10:B10"/>
    <mergeCell ref="A11:A12"/>
    <mergeCell ref="B11:B12"/>
    <mergeCell ref="C11:C12"/>
    <mergeCell ref="D11:D12"/>
    <mergeCell ref="E11:E12"/>
    <mergeCell ref="A9:Q9"/>
    <mergeCell ref="A24:A25"/>
    <mergeCell ref="C24:C25"/>
    <mergeCell ref="A19:A22"/>
    <mergeCell ref="C19:C22"/>
    <mergeCell ref="G19:G22"/>
    <mergeCell ref="M11:P11"/>
    <mergeCell ref="A17:A18"/>
    <mergeCell ref="C17:C18"/>
    <mergeCell ref="I11:J11"/>
    <mergeCell ref="K11:L11"/>
    <mergeCell ref="P103:P104"/>
    <mergeCell ref="I103:I104"/>
    <mergeCell ref="J103:J104"/>
    <mergeCell ref="A103:A104"/>
    <mergeCell ref="B103:B104"/>
    <mergeCell ref="C103:C104"/>
    <mergeCell ref="G103:G104"/>
    <mergeCell ref="F69:F78"/>
    <mergeCell ref="G69:G77"/>
    <mergeCell ref="G79:G95"/>
    <mergeCell ref="G96:G99"/>
    <mergeCell ref="G100:G101"/>
    <mergeCell ref="A28:A102"/>
    <mergeCell ref="C28:C102"/>
    <mergeCell ref="F28:F68"/>
    <mergeCell ref="G28:G68"/>
    <mergeCell ref="A114:A115"/>
    <mergeCell ref="C114:C115"/>
    <mergeCell ref="A109:A111"/>
    <mergeCell ref="C109:C111"/>
    <mergeCell ref="K103:K104"/>
    <mergeCell ref="L103:L104"/>
    <mergeCell ref="M103:M104"/>
    <mergeCell ref="N103:N104"/>
    <mergeCell ref="O103:O104"/>
    <mergeCell ref="A132:A134"/>
    <mergeCell ref="C132:C134"/>
    <mergeCell ref="A127:A129"/>
    <mergeCell ref="C127:C129"/>
    <mergeCell ref="G127:G129"/>
    <mergeCell ref="A123:A125"/>
    <mergeCell ref="C123:C125"/>
    <mergeCell ref="A116:A121"/>
    <mergeCell ref="C116:C121"/>
    <mergeCell ref="A152:A153"/>
    <mergeCell ref="C152:C153"/>
    <mergeCell ref="G152:G153"/>
    <mergeCell ref="A149:A150"/>
    <mergeCell ref="C149:C150"/>
    <mergeCell ref="A145:A148"/>
    <mergeCell ref="C145:C148"/>
    <mergeCell ref="A138:A140"/>
    <mergeCell ref="C138:C140"/>
    <mergeCell ref="A164:A165"/>
    <mergeCell ref="C164:C165"/>
    <mergeCell ref="G164:G165"/>
    <mergeCell ref="A161:A162"/>
    <mergeCell ref="C161:C162"/>
    <mergeCell ref="F161:F162"/>
    <mergeCell ref="G161:G162"/>
    <mergeCell ref="A158:A160"/>
    <mergeCell ref="C158:C160"/>
    <mergeCell ref="B176:B177"/>
    <mergeCell ref="C176:C177"/>
    <mergeCell ref="A173:A174"/>
    <mergeCell ref="C173:C174"/>
    <mergeCell ref="F173:F174"/>
    <mergeCell ref="A169:A172"/>
    <mergeCell ref="C169:C172"/>
    <mergeCell ref="F169:F172"/>
    <mergeCell ref="A166:A168"/>
    <mergeCell ref="C166:C168"/>
    <mergeCell ref="A191:A192"/>
    <mergeCell ref="C191:C192"/>
    <mergeCell ref="A188:A189"/>
    <mergeCell ref="C188:C189"/>
    <mergeCell ref="F188:F189"/>
    <mergeCell ref="A179:A185"/>
    <mergeCell ref="C179:C185"/>
    <mergeCell ref="F179:F185"/>
    <mergeCell ref="G179:G185"/>
    <mergeCell ref="A202:A204"/>
    <mergeCell ref="C202:C204"/>
    <mergeCell ref="A198:A201"/>
    <mergeCell ref="C198:C201"/>
    <mergeCell ref="F198:F201"/>
    <mergeCell ref="A196:A197"/>
    <mergeCell ref="C196:C197"/>
    <mergeCell ref="F196:F197"/>
    <mergeCell ref="G196:G197"/>
    <mergeCell ref="P221:P222"/>
    <mergeCell ref="A224:A225"/>
    <mergeCell ref="C224:C225"/>
    <mergeCell ref="F224:F225"/>
    <mergeCell ref="I221:I222"/>
    <mergeCell ref="J221:J222"/>
    <mergeCell ref="K221:K222"/>
    <mergeCell ref="L221:L222"/>
    <mergeCell ref="A221:A222"/>
    <mergeCell ref="C221:C222"/>
    <mergeCell ref="A238:A239"/>
    <mergeCell ref="C238:C239"/>
    <mergeCell ref="F238:F239"/>
    <mergeCell ref="A229:A231"/>
    <mergeCell ref="C229:C231"/>
    <mergeCell ref="F229:F231"/>
    <mergeCell ref="M221:M222"/>
    <mergeCell ref="N221:N222"/>
    <mergeCell ref="O221:O222"/>
    <mergeCell ref="A259:A260"/>
    <mergeCell ref="C259:C260"/>
    <mergeCell ref="A255:A256"/>
    <mergeCell ref="C255:C256"/>
    <mergeCell ref="A244:A245"/>
    <mergeCell ref="C244:C245"/>
    <mergeCell ref="A240:A242"/>
    <mergeCell ref="C240:C242"/>
    <mergeCell ref="F240:F242"/>
    <mergeCell ref="A270:A271"/>
    <mergeCell ref="C270:C271"/>
    <mergeCell ref="F270:F271"/>
    <mergeCell ref="P266:P267"/>
    <mergeCell ref="A268:A269"/>
    <mergeCell ref="C268:C269"/>
    <mergeCell ref="J266:J267"/>
    <mergeCell ref="K266:K267"/>
    <mergeCell ref="L266:L267"/>
    <mergeCell ref="M266:M267"/>
    <mergeCell ref="N266:N267"/>
    <mergeCell ref="O266:O267"/>
    <mergeCell ref="I266:I267"/>
    <mergeCell ref="A266:A267"/>
    <mergeCell ref="B266:B267"/>
    <mergeCell ref="C266:C267"/>
    <mergeCell ref="F294:F296"/>
    <mergeCell ref="A291:A293"/>
    <mergeCell ref="C291:C293"/>
    <mergeCell ref="F291:F293"/>
    <mergeCell ref="A289:A290"/>
    <mergeCell ref="C289:C290"/>
    <mergeCell ref="A276:A277"/>
    <mergeCell ref="C276:C277"/>
    <mergeCell ref="A272:A274"/>
    <mergeCell ref="C272:C274"/>
    <mergeCell ref="F272:F274"/>
    <mergeCell ref="L311:L312"/>
    <mergeCell ref="M311:M312"/>
    <mergeCell ref="N311:N312"/>
    <mergeCell ref="O311:O312"/>
    <mergeCell ref="L302:L303"/>
    <mergeCell ref="M302:M303"/>
    <mergeCell ref="N302:N303"/>
    <mergeCell ref="O302:O303"/>
    <mergeCell ref="P302:P303"/>
    <mergeCell ref="C315:C316"/>
    <mergeCell ref="A305:A307"/>
    <mergeCell ref="C305:C307"/>
    <mergeCell ref="F305:F307"/>
    <mergeCell ref="I302:I303"/>
    <mergeCell ref="J302:J303"/>
    <mergeCell ref="K302:K303"/>
    <mergeCell ref="A302:A303"/>
    <mergeCell ref="B302:B303"/>
    <mergeCell ref="C302:C303"/>
    <mergeCell ref="F315:F316"/>
    <mergeCell ref="A297:A298"/>
    <mergeCell ref="C297:C298"/>
    <mergeCell ref="F297:F298"/>
    <mergeCell ref="A294:A296"/>
    <mergeCell ref="C294:C296"/>
    <mergeCell ref="P311:P312"/>
    <mergeCell ref="Q311:Q312"/>
    <mergeCell ref="A326:A327"/>
    <mergeCell ref="C326:C327"/>
    <mergeCell ref="F326:F327"/>
    <mergeCell ref="I311:I312"/>
    <mergeCell ref="K311:K312"/>
    <mergeCell ref="J311:J312"/>
    <mergeCell ref="A317:A319"/>
    <mergeCell ref="C317:C319"/>
    <mergeCell ref="F317:F319"/>
    <mergeCell ref="A323:A325"/>
    <mergeCell ref="C323:C325"/>
    <mergeCell ref="F323:F325"/>
    <mergeCell ref="A311:A312"/>
    <mergeCell ref="C311:C312"/>
    <mergeCell ref="H311:H312"/>
    <mergeCell ref="A315:A316"/>
    <mergeCell ref="Q302:Q303"/>
  </mergeCells>
  <hyperlinks>
    <hyperlink ref="H17" r:id="rId1" display="\\Elizabethpc\2014\GENERALIDADES2014W\ORDENES 2014\6967 GRUPO ENTUSIASMO.pdf"/>
    <hyperlink ref="H18" r:id="rId2" display="\\Elizabethpc\2014\GENERALIDADES2014W\ORDENES 2014\6969 CENTRO DE SERVICIO DOÑO.pdf"/>
    <hyperlink ref="H23" r:id="rId3" display="\\Elizabethpc\2014\GENERALIDADES2014W\ORDENES 2014\6971 NEUROLAB.pdf"/>
    <hyperlink ref="H24" r:id="rId4" display="\\Elizabethpc\2014\GENERALIDADES2014W\ORDENES 2014\6974 MAURICIO ALONZO.pdf"/>
    <hyperlink ref="H25" r:id="rId5" display="\\Elizabethpc\2014\GENERALIDADES2014W\ORDENES 2014\6973 MARITZA MELGAR.pdf"/>
    <hyperlink ref="H26" r:id="rId6" display="\\Elizabethpc\2014\GENERALIDADES2014W\ORDENES 2014\6972 NEUROLAB.pdf"/>
    <hyperlink ref="H13" r:id="rId7"/>
    <hyperlink ref="H14" r:id="rId8"/>
    <hyperlink ref="H15" r:id="rId9"/>
    <hyperlink ref="H108" r:id="rId10" display="\\Elizabethpc\2014\GENERALIDADES2014W\ORDENES 2014\6979 GUSTAVO ERNESTO RETANA JAVIER.pdf"/>
    <hyperlink ref="H113" r:id="rId11" display="\\Elizabethpc\2014\GENERALIDADES2014W\ORDENES 2014\6970 TOROGOZ.pdf"/>
    <hyperlink ref="H126" r:id="rId12" display="\\Elizabethpc\2014\GENERALIDADES2014W\ORDENES 2014\6975 WALTER ARTEAGA.pdf"/>
    <hyperlink ref="H127" r:id="rId13" display="\\Elizabethpc\2014\GENERALIDADES2014W\ORDENES 2014\6976 MARIA ISABEL ERAZO.pdf"/>
    <hyperlink ref="H128" r:id="rId14" display="\\Elizabethpc\2014\GENERALIDADES2014W\ORDENES 2014\6977 COMERCIALIZADORA INTERAMERICANA, S.A. DE C.V..pdf"/>
    <hyperlink ref="H129" r:id="rId15" display="\\Elizabethpc\2014\GENERALIDADES2014W\ORDENES 2014\6978 RV INDUSTRIAS, S.A. DE C.V..pdf"/>
    <hyperlink ref="H130" r:id="rId16" display="\\Elizabethpc\2014\GENERALIDADES2014W\ORDENES 2014\6981 GUSTAVO RETANA.pdf"/>
    <hyperlink ref="H137" r:id="rId17" display="\\Elizabethpc\2014\GENERALIDADES2014W\ORDENES 2014\6983 EDITORIAL EL MUNDO.pdf"/>
    <hyperlink ref="H106" r:id="rId18" display="\\Elizabethpc\2014\GENERALIDADES2014W\ORDENES 2014\6982 CONTRATACIONES EMPRESARIALES.pdf"/>
    <hyperlink ref="H19" r:id="rId19" display="\\Elizabethpc\2014\GENERALIDADES2014W\ORDENES 2014\6963 DUTRIZ HERMANO.pdf"/>
    <hyperlink ref="H20" r:id="rId20" display="\\Elizabethpc\2014\GENERALIDADES2014W\ORDENES 2014\6964 EDITORIAL ALTAMIRNAO.pdf"/>
    <hyperlink ref="H21" r:id="rId21" display="\\Elizabethpc\2014\GENERALIDADES2014W\ORDENES 2014\6965 EDITORIAL EL MUNDO.pdf"/>
    <hyperlink ref="H22" r:id="rId22" display="\\Elizabethpc\2014\GENERALIDADES2014W\ORDENES 2014\6966 COLATINO DE RL.pdf"/>
    <hyperlink ref="H109" r:id="rId23" display="\\Elizabethpc\2014\GENERALIDADES2014W\ORDENES 2014\6984 ASOC. DE RADIO.pdf"/>
    <hyperlink ref="H110" r:id="rId24" display="\\Elizabethpc\2014\GENERALIDADES2014W\ORDENES 2014\6985 FONDO DE ACT.pdf"/>
    <hyperlink ref="H111" r:id="rId25" display="\\Elizabethpc\2014\GENERALIDADES2014W\ORDENES 2014\6986 CHAMAGUA MORATAYA.pdf"/>
    <hyperlink ref="H103" r:id="rId26"/>
    <hyperlink ref="H123" r:id="rId27" display="\\Elizabethpc\2014\GENERALIDADES2014W\ORDENES 2014\6987 MEGAFOOD.pdf"/>
    <hyperlink ref="H124" r:id="rId28" display="\\Elizabethpc\2014\GENERALIDADES2014W\ORDENES 2014\6988 MARIA GUILLERMINA.pdf"/>
    <hyperlink ref="H125" r:id="rId29" display="\\Elizabethpc\2014\GENERALIDADES2014W\ORDENES 2014\6989 MARIA DE CANALES.pdf"/>
    <hyperlink ref="H112" r:id="rId30"/>
    <hyperlink ref="H152" r:id="rId31" display="\\Elizabethpc\2014\GENERALIDADES2014W\ORDENES 2014\6997 DUTRIZ HERMANOS.pdf"/>
    <hyperlink ref="H153" r:id="rId32" display="\\Elizabethpc\2014\GENERALIDADES2014W\ORDENES 2014\6998 COLATINO.pdf"/>
    <hyperlink ref="H142" r:id="rId33" display="\\Elizabethpc\2014\GENERALIDADES2014W\ORDENES 2014\6996 EL LANCERO, S.A. DE C.V..pdf"/>
    <hyperlink ref="H16" r:id="rId34"/>
    <hyperlink ref="H114" r:id="rId35" display="\\Elizabethpc\2014\GENERALIDADES2014W\ORDENES 2014\7041 COMERCIALIZADORA BF.pdf"/>
    <hyperlink ref="H115" r:id="rId36" display="\\Elizabethpc\2014\GENERALIDADES2014W\ORDENES 2014\7040 GREEN HOUSE COFFEE.pdf"/>
    <hyperlink ref="H28" r:id="rId37" display="\\Elizabethpc\2014\GENERALIDADES2014W\ORDENES 2014\6999 NELSON MIRANDA.pdf"/>
    <hyperlink ref="H29" r:id="rId38" display="\\Elizabethpc\2014\GENERALIDADES2014W\ORDENES 2014\7000 MANUEL MEJIA.pdf"/>
    <hyperlink ref="H30" r:id="rId39" display="\\Elizabethpc\2014\GENERALIDADES2014W\ORDENES 2014\7001 MIGUEL IBARRA.pdf"/>
    <hyperlink ref="H31" r:id="rId40" display="\\Elizabethpc\2014\GENERALIDADES2014W\ORDENES 2014\7002 SONIA SANTOS.pdf"/>
    <hyperlink ref="H32" r:id="rId41" display="\\Elizabethpc\2014\GENERALIDADES2014W\ORDENES 2014\7003 JOSE CASTRO.pdf"/>
    <hyperlink ref="H33" r:id="rId42" display="\\Elizabethpc\2014\GENERALIDADES2014W\ORDENES 2014\7004 JUAN CABALLERO.pdf"/>
    <hyperlink ref="H34" r:id="rId43" display="\\Elizabethpc\2014\GENERALIDADES2014W\ORDENES 2014\7005 EDGAR PERDOMO.pdf"/>
    <hyperlink ref="H35" r:id="rId44" display="\\Elizabethpc\2014\GENERALIDADES2014W\ORDENES 2014\7006 FEDERICO LOPEZ.pdf"/>
    <hyperlink ref="H36" r:id="rId45" display="\\Elizabethpc\2014\GENERALIDADES2014W\ORDENES 2014\7007 CARLOS ARAUJO.pdf"/>
    <hyperlink ref="H37" r:id="rId46" display="\\Elizabethpc\2014\GENERALIDADES2014W\ORDENES 2014\7008 MIRIAN GOMEZ.pdf"/>
    <hyperlink ref="H38" r:id="rId47" display="\\Elizabethpc\2014\GENERALIDADES2014W\ORDENES 2014\7009 MARITZA MELGAR.pdf"/>
    <hyperlink ref="H39" r:id="rId48" display="\\Elizabethpc\2014\GENERALIDADES2014W\ORDENES 2014\7010 VICTOR COLOCHO.pdf"/>
    <hyperlink ref="H40" r:id="rId49" display="\\Elizabethpc\2014\GENERALIDADES2014W\ORDENES 2014\7011 CARLOS SOSA.pdf"/>
    <hyperlink ref="H41" r:id="rId50" display="\\Elizabethpc\2014\GENERALIDADES2014W\ORDENES 2014\7012 REINA LOPEZ.pdf"/>
    <hyperlink ref="H42" r:id="rId51" display="\\Elizabethpc\2014\GENERALIDADES2014W\ORDENES 2014\7013 HECTOR ORREGO.pdf"/>
    <hyperlink ref="H43" r:id="rId52" display="\\Elizabethpc\2014\GENERALIDADES2014W\ORDENES 2014\7014 JOSE PORTILLO.pdf"/>
    <hyperlink ref="H44" r:id="rId53" display="\\Elizabethpc\2014\GENERALIDADES2014W\ORDENES 2014\7015 CRISTOBAL PERLA.pdf"/>
    <hyperlink ref="H45" r:id="rId54" display="\\Elizabethpc\2014\GENERALIDADES2014W\ORDENES 2014\7016 FREDY BENITEZ.pdf"/>
    <hyperlink ref="H46" r:id="rId55" display="\\Elizabethpc\2014\GENERALIDADES2014W\ORDENES 2014\7017 JOSE BERRIOS.pdf"/>
    <hyperlink ref="H47" r:id="rId56" display="\\Elizabethpc\2014\GENERALIDADES2014W\ORDENES 2014\7018 TATIAN VELARDE.pdf"/>
    <hyperlink ref="H48" r:id="rId57" display="\\Elizabethpc\2014\GENERALIDADES2014W\ORDENES 2014\7019 MARIO BERMUDEZ.pdf"/>
    <hyperlink ref="H49" r:id="rId58" display="\\Elizabethpc\2014\GENERALIDADES2014W\ORDENES 2014\7020 OTTO MONTOYA.pdf"/>
    <hyperlink ref="H50" r:id="rId59" display="\\Elizabethpc\2014\GENERALIDADES2014W\ORDENES 2014\7021 ANA TORRES.pdf"/>
    <hyperlink ref="H51" r:id="rId60" display="\\Elizabethpc\2014\GENERALIDADES2014W\ORDENES 2014\7022 JESUS GUTIERREZ.pdf"/>
    <hyperlink ref="H52" r:id="rId61" display="\\Elizabethpc\2014\GENERALIDADES2014W\ORDENES 2014\7023 LUIS QUIÑONEZ.pdf"/>
    <hyperlink ref="H53" r:id="rId62" display="\\Elizabethpc\2014\GENERALIDADES2014W\ORDENES 2014\7024 JOSE PINEDA.pdf"/>
    <hyperlink ref="H54" r:id="rId63" display="\\Elizabethpc\2014\GENERALIDADES2014W\ORDENES 2014\7025 JAIME GARCIA.pdf"/>
    <hyperlink ref="H55" r:id="rId64" display="\\Elizabethpc\2014\GENERALIDADES2014W\ORDENES 2014\7026 VICTOR RIVERA.pdf"/>
    <hyperlink ref="H56" r:id="rId65" display="\\Elizabethpc\2014\GENERALIDADES2014W\ORDENES 2014\7027 JORGE VICENTE.pdf"/>
    <hyperlink ref="H57" r:id="rId66" display="\\Elizabethpc\2014\GENERALIDADES2014W\ORDENES 2014\7028 RICARDO PINEDA.pdf"/>
    <hyperlink ref="H58" r:id="rId67" display="\\Elizabethpc\2014\GENERALIDADES2014W\ORDENES 2014\7029 OSCAR IBAÑEZ.pdf"/>
    <hyperlink ref="H59" r:id="rId68" display="\\Elizabethpc\2014\GENERALIDADES2014W\ORDENES 2014\7030 MIGUEL TENZE.pdf"/>
    <hyperlink ref="H60" r:id="rId69" display="\\Elizabethpc\2014\GENERALIDADES2014W\ORDENES 2014\7031 ANDRES ZIMMERMANN.pdf"/>
    <hyperlink ref="H61" r:id="rId70" display="\\Elizabethpc\2014\GENERALIDADES2014W\ORDENES 2014\7032 LAURA VARGAS.pdf"/>
    <hyperlink ref="H62" r:id="rId71" display="\\Elizabethpc\2014\GENERALIDADES2014W\ORDENES 2014\7033 ANA GUERRA.pdf"/>
    <hyperlink ref="H63" r:id="rId72" display="\\Elizabethpc\2014\GENERALIDADES2014W\ORDENES 2014\7034 DANIEL TORRES.pdf"/>
    <hyperlink ref="H64" r:id="rId73" display="\\Elizabethpc\2014\GENERALIDADES2014W\ORDENES 2014\7035 MIGUEL YANES.pdf"/>
    <hyperlink ref="H65" r:id="rId74" display="\\Elizabethpc\2014\GENERALIDADES2014W\ORDENES 2014\7036 SONIA MINERO.pdf"/>
    <hyperlink ref="H66" r:id="rId75" display="\\Elizabethpc\2014\GENERALIDADES2014W\ORDENES 2014\7037 SARA ALFARO.pdf"/>
    <hyperlink ref="H67" r:id="rId76" display="\\Elizabethpc\2014\GENERALIDADES2014W\ORDENES 2014\7038 URIESA.pdf"/>
    <hyperlink ref="H68" r:id="rId77" display="\\Elizabethpc\2014\GENERALIDADES2014W\ORDENES 2014\7039 JOSE SANTOS.pdf"/>
    <hyperlink ref="H151" r:id="rId78" display="\\Elizabethpc\2014\GENERALIDADES2014W\ORDENES 2014\7043 JOSE GIL MAJANO.pdf"/>
    <hyperlink ref="H107" r:id="rId79"/>
    <hyperlink ref="H27" r:id="rId80" display="\\Elizabethpc\2014\GENERALIDADES2014W\ORDENES 2014\6980 TELECOMODA.pdf"/>
    <hyperlink ref="H105" r:id="rId81" display="Contrato de Servicio N° 08/2014"/>
    <hyperlink ref="H157" r:id="rId82"/>
    <hyperlink ref="H136" r:id="rId83" display="\\Elizabethpc\2014\GENERALIDADES2014W\ORDENES 2014\7059 REAL INVERSIONES.pdf"/>
    <hyperlink ref="H154" r:id="rId84" display="\\Elizabethpc\2014\GENERALIDADES2014W\ORDENES 2014\7054 MARIO GUEVARA.pdf"/>
    <hyperlink ref="H161" r:id="rId85" display="\\Elizabethpc\2014\GENERALIDADES2014W\ORDENES 2014\7049 EDITORIAL ALTAMIRANO.pdf"/>
    <hyperlink ref="H163" r:id="rId86" display="\\Elizabethpc\2014\GENERALIDADES2014W\ORDENES 2014\7050 DUTRIZ HERMANOS.pdf"/>
    <hyperlink ref="H164" r:id="rId87" display="\\Elizabethpc\2014\GENERALIDADES2014W\ORDENES 2014\7053 EDITORIAL ALTAMIRANO.pdf"/>
    <hyperlink ref="H165" r:id="rId88" display="\\Elizabethpc\2014\GENERALIDADES2014W\ORDENES 2014\7052 COLATINO.pdf"/>
    <hyperlink ref="H162" r:id="rId89" display="\\Elizabethpc\2014\GENERALIDADES2014W\ORDENES 2014\7048 DUTRIZ HERMANOS.pdf"/>
    <hyperlink ref="H135" r:id="rId90" display="\\Elizabethpc\2014\GENERALIDADES2014W\ORDENES 2014\7055 SISECOR.pdf"/>
    <hyperlink ref="H175" r:id="rId91" display="\\Elizabethpc\2014\GENERALIDADES2014W\ORDENES 2014\7063 GRUPO RENDEROS.pdf"/>
    <hyperlink ref="H150" r:id="rId92" display="\\Elizabethpc\2014\GENERALIDADES2014W\ORDENES 2014\7060 OXGASA.pdf"/>
    <hyperlink ref="H149" r:id="rId93" display="\\Elizabethpc\2014\GENERALIDADES2014W\ORDENES 2014\7061 ROBERTO ROGRIGUEZ.pdf"/>
    <hyperlink ref="H143" r:id="rId94" display="\\Elizabethpc\2014\GENERALIDADES2014W\ORDENES 2014\7044 DATA &amp; GRAPHICS.pdf"/>
    <hyperlink ref="H140" r:id="rId95" display="\\Elizabethpc\2014\GENERALIDADES2014W\ORDENES 2014\7047 INNOMED.pdf"/>
    <hyperlink ref="H139" r:id="rId96" display="\\Elizabethpc\2014\GENERALIDADES2014W\ORDENES 2014\7046 ST MEDIC.pdf"/>
    <hyperlink ref="H138" r:id="rId97" display="\\Elizabethpc\2014\GENERALIDADES2014W\ORDENES 2014\7045 SALVAMEDICA.pdf"/>
    <hyperlink ref="H131" r:id="rId98" display="\\Elizabethpc\2014\GENERALIDADES2014W\ORDENES 2014\7042 COMUNICACIONES IBW.pdf"/>
    <hyperlink ref="H121" r:id="rId99" display="\\Elizabethpc\2014\GENERALIDADES2014W\ORDENES 2014\6990 LIBRERIA CERVANTES.pdf"/>
    <hyperlink ref="H120" r:id="rId100" display="\\Elizabethpc\2014\GENERALIDADES2014W\ORDENES 2014\6991 PAPELERA SANREY, S.A. DE C.V..pdf"/>
    <hyperlink ref="H119" r:id="rId101" display="\\Elizabethpc\2014\GENERALIDADES2014W\ORDENES 2014\6992 NOE ALBERTO GUILLEN.pdf"/>
    <hyperlink ref="H118" r:id="rId102" display="\\Elizabethpc\2014\GENERALIDADES2014W\ORDENES 2014\6993 BUSINESS CENTER.pdf"/>
    <hyperlink ref="H117" r:id="rId103" display="\\Elizabethpc\2014\GENERALIDADES2014W\ORDENES 2014\6994 AGELSA.pdf"/>
    <hyperlink ref="H116" r:id="rId104" display="\\Elizabethpc\2014\GENERALIDADES2014W\ORDENES 2014\6995 R Z. S.A. DE C.V..pdf"/>
    <hyperlink ref="H155" r:id="rId105" display="\\Elizabethpc\2014\GENERALIDADES2014W\ORDENES 2014\7058 IVAN OLIVER.pdf"/>
    <hyperlink ref="H156" r:id="rId106" display="\\Elizabethpc\2014\GENERALIDADES2014W\ORDENES 2014\7064 ROSA MANCIA.pdf"/>
    <hyperlink ref="H145" r:id="rId107" display="\\Elizabethpc\2014\GENERALIDADES2014W\ORDENES 2014\7065 SAFETY.pdf"/>
    <hyperlink ref="H146" r:id="rId108" display="\\Elizabethpc\2014\GENERALIDADES2014W\ORDENES 2014\7066 PRODUCTOS DIVERSOS.pdf"/>
    <hyperlink ref="H147" r:id="rId109" display="\\Elizabethpc\2014\GENERALIDADES2014W\ORDENES 2014\7067 OXGASA.pdf"/>
    <hyperlink ref="H148" r:id="rId110" display="\\Elizabethpc\2014\GENERALIDADES2014W\ORDENES 2014\7068 ELECTROLAB.pdf"/>
    <hyperlink ref="H141" r:id="rId111" display="\\Elizabethpc\2014\GENERALIDADES2014W\ORDENES 2014\7069 D´EMPAQUE, S.A. DE C.V..pdf"/>
    <hyperlink ref="H144" r:id="rId112" display="\\Elizabethpc\2014\GENERALIDADES2014W\ORDENES 2014\7062 FELIZ RIVAS.pdf"/>
    <hyperlink ref="H169" r:id="rId113" display="\\Elizabethpc\2014\GENERALIDADES2014W\ORDENES 2014\7073 CLEAN AIR.pdf"/>
    <hyperlink ref="H170" r:id="rId114" display="\\Elizabethpc\2014\GENERALIDADES2014W\ORDENES 2014\7074 RICOH.pdf"/>
    <hyperlink ref="H171" r:id="rId115" display="\\Elizabethpc\2014\GENERALIDADES2014W\ORDENES 2014\7076 DPG.pdf"/>
    <hyperlink ref="H172" r:id="rId116" display="\\Elizabethpc\2014\GENERALIDADES2014W\ORDENES 2014\7077 SCREENCHECK.pdf"/>
    <hyperlink ref="H178" r:id="rId117" display="\\Elizabethpc\2014\GENERALIDADES2014W\ORDENES 2014\7083 CALCULADORAS Y TECLADOS.pdf"/>
    <hyperlink ref="H173" r:id="rId118" display="\\Elizabethpc\2014\GENERALIDADES2014W\ORDENES 2014\7085 CONSTRUMARKET.pdf"/>
    <hyperlink ref="H174" r:id="rId119" display="\\Elizabethpc\2014\GENERALIDADES2014W\ORDENES 2014\7086 DIMEGA.pdf"/>
    <hyperlink ref="H166" r:id="rId120" display="\\Elizabethpc\2014\GENERALIDADES2014W\ORDENES 2014\7081 MARIA MEJIA.pdf"/>
    <hyperlink ref="H167" r:id="rId121" display="\\Elizabethpc\2014\GENERALIDADES2014W\ORDENES 2014\7079 COMERCIALIZADORA BF.pdf"/>
    <hyperlink ref="H168" r:id="rId122" display="\\Elizabethpc\2014\GENERALIDADES2014W\ORDENES 2014\7082 MARIA AGUILAR.pdf"/>
    <hyperlink ref="H186" r:id="rId123" display="\\Elizabethpc\2014\GENERALIDADES2014W\ORDENES 2014\7084 PATRICIA GARCIA.pdf"/>
    <hyperlink ref="H187" r:id="rId124" display="\\Elizabethpc\2014\GENERALIDADES2014W\ORDENES 2014\7087 GUSTAVO ERNESTO RETANA JAVIER.pdf"/>
    <hyperlink ref="H196" r:id="rId125" display="\\Elizabethpc\2014\GENERALIDADES2014W\ORDENES 2014\7088 DUTRIZ HERMANOS.pdf"/>
    <hyperlink ref="H197" r:id="rId126" display="\\Elizabethpc\2014\GENERALIDADES2014W\ORDENES 2014\7089 EDITORIAL ALTAMIRANO.pdf"/>
    <hyperlink ref="H193" r:id="rId127" display="\\Elizabethpc\2014\GENERALIDADES2014W\ORDENES 2014\7091 ROBERTO FROT.pdf"/>
    <hyperlink ref="H180" r:id="rId128" display="\\Elizabethpc\2014\GENERALIDADES2014W\ORDENES 2014\7093 YSLR LA ROMANTICA.pdf"/>
    <hyperlink ref="H181" r:id="rId129" display="\\Elizabethpc\2014\GENERALIDADES2014W\ORDENES 2014\7095 AGAPE.pdf"/>
    <hyperlink ref="H182" r:id="rId130" display="\\Elizabethpc\2014\GENERALIDADES2014W\ORDENES 2014\7096 EMISORAS UNIDAS.pdf"/>
    <hyperlink ref="H183" r:id="rId131" display="\\Elizabethpc\2014\GENERALIDADES2014W\ORDENES 2014\7097 RADIO INDUSTRIA M Y M.pdf"/>
    <hyperlink ref="H184" r:id="rId132" display="\\Elizabethpc\2014\GENERALIDADES2014W\ORDENES 2014\7098 STEREO 94.pdf"/>
    <hyperlink ref="H185" r:id="rId133" display="\\Elizabethpc\2014\GENERALIDADES2014W\ORDENES 2014\7099 RADIO CADENA YSKL.pdf"/>
    <hyperlink ref="H179" r:id="rId134" display="\\Elizabethpc\2014\GENERALIDADES2014W\ORDENES 2014\7092 Y.S.L.N LA MONUMENTAL.pdf"/>
    <hyperlink ref="H190" r:id="rId135" display="\\Elizabethpc\2014\GENERALIDADES2014W\ORDENES 2014\7090 ROBERTO RODRIGUEZ.pdf"/>
    <hyperlink ref="H191" r:id="rId136" display="\\Elizabethpc\2014\GENERALIDADES2014W\ORDENES 2014\7101 ROXANA MUÑOZ.pdf"/>
    <hyperlink ref="H192" r:id="rId137" display="\\Elizabethpc\2014\GENERALIDADES2014W\ORDENES 2014\7102 CONSUELO COTO DE CORDERO.pdf"/>
    <hyperlink ref="H194" r:id="rId138" display="\\Elizabethpc\2014\GENERALIDADES2014W\ORDENES 2014\7103 EL LANCERO.pdf"/>
    <hyperlink ref="H207" r:id="rId139" display="\\Elizabethpc\2014\GENERALIDADES2014W\ORDENES 2014\7106 EDITORA EL MUNDO.pdf"/>
    <hyperlink ref="H208" r:id="rId140" display="\\Elizabethpc\2014\GENERALIDADES2014W\ORDENES 2014\7107 DUTRIZ HERMANOS.pdf"/>
    <hyperlink ref="H195" r:id="rId141" display="\\Elizabethpc\2014\GENERALIDADES2014W\ORDENES 2014\7105 DATA &amp; GRAPHICS.pdf"/>
    <hyperlink ref="H205" r:id="rId142" display="\\Elizabethpc\2014\GENERALIDADES2014W\ORDENES 2014\7108 IVAN OLIVER.pdf"/>
    <hyperlink ref="H176" r:id="rId143" display="\\Elizabethpc\2014\GENERALIDADES2014W\ORDENES 2014\7104 TELECOMODA.pdf"/>
    <hyperlink ref="H206" r:id="rId144" display="\\Elizabethpc\2014\GENERALIDADES2014W\ORDENES 2014\7109 ARSEGUI DE EL SALVADOR.pdf"/>
    <hyperlink ref="H211" r:id="rId145" display="\\Elizabethpc\2014\GENERALIDADES2014W\ORDENES 2014\7110 TOROGOZ.pdf"/>
    <hyperlink ref="H213" r:id="rId146" display="\\Elizabethpc\2014\GENERALIDADES2014W\ORDENES 2014\7111 EDITORA EL MUNDO.pdf"/>
    <hyperlink ref="H216" r:id="rId147" display="\\Elizabethpc\2014\GENERALIDADES2014W\ORDENES 2014\7117 SISECOR.pdf"/>
    <hyperlink ref="H133" r:id="rId148"/>
    <hyperlink ref="H134" r:id="rId149"/>
    <hyperlink ref="H188" r:id="rId150"/>
    <hyperlink ref="H189" r:id="rId151"/>
    <hyperlink ref="H209" r:id="rId152" display="\\Elizabethpc\2014\GENERALIDADES2014W\ORDENES 2014\7115 ROBERTO FROT.pdf"/>
    <hyperlink ref="H210" r:id="rId153"/>
    <hyperlink ref="H212" r:id="rId154" display="\\Elizabethpc\2014\GENERALIDADES2014W\ORDENES 2014\7112 INNOVACIONES MEDICAS.pdf"/>
    <hyperlink ref="H214" r:id="rId155" display="\\Elizabethpc\2014\GENERALIDADES2014W\ORDENES 2014\7116 SEGACORP.pdf"/>
    <hyperlink ref="H122" r:id="rId156"/>
    <hyperlink ref="H215" r:id="rId157" display="\\Elizabethpc\2014\GENERALIDADES2014W\ORDENES 2014\7119 SISECOR.pdf"/>
    <hyperlink ref="H217" r:id="rId158" display="\\Elizabethpc\2014\GENERALIDADES2014W\ORDENES 2014\7118 GRISELDA SIMON.pdf"/>
    <hyperlink ref="H219" r:id="rId159" display="\\Elizabethpc\2014\GENERALIDADES2014W\ORDENES 2014\7121 SERVICIOS ALIMENTICIOS C. Y R..pdf"/>
    <hyperlink ref="H132" r:id="rId160" display="Contrato de Suministro N° 19/2013"/>
    <hyperlink ref="H220" r:id="rId161" display="\\Elizabethpc\2014\GENERALIDADES2014W\ORDENES 2014\7123 JORGE ABARCA.pdf"/>
    <hyperlink ref="H221" r:id="rId162"/>
    <hyperlink ref="H222" r:id="rId163" display="\\Elizabethpc\2014\GENERALIDADES2014W\ORDENES 2014\7134 SERVICIOS DIVERSOS.pdf"/>
    <hyperlink ref="H228" r:id="rId164" display="\\Elizabethpc\2014\GENERALIDADES2014W\ORDENES 2014\7139 DUTRIZ HERMANOS.pdf"/>
    <hyperlink ref="H224" r:id="rId165" display="\\Elizabethpc\2014\GENERALIDADES2014W\ORDENES 2014\7138 PODES.pdf"/>
    <hyperlink ref="H225" r:id="rId166" display="\\Elizabethpc\2014\GENERALIDADES2014W\ORDENES 2014\7137 IVAN OLIVER.pdf"/>
    <hyperlink ref="H226" r:id="rId167" display="\\Elizabethpc\2014\GENERALIDADES2014W\ORDENES 2014\7136 MARIO GUEVARA.pdf"/>
    <hyperlink ref="H198" r:id="rId168" display="\\Elizabethpc\2014\GENERALIDADES2014W\ORDENES 2014\7125 LIDIA MARTINEZ.pdf"/>
    <hyperlink ref="H200" r:id="rId169" display="7126 - 7127"/>
    <hyperlink ref="H201" r:id="rId170" display="\\Elizabethpc\2014\GENERALIDADES2014W\ORDENES 2014\7128 FARMACIA SAN NICOLAS.pdf"/>
    <hyperlink ref="H199" r:id="rId171"/>
    <hyperlink ref="H104" r:id="rId172"/>
    <hyperlink ref="H234" r:id="rId173" display="\\Elizabethpc\2014\GENERALIDADES2014W\ORDENES 2014\7141 DUTRIZ HERMANOS.pdf"/>
    <hyperlink ref="H227" r:id="rId174" display="\\Elizabethpc\2014\GENERALIDADES2014W\ORDENES 2014\7140 CLINICAS CANDRAY.pdf"/>
    <hyperlink ref="H232" r:id="rId175" display="\\Elizabethpc\2014\GENERALIDADES2014W\ORDENES 2014\7142 DATA &amp; GRAPHICS.pdf"/>
    <hyperlink ref="H229" r:id="rId176" display="\\Elizabethpc\2014\GENERALIDADES2014W\ORDENES 2014\7144 RED EMPRESARIAL, S.A. DE C.V..pdf"/>
    <hyperlink ref="H231" r:id="rId177" display="\\Elizabethpc\2014\GENERALIDADES2014W\ORDENES 2014\7143 RICOH EL SALVADOR, S.A. DE C.V..pdf"/>
    <hyperlink ref="H233" r:id="rId178" display="\\Elizabethpc\2014\GENERALIDADES2014W\ORDENES 2014\7146 ENRIQUE CORDOVA.pdf"/>
    <hyperlink ref="H230" r:id="rId179" display="\\Elizabethpc\2014\GENERALIDADES2014W\ORDENES 2014\7145 DATA &amp; GRAPHICS.pdf"/>
    <hyperlink ref="H202" r:id="rId180"/>
    <hyperlink ref="H204" r:id="rId181"/>
    <hyperlink ref="H203" r:id="rId182"/>
    <hyperlink ref="H223" r:id="rId183"/>
    <hyperlink ref="H236" r:id="rId184" display="\\Elizabethpc\2014\GENERALIDADES2014W\ORDENES 2014\7148 JARET NAUN MORAN SORTO.pdf"/>
    <hyperlink ref="H235" r:id="rId185" display="\\Elizabethpc\2014\GENERALIDADES2014W\ORDENES 2014\7147 MJ REMODELACIONES, S.A. DE C.V..pdf"/>
    <hyperlink ref="H243" r:id="rId186" display="´04/2014"/>
    <hyperlink ref="H246" r:id="rId187"/>
    <hyperlink ref="H69" r:id="rId188"/>
    <hyperlink ref="H71" r:id="rId189"/>
    <hyperlink ref="H73" r:id="rId190"/>
    <hyperlink ref="H74" r:id="rId191"/>
    <hyperlink ref="H75" r:id="rId192"/>
    <hyperlink ref="H76" r:id="rId193"/>
    <hyperlink ref="H78" r:id="rId194"/>
    <hyperlink ref="H218" r:id="rId195"/>
    <hyperlink ref="H77" r:id="rId196"/>
    <hyperlink ref="H70" r:id="rId197"/>
    <hyperlink ref="H72" r:id="rId198"/>
    <hyperlink ref="H238" r:id="rId199"/>
    <hyperlink ref="H239" r:id="rId200"/>
    <hyperlink ref="H240" r:id="rId201"/>
    <hyperlink ref="H241" r:id="rId202"/>
    <hyperlink ref="H242" r:id="rId203"/>
    <hyperlink ref="H237" r:id="rId204"/>
    <hyperlink ref="H244" r:id="rId205"/>
    <hyperlink ref="H245" r:id="rId206"/>
    <hyperlink ref="H247" r:id="rId207"/>
    <hyperlink ref="H248" r:id="rId208"/>
    <hyperlink ref="H251" r:id="rId209"/>
    <hyperlink ref="H249" r:id="rId210"/>
    <hyperlink ref="H252" r:id="rId211"/>
    <hyperlink ref="H250" r:id="rId212"/>
    <hyperlink ref="H253" r:id="rId213"/>
    <hyperlink ref="H254" r:id="rId214"/>
    <hyperlink ref="H261" r:id="rId215"/>
    <hyperlink ref="H257" r:id="rId216"/>
    <hyperlink ref="H259" r:id="rId217"/>
    <hyperlink ref="H260" r:id="rId218"/>
    <hyperlink ref="H264" r:id="rId219"/>
    <hyperlink ref="H263" r:id="rId220"/>
    <hyperlink ref="H177" r:id="rId221"/>
    <hyperlink ref="H262" r:id="rId222"/>
    <hyperlink ref="H265" r:id="rId223"/>
    <hyperlink ref="H258" r:id="rId224"/>
    <hyperlink ref="H270" r:id="rId225"/>
    <hyperlink ref="H271" r:id="rId226"/>
    <hyperlink ref="H275" r:id="rId227"/>
    <hyperlink ref="H278" r:id="rId228"/>
    <hyperlink ref="H279" r:id="rId229"/>
    <hyperlink ref="H280" r:id="rId230"/>
    <hyperlink ref="H283" r:id="rId231"/>
    <hyperlink ref="H94" r:id="rId232"/>
    <hyperlink ref="H281" r:id="rId233"/>
    <hyperlink ref="H277" r:id="rId234"/>
    <hyperlink ref="H276" r:id="rId235"/>
    <hyperlink ref="H274" r:id="rId236"/>
    <hyperlink ref="H273" r:id="rId237"/>
    <hyperlink ref="H272" r:id="rId238"/>
    <hyperlink ref="H282" r:id="rId239"/>
    <hyperlink ref="H255" r:id="rId240"/>
    <hyperlink ref="H256" r:id="rId241"/>
    <hyperlink ref="H266" r:id="rId242"/>
    <hyperlink ref="H268" r:id="rId243"/>
    <hyperlink ref="H269" r:id="rId244"/>
    <hyperlink ref="H285" r:id="rId245"/>
    <hyperlink ref="H79" r:id="rId246"/>
    <hyperlink ref="H80" r:id="rId247"/>
    <hyperlink ref="H81" r:id="rId248"/>
    <hyperlink ref="H82" r:id="rId249"/>
    <hyperlink ref="H83" r:id="rId250"/>
    <hyperlink ref="H84" r:id="rId251"/>
    <hyperlink ref="H85" r:id="rId252"/>
    <hyperlink ref="H86" r:id="rId253"/>
    <hyperlink ref="H87" r:id="rId254"/>
    <hyperlink ref="H88" r:id="rId255"/>
    <hyperlink ref="H89" r:id="rId256"/>
    <hyperlink ref="H90" r:id="rId257"/>
    <hyperlink ref="H91" r:id="rId258"/>
    <hyperlink ref="H92" r:id="rId259"/>
    <hyperlink ref="H93" r:id="rId260"/>
    <hyperlink ref="H95" r:id="rId261"/>
    <hyperlink ref="H96" r:id="rId262"/>
    <hyperlink ref="H97" r:id="rId263"/>
    <hyperlink ref="H98" r:id="rId264"/>
    <hyperlink ref="H99" r:id="rId265"/>
    <hyperlink ref="H100" r:id="rId266"/>
    <hyperlink ref="H101" r:id="rId267"/>
    <hyperlink ref="H284" r:id="rId268"/>
    <hyperlink ref="H286" r:id="rId269"/>
    <hyperlink ref="H288" r:id="rId270"/>
    <hyperlink ref="H289" r:id="rId271"/>
    <hyperlink ref="H290" r:id="rId272"/>
    <hyperlink ref="H309" r:id="rId273"/>
    <hyperlink ref="H287" r:id="rId274"/>
    <hyperlink ref="H291" r:id="rId275" display="096/201014"/>
    <hyperlink ref="H292" r:id="rId276"/>
    <hyperlink ref="H293" r:id="rId277"/>
    <hyperlink ref="H297" r:id="rId278"/>
    <hyperlink ref="H298" r:id="rId279"/>
    <hyperlink ref="H299" r:id="rId280"/>
    <hyperlink ref="H300" r:id="rId281"/>
    <hyperlink ref="H301" r:id="rId282"/>
    <hyperlink ref="H294" r:id="rId283"/>
    <hyperlink ref="H295" r:id="rId284"/>
    <hyperlink ref="H296" r:id="rId285"/>
    <hyperlink ref="H302" r:id="rId286"/>
    <hyperlink ref="H267" r:id="rId287"/>
    <hyperlink ref="H303" r:id="rId288"/>
    <hyperlink ref="H307" r:id="rId289"/>
    <hyperlink ref="H306" r:id="rId290"/>
    <hyperlink ref="H305" r:id="rId291"/>
    <hyperlink ref="H304" r:id="rId292"/>
    <hyperlink ref="H308" r:id="rId293"/>
    <hyperlink ref="H310" r:id="rId294"/>
    <hyperlink ref="H319" r:id="rId295"/>
    <hyperlink ref="H318" r:id="rId296"/>
    <hyperlink ref="H317" r:id="rId297"/>
    <hyperlink ref="H316" r:id="rId298"/>
    <hyperlink ref="H315" r:id="rId299"/>
    <hyperlink ref="H314" r:id="rId300"/>
    <hyperlink ref="H313" r:id="rId301"/>
    <hyperlink ref="H320" r:id="rId302"/>
    <hyperlink ref="H321" r:id="rId303" display="CONTRATO DE SUMINISTRO N° 16/2014"/>
    <hyperlink ref="H322" r:id="rId304" display="CONTRATO DE SUMINISTRO N° 25/2014"/>
    <hyperlink ref="H311" r:id="rId305"/>
    <hyperlink ref="H323" r:id="rId306"/>
    <hyperlink ref="H324" r:id="rId307"/>
    <hyperlink ref="H325" r:id="rId308"/>
    <hyperlink ref="H326" r:id="rId309"/>
    <hyperlink ref="H327" r:id="rId310"/>
  </hyperlinks>
  <printOptions horizontalCentered="1"/>
  <pageMargins left="0" right="0" top="0" bottom="0" header="0" footer="0"/>
  <pageSetup scale="48" orientation="landscape" r:id="rId311"/>
  <headerFooter alignWithMargins="0"/>
  <drawing r:id="rId3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Q506"/>
  <sheetViews>
    <sheetView zoomScale="64" zoomScaleNormal="64" zoomScaleSheetLayoutView="53" workbookViewId="0">
      <pane ySplit="8" topLeftCell="A122" activePane="bottomLeft" state="frozen"/>
      <selection pane="bottomLeft" activeCell="C118" sqref="C118:C120"/>
    </sheetView>
  </sheetViews>
  <sheetFormatPr baseColWidth="10" defaultColWidth="11.7109375" defaultRowHeight="63.75" customHeight="1" x14ac:dyDescent="0.2"/>
  <cols>
    <col min="1" max="1" width="13" style="220" customWidth="1"/>
    <col min="2" max="2" width="32.5703125" style="225" customWidth="1"/>
    <col min="3" max="3" width="32.5703125" style="226" customWidth="1"/>
    <col min="4" max="4" width="16.42578125" style="227" customWidth="1"/>
    <col min="5" max="5" width="16.42578125" style="228" customWidth="1"/>
    <col min="6" max="6" width="16.42578125" style="225" customWidth="1"/>
    <col min="7" max="7" width="27" style="225" customWidth="1"/>
    <col min="8" max="8" width="20" style="225" customWidth="1"/>
    <col min="9" max="10" width="8.28515625" style="217" customWidth="1"/>
    <col min="11" max="11" width="8.42578125" style="217" customWidth="1"/>
    <col min="12" max="12" width="11.5703125" style="217" customWidth="1"/>
    <col min="13" max="13" width="3.7109375" style="222" bestFit="1" customWidth="1"/>
    <col min="14" max="14" width="6.5703125" style="222" bestFit="1" customWidth="1"/>
    <col min="15" max="16" width="4.140625" style="222" bestFit="1" customWidth="1"/>
    <col min="17" max="17" width="71.140625" style="222" customWidth="1"/>
    <col min="18" max="28" width="11.7109375" style="217" customWidth="1"/>
    <col min="29" max="256" width="11.7109375" style="217"/>
    <col min="257" max="257" width="9.7109375" style="217" customWidth="1"/>
    <col min="258" max="259" width="32.5703125" style="217" customWidth="1"/>
    <col min="260" max="262" width="16.42578125" style="217" customWidth="1"/>
    <col min="263" max="263" width="27" style="217" customWidth="1"/>
    <col min="264" max="264" width="16.7109375" style="217" customWidth="1"/>
    <col min="265" max="272" width="11.7109375" style="217" customWidth="1"/>
    <col min="273" max="273" width="41" style="217" customWidth="1"/>
    <col min="274" max="284" width="11.7109375" style="217" customWidth="1"/>
    <col min="285" max="512" width="11.7109375" style="217"/>
    <col min="513" max="513" width="9.7109375" style="217" customWidth="1"/>
    <col min="514" max="515" width="32.5703125" style="217" customWidth="1"/>
    <col min="516" max="518" width="16.42578125" style="217" customWidth="1"/>
    <col min="519" max="519" width="27" style="217" customWidth="1"/>
    <col min="520" max="520" width="16.7109375" style="217" customWidth="1"/>
    <col min="521" max="528" width="11.7109375" style="217" customWidth="1"/>
    <col min="529" max="529" width="41" style="217" customWidth="1"/>
    <col min="530" max="540" width="11.7109375" style="217" customWidth="1"/>
    <col min="541" max="768" width="11.7109375" style="217"/>
    <col min="769" max="769" width="9.7109375" style="217" customWidth="1"/>
    <col min="770" max="771" width="32.5703125" style="217" customWidth="1"/>
    <col min="772" max="774" width="16.42578125" style="217" customWidth="1"/>
    <col min="775" max="775" width="27" style="217" customWidth="1"/>
    <col min="776" max="776" width="16.7109375" style="217" customWidth="1"/>
    <col min="777" max="784" width="11.7109375" style="217" customWidth="1"/>
    <col min="785" max="785" width="41" style="217" customWidth="1"/>
    <col min="786" max="796" width="11.7109375" style="217" customWidth="1"/>
    <col min="797" max="1024" width="11.7109375" style="217"/>
    <col min="1025" max="1025" width="9.7109375" style="217" customWidth="1"/>
    <col min="1026" max="1027" width="32.5703125" style="217" customWidth="1"/>
    <col min="1028" max="1030" width="16.42578125" style="217" customWidth="1"/>
    <col min="1031" max="1031" width="27" style="217" customWidth="1"/>
    <col min="1032" max="1032" width="16.7109375" style="217" customWidth="1"/>
    <col min="1033" max="1040" width="11.7109375" style="217" customWidth="1"/>
    <col min="1041" max="1041" width="41" style="217" customWidth="1"/>
    <col min="1042" max="1052" width="11.7109375" style="217" customWidth="1"/>
    <col min="1053" max="1280" width="11.7109375" style="217"/>
    <col min="1281" max="1281" width="9.7109375" style="217" customWidth="1"/>
    <col min="1282" max="1283" width="32.5703125" style="217" customWidth="1"/>
    <col min="1284" max="1286" width="16.42578125" style="217" customWidth="1"/>
    <col min="1287" max="1287" width="27" style="217" customWidth="1"/>
    <col min="1288" max="1288" width="16.7109375" style="217" customWidth="1"/>
    <col min="1289" max="1296" width="11.7109375" style="217" customWidth="1"/>
    <col min="1297" max="1297" width="41" style="217" customWidth="1"/>
    <col min="1298" max="1308" width="11.7109375" style="217" customWidth="1"/>
    <col min="1309" max="1536" width="11.7109375" style="217"/>
    <col min="1537" max="1537" width="9.7109375" style="217" customWidth="1"/>
    <col min="1538" max="1539" width="32.5703125" style="217" customWidth="1"/>
    <col min="1540" max="1542" width="16.42578125" style="217" customWidth="1"/>
    <col min="1543" max="1543" width="27" style="217" customWidth="1"/>
    <col min="1544" max="1544" width="16.7109375" style="217" customWidth="1"/>
    <col min="1545" max="1552" width="11.7109375" style="217" customWidth="1"/>
    <col min="1553" max="1553" width="41" style="217" customWidth="1"/>
    <col min="1554" max="1564" width="11.7109375" style="217" customWidth="1"/>
    <col min="1565" max="1792" width="11.7109375" style="217"/>
    <col min="1793" max="1793" width="9.7109375" style="217" customWidth="1"/>
    <col min="1794" max="1795" width="32.5703125" style="217" customWidth="1"/>
    <col min="1796" max="1798" width="16.42578125" style="217" customWidth="1"/>
    <col min="1799" max="1799" width="27" style="217" customWidth="1"/>
    <col min="1800" max="1800" width="16.7109375" style="217" customWidth="1"/>
    <col min="1801" max="1808" width="11.7109375" style="217" customWidth="1"/>
    <col min="1809" max="1809" width="41" style="217" customWidth="1"/>
    <col min="1810" max="1820" width="11.7109375" style="217" customWidth="1"/>
    <col min="1821" max="2048" width="11.7109375" style="217"/>
    <col min="2049" max="2049" width="9.7109375" style="217" customWidth="1"/>
    <col min="2050" max="2051" width="32.5703125" style="217" customWidth="1"/>
    <col min="2052" max="2054" width="16.42578125" style="217" customWidth="1"/>
    <col min="2055" max="2055" width="27" style="217" customWidth="1"/>
    <col min="2056" max="2056" width="16.7109375" style="217" customWidth="1"/>
    <col min="2057" max="2064" width="11.7109375" style="217" customWidth="1"/>
    <col min="2065" max="2065" width="41" style="217" customWidth="1"/>
    <col min="2066" max="2076" width="11.7109375" style="217" customWidth="1"/>
    <col min="2077" max="2304" width="11.7109375" style="217"/>
    <col min="2305" max="2305" width="9.7109375" style="217" customWidth="1"/>
    <col min="2306" max="2307" width="32.5703125" style="217" customWidth="1"/>
    <col min="2308" max="2310" width="16.42578125" style="217" customWidth="1"/>
    <col min="2311" max="2311" width="27" style="217" customWidth="1"/>
    <col min="2312" max="2312" width="16.7109375" style="217" customWidth="1"/>
    <col min="2313" max="2320" width="11.7109375" style="217" customWidth="1"/>
    <col min="2321" max="2321" width="41" style="217" customWidth="1"/>
    <col min="2322" max="2332" width="11.7109375" style="217" customWidth="1"/>
    <col min="2333" max="2560" width="11.7109375" style="217"/>
    <col min="2561" max="2561" width="9.7109375" style="217" customWidth="1"/>
    <col min="2562" max="2563" width="32.5703125" style="217" customWidth="1"/>
    <col min="2564" max="2566" width="16.42578125" style="217" customWidth="1"/>
    <col min="2567" max="2567" width="27" style="217" customWidth="1"/>
    <col min="2568" max="2568" width="16.7109375" style="217" customWidth="1"/>
    <col min="2569" max="2576" width="11.7109375" style="217" customWidth="1"/>
    <col min="2577" max="2577" width="41" style="217" customWidth="1"/>
    <col min="2578" max="2588" width="11.7109375" style="217" customWidth="1"/>
    <col min="2589" max="2816" width="11.7109375" style="217"/>
    <col min="2817" max="2817" width="9.7109375" style="217" customWidth="1"/>
    <col min="2818" max="2819" width="32.5703125" style="217" customWidth="1"/>
    <col min="2820" max="2822" width="16.42578125" style="217" customWidth="1"/>
    <col min="2823" max="2823" width="27" style="217" customWidth="1"/>
    <col min="2824" max="2824" width="16.7109375" style="217" customWidth="1"/>
    <col min="2825" max="2832" width="11.7109375" style="217" customWidth="1"/>
    <col min="2833" max="2833" width="41" style="217" customWidth="1"/>
    <col min="2834" max="2844" width="11.7109375" style="217" customWidth="1"/>
    <col min="2845" max="3072" width="11.7109375" style="217"/>
    <col min="3073" max="3073" width="9.7109375" style="217" customWidth="1"/>
    <col min="3074" max="3075" width="32.5703125" style="217" customWidth="1"/>
    <col min="3076" max="3078" width="16.42578125" style="217" customWidth="1"/>
    <col min="3079" max="3079" width="27" style="217" customWidth="1"/>
    <col min="3080" max="3080" width="16.7109375" style="217" customWidth="1"/>
    <col min="3081" max="3088" width="11.7109375" style="217" customWidth="1"/>
    <col min="3089" max="3089" width="41" style="217" customWidth="1"/>
    <col min="3090" max="3100" width="11.7109375" style="217" customWidth="1"/>
    <col min="3101" max="3328" width="11.7109375" style="217"/>
    <col min="3329" max="3329" width="9.7109375" style="217" customWidth="1"/>
    <col min="3330" max="3331" width="32.5703125" style="217" customWidth="1"/>
    <col min="3332" max="3334" width="16.42578125" style="217" customWidth="1"/>
    <col min="3335" max="3335" width="27" style="217" customWidth="1"/>
    <col min="3336" max="3336" width="16.7109375" style="217" customWidth="1"/>
    <col min="3337" max="3344" width="11.7109375" style="217" customWidth="1"/>
    <col min="3345" max="3345" width="41" style="217" customWidth="1"/>
    <col min="3346" max="3356" width="11.7109375" style="217" customWidth="1"/>
    <col min="3357" max="3584" width="11.7109375" style="217"/>
    <col min="3585" max="3585" width="9.7109375" style="217" customWidth="1"/>
    <col min="3586" max="3587" width="32.5703125" style="217" customWidth="1"/>
    <col min="3588" max="3590" width="16.42578125" style="217" customWidth="1"/>
    <col min="3591" max="3591" width="27" style="217" customWidth="1"/>
    <col min="3592" max="3592" width="16.7109375" style="217" customWidth="1"/>
    <col min="3593" max="3600" width="11.7109375" style="217" customWidth="1"/>
    <col min="3601" max="3601" width="41" style="217" customWidth="1"/>
    <col min="3602" max="3612" width="11.7109375" style="217" customWidth="1"/>
    <col min="3613" max="3840" width="11.7109375" style="217"/>
    <col min="3841" max="3841" width="9.7109375" style="217" customWidth="1"/>
    <col min="3842" max="3843" width="32.5703125" style="217" customWidth="1"/>
    <col min="3844" max="3846" width="16.42578125" style="217" customWidth="1"/>
    <col min="3847" max="3847" width="27" style="217" customWidth="1"/>
    <col min="3848" max="3848" width="16.7109375" style="217" customWidth="1"/>
    <col min="3849" max="3856" width="11.7109375" style="217" customWidth="1"/>
    <col min="3857" max="3857" width="41" style="217" customWidth="1"/>
    <col min="3858" max="3868" width="11.7109375" style="217" customWidth="1"/>
    <col min="3869" max="4096" width="11.7109375" style="217"/>
    <col min="4097" max="4097" width="9.7109375" style="217" customWidth="1"/>
    <col min="4098" max="4099" width="32.5703125" style="217" customWidth="1"/>
    <col min="4100" max="4102" width="16.42578125" style="217" customWidth="1"/>
    <col min="4103" max="4103" width="27" style="217" customWidth="1"/>
    <col min="4104" max="4104" width="16.7109375" style="217" customWidth="1"/>
    <col min="4105" max="4112" width="11.7109375" style="217" customWidth="1"/>
    <col min="4113" max="4113" width="41" style="217" customWidth="1"/>
    <col min="4114" max="4124" width="11.7109375" style="217" customWidth="1"/>
    <col min="4125" max="4352" width="11.7109375" style="217"/>
    <col min="4353" max="4353" width="9.7109375" style="217" customWidth="1"/>
    <col min="4354" max="4355" width="32.5703125" style="217" customWidth="1"/>
    <col min="4356" max="4358" width="16.42578125" style="217" customWidth="1"/>
    <col min="4359" max="4359" width="27" style="217" customWidth="1"/>
    <col min="4360" max="4360" width="16.7109375" style="217" customWidth="1"/>
    <col min="4361" max="4368" width="11.7109375" style="217" customWidth="1"/>
    <col min="4369" max="4369" width="41" style="217" customWidth="1"/>
    <col min="4370" max="4380" width="11.7109375" style="217" customWidth="1"/>
    <col min="4381" max="4608" width="11.7109375" style="217"/>
    <col min="4609" max="4609" width="9.7109375" style="217" customWidth="1"/>
    <col min="4610" max="4611" width="32.5703125" style="217" customWidth="1"/>
    <col min="4612" max="4614" width="16.42578125" style="217" customWidth="1"/>
    <col min="4615" max="4615" width="27" style="217" customWidth="1"/>
    <col min="4616" max="4616" width="16.7109375" style="217" customWidth="1"/>
    <col min="4617" max="4624" width="11.7109375" style="217" customWidth="1"/>
    <col min="4625" max="4625" width="41" style="217" customWidth="1"/>
    <col min="4626" max="4636" width="11.7109375" style="217" customWidth="1"/>
    <col min="4637" max="4864" width="11.7109375" style="217"/>
    <col min="4865" max="4865" width="9.7109375" style="217" customWidth="1"/>
    <col min="4866" max="4867" width="32.5703125" style="217" customWidth="1"/>
    <col min="4868" max="4870" width="16.42578125" style="217" customWidth="1"/>
    <col min="4871" max="4871" width="27" style="217" customWidth="1"/>
    <col min="4872" max="4872" width="16.7109375" style="217" customWidth="1"/>
    <col min="4873" max="4880" width="11.7109375" style="217" customWidth="1"/>
    <col min="4881" max="4881" width="41" style="217" customWidth="1"/>
    <col min="4882" max="4892" width="11.7109375" style="217" customWidth="1"/>
    <col min="4893" max="5120" width="11.7109375" style="217"/>
    <col min="5121" max="5121" width="9.7109375" style="217" customWidth="1"/>
    <col min="5122" max="5123" width="32.5703125" style="217" customWidth="1"/>
    <col min="5124" max="5126" width="16.42578125" style="217" customWidth="1"/>
    <col min="5127" max="5127" width="27" style="217" customWidth="1"/>
    <col min="5128" max="5128" width="16.7109375" style="217" customWidth="1"/>
    <col min="5129" max="5136" width="11.7109375" style="217" customWidth="1"/>
    <col min="5137" max="5137" width="41" style="217" customWidth="1"/>
    <col min="5138" max="5148" width="11.7109375" style="217" customWidth="1"/>
    <col min="5149" max="5376" width="11.7109375" style="217"/>
    <col min="5377" max="5377" width="9.7109375" style="217" customWidth="1"/>
    <col min="5378" max="5379" width="32.5703125" style="217" customWidth="1"/>
    <col min="5380" max="5382" width="16.42578125" style="217" customWidth="1"/>
    <col min="5383" max="5383" width="27" style="217" customWidth="1"/>
    <col min="5384" max="5384" width="16.7109375" style="217" customWidth="1"/>
    <col min="5385" max="5392" width="11.7109375" style="217" customWidth="1"/>
    <col min="5393" max="5393" width="41" style="217" customWidth="1"/>
    <col min="5394" max="5404" width="11.7109375" style="217" customWidth="1"/>
    <col min="5405" max="5632" width="11.7109375" style="217"/>
    <col min="5633" max="5633" width="9.7109375" style="217" customWidth="1"/>
    <col min="5634" max="5635" width="32.5703125" style="217" customWidth="1"/>
    <col min="5636" max="5638" width="16.42578125" style="217" customWidth="1"/>
    <col min="5639" max="5639" width="27" style="217" customWidth="1"/>
    <col min="5640" max="5640" width="16.7109375" style="217" customWidth="1"/>
    <col min="5641" max="5648" width="11.7109375" style="217" customWidth="1"/>
    <col min="5649" max="5649" width="41" style="217" customWidth="1"/>
    <col min="5650" max="5660" width="11.7109375" style="217" customWidth="1"/>
    <col min="5661" max="5888" width="11.7109375" style="217"/>
    <col min="5889" max="5889" width="9.7109375" style="217" customWidth="1"/>
    <col min="5890" max="5891" width="32.5703125" style="217" customWidth="1"/>
    <col min="5892" max="5894" width="16.42578125" style="217" customWidth="1"/>
    <col min="5895" max="5895" width="27" style="217" customWidth="1"/>
    <col min="5896" max="5896" width="16.7109375" style="217" customWidth="1"/>
    <col min="5897" max="5904" width="11.7109375" style="217" customWidth="1"/>
    <col min="5905" max="5905" width="41" style="217" customWidth="1"/>
    <col min="5906" max="5916" width="11.7109375" style="217" customWidth="1"/>
    <col min="5917" max="6144" width="11.7109375" style="217"/>
    <col min="6145" max="6145" width="9.7109375" style="217" customWidth="1"/>
    <col min="6146" max="6147" width="32.5703125" style="217" customWidth="1"/>
    <col min="6148" max="6150" width="16.42578125" style="217" customWidth="1"/>
    <col min="6151" max="6151" width="27" style="217" customWidth="1"/>
    <col min="6152" max="6152" width="16.7109375" style="217" customWidth="1"/>
    <col min="6153" max="6160" width="11.7109375" style="217" customWidth="1"/>
    <col min="6161" max="6161" width="41" style="217" customWidth="1"/>
    <col min="6162" max="6172" width="11.7109375" style="217" customWidth="1"/>
    <col min="6173" max="6400" width="11.7109375" style="217"/>
    <col min="6401" max="6401" width="9.7109375" style="217" customWidth="1"/>
    <col min="6402" max="6403" width="32.5703125" style="217" customWidth="1"/>
    <col min="6404" max="6406" width="16.42578125" style="217" customWidth="1"/>
    <col min="6407" max="6407" width="27" style="217" customWidth="1"/>
    <col min="6408" max="6408" width="16.7109375" style="217" customWidth="1"/>
    <col min="6409" max="6416" width="11.7109375" style="217" customWidth="1"/>
    <col min="6417" max="6417" width="41" style="217" customWidth="1"/>
    <col min="6418" max="6428" width="11.7109375" style="217" customWidth="1"/>
    <col min="6429" max="6656" width="11.7109375" style="217"/>
    <col min="6657" max="6657" width="9.7109375" style="217" customWidth="1"/>
    <col min="6658" max="6659" width="32.5703125" style="217" customWidth="1"/>
    <col min="6660" max="6662" width="16.42578125" style="217" customWidth="1"/>
    <col min="6663" max="6663" width="27" style="217" customWidth="1"/>
    <col min="6664" max="6664" width="16.7109375" style="217" customWidth="1"/>
    <col min="6665" max="6672" width="11.7109375" style="217" customWidth="1"/>
    <col min="6673" max="6673" width="41" style="217" customWidth="1"/>
    <col min="6674" max="6684" width="11.7109375" style="217" customWidth="1"/>
    <col min="6685" max="6912" width="11.7109375" style="217"/>
    <col min="6913" max="6913" width="9.7109375" style="217" customWidth="1"/>
    <col min="6914" max="6915" width="32.5703125" style="217" customWidth="1"/>
    <col min="6916" max="6918" width="16.42578125" style="217" customWidth="1"/>
    <col min="6919" max="6919" width="27" style="217" customWidth="1"/>
    <col min="6920" max="6920" width="16.7109375" style="217" customWidth="1"/>
    <col min="6921" max="6928" width="11.7109375" style="217" customWidth="1"/>
    <col min="6929" max="6929" width="41" style="217" customWidth="1"/>
    <col min="6930" max="6940" width="11.7109375" style="217" customWidth="1"/>
    <col min="6941" max="7168" width="11.7109375" style="217"/>
    <col min="7169" max="7169" width="9.7109375" style="217" customWidth="1"/>
    <col min="7170" max="7171" width="32.5703125" style="217" customWidth="1"/>
    <col min="7172" max="7174" width="16.42578125" style="217" customWidth="1"/>
    <col min="7175" max="7175" width="27" style="217" customWidth="1"/>
    <col min="7176" max="7176" width="16.7109375" style="217" customWidth="1"/>
    <col min="7177" max="7184" width="11.7109375" style="217" customWidth="1"/>
    <col min="7185" max="7185" width="41" style="217" customWidth="1"/>
    <col min="7186" max="7196" width="11.7109375" style="217" customWidth="1"/>
    <col min="7197" max="7424" width="11.7109375" style="217"/>
    <col min="7425" max="7425" width="9.7109375" style="217" customWidth="1"/>
    <col min="7426" max="7427" width="32.5703125" style="217" customWidth="1"/>
    <col min="7428" max="7430" width="16.42578125" style="217" customWidth="1"/>
    <col min="7431" max="7431" width="27" style="217" customWidth="1"/>
    <col min="7432" max="7432" width="16.7109375" style="217" customWidth="1"/>
    <col min="7433" max="7440" width="11.7109375" style="217" customWidth="1"/>
    <col min="7441" max="7441" width="41" style="217" customWidth="1"/>
    <col min="7442" max="7452" width="11.7109375" style="217" customWidth="1"/>
    <col min="7453" max="7680" width="11.7109375" style="217"/>
    <col min="7681" max="7681" width="9.7109375" style="217" customWidth="1"/>
    <col min="7682" max="7683" width="32.5703125" style="217" customWidth="1"/>
    <col min="7684" max="7686" width="16.42578125" style="217" customWidth="1"/>
    <col min="7687" max="7687" width="27" style="217" customWidth="1"/>
    <col min="7688" max="7688" width="16.7109375" style="217" customWidth="1"/>
    <col min="7689" max="7696" width="11.7109375" style="217" customWidth="1"/>
    <col min="7697" max="7697" width="41" style="217" customWidth="1"/>
    <col min="7698" max="7708" width="11.7109375" style="217" customWidth="1"/>
    <col min="7709" max="7936" width="11.7109375" style="217"/>
    <col min="7937" max="7937" width="9.7109375" style="217" customWidth="1"/>
    <col min="7938" max="7939" width="32.5703125" style="217" customWidth="1"/>
    <col min="7940" max="7942" width="16.42578125" style="217" customWidth="1"/>
    <col min="7943" max="7943" width="27" style="217" customWidth="1"/>
    <col min="7944" max="7944" width="16.7109375" style="217" customWidth="1"/>
    <col min="7945" max="7952" width="11.7109375" style="217" customWidth="1"/>
    <col min="7953" max="7953" width="41" style="217" customWidth="1"/>
    <col min="7954" max="7964" width="11.7109375" style="217" customWidth="1"/>
    <col min="7965" max="8192" width="11.7109375" style="217"/>
    <col min="8193" max="8193" width="9.7109375" style="217" customWidth="1"/>
    <col min="8194" max="8195" width="32.5703125" style="217" customWidth="1"/>
    <col min="8196" max="8198" width="16.42578125" style="217" customWidth="1"/>
    <col min="8199" max="8199" width="27" style="217" customWidth="1"/>
    <col min="8200" max="8200" width="16.7109375" style="217" customWidth="1"/>
    <col min="8201" max="8208" width="11.7109375" style="217" customWidth="1"/>
    <col min="8209" max="8209" width="41" style="217" customWidth="1"/>
    <col min="8210" max="8220" width="11.7109375" style="217" customWidth="1"/>
    <col min="8221" max="8448" width="11.7109375" style="217"/>
    <col min="8449" max="8449" width="9.7109375" style="217" customWidth="1"/>
    <col min="8450" max="8451" width="32.5703125" style="217" customWidth="1"/>
    <col min="8452" max="8454" width="16.42578125" style="217" customWidth="1"/>
    <col min="8455" max="8455" width="27" style="217" customWidth="1"/>
    <col min="8456" max="8456" width="16.7109375" style="217" customWidth="1"/>
    <col min="8457" max="8464" width="11.7109375" style="217" customWidth="1"/>
    <col min="8465" max="8465" width="41" style="217" customWidth="1"/>
    <col min="8466" max="8476" width="11.7109375" style="217" customWidth="1"/>
    <col min="8477" max="8704" width="11.7109375" style="217"/>
    <col min="8705" max="8705" width="9.7109375" style="217" customWidth="1"/>
    <col min="8706" max="8707" width="32.5703125" style="217" customWidth="1"/>
    <col min="8708" max="8710" width="16.42578125" style="217" customWidth="1"/>
    <col min="8711" max="8711" width="27" style="217" customWidth="1"/>
    <col min="8712" max="8712" width="16.7109375" style="217" customWidth="1"/>
    <col min="8713" max="8720" width="11.7109375" style="217" customWidth="1"/>
    <col min="8721" max="8721" width="41" style="217" customWidth="1"/>
    <col min="8722" max="8732" width="11.7109375" style="217" customWidth="1"/>
    <col min="8733" max="8960" width="11.7109375" style="217"/>
    <col min="8961" max="8961" width="9.7109375" style="217" customWidth="1"/>
    <col min="8962" max="8963" width="32.5703125" style="217" customWidth="1"/>
    <col min="8964" max="8966" width="16.42578125" style="217" customWidth="1"/>
    <col min="8967" max="8967" width="27" style="217" customWidth="1"/>
    <col min="8968" max="8968" width="16.7109375" style="217" customWidth="1"/>
    <col min="8969" max="8976" width="11.7109375" style="217" customWidth="1"/>
    <col min="8977" max="8977" width="41" style="217" customWidth="1"/>
    <col min="8978" max="8988" width="11.7109375" style="217" customWidth="1"/>
    <col min="8989" max="9216" width="11.7109375" style="217"/>
    <col min="9217" max="9217" width="9.7109375" style="217" customWidth="1"/>
    <col min="9218" max="9219" width="32.5703125" style="217" customWidth="1"/>
    <col min="9220" max="9222" width="16.42578125" style="217" customWidth="1"/>
    <col min="9223" max="9223" width="27" style="217" customWidth="1"/>
    <col min="9224" max="9224" width="16.7109375" style="217" customWidth="1"/>
    <col min="9225" max="9232" width="11.7109375" style="217" customWidth="1"/>
    <col min="9233" max="9233" width="41" style="217" customWidth="1"/>
    <col min="9234" max="9244" width="11.7109375" style="217" customWidth="1"/>
    <col min="9245" max="9472" width="11.7109375" style="217"/>
    <col min="9473" max="9473" width="9.7109375" style="217" customWidth="1"/>
    <col min="9474" max="9475" width="32.5703125" style="217" customWidth="1"/>
    <col min="9476" max="9478" width="16.42578125" style="217" customWidth="1"/>
    <col min="9479" max="9479" width="27" style="217" customWidth="1"/>
    <col min="9480" max="9480" width="16.7109375" style="217" customWidth="1"/>
    <col min="9481" max="9488" width="11.7109375" style="217" customWidth="1"/>
    <col min="9489" max="9489" width="41" style="217" customWidth="1"/>
    <col min="9490" max="9500" width="11.7109375" style="217" customWidth="1"/>
    <col min="9501" max="9728" width="11.7109375" style="217"/>
    <col min="9729" max="9729" width="9.7109375" style="217" customWidth="1"/>
    <col min="9730" max="9731" width="32.5703125" style="217" customWidth="1"/>
    <col min="9732" max="9734" width="16.42578125" style="217" customWidth="1"/>
    <col min="9735" max="9735" width="27" style="217" customWidth="1"/>
    <col min="9736" max="9736" width="16.7109375" style="217" customWidth="1"/>
    <col min="9737" max="9744" width="11.7109375" style="217" customWidth="1"/>
    <col min="9745" max="9745" width="41" style="217" customWidth="1"/>
    <col min="9746" max="9756" width="11.7109375" style="217" customWidth="1"/>
    <col min="9757" max="9984" width="11.7109375" style="217"/>
    <col min="9985" max="9985" width="9.7109375" style="217" customWidth="1"/>
    <col min="9986" max="9987" width="32.5703125" style="217" customWidth="1"/>
    <col min="9988" max="9990" width="16.42578125" style="217" customWidth="1"/>
    <col min="9991" max="9991" width="27" style="217" customWidth="1"/>
    <col min="9992" max="9992" width="16.7109375" style="217" customWidth="1"/>
    <col min="9993" max="10000" width="11.7109375" style="217" customWidth="1"/>
    <col min="10001" max="10001" width="41" style="217" customWidth="1"/>
    <col min="10002" max="10012" width="11.7109375" style="217" customWidth="1"/>
    <col min="10013" max="10240" width="11.7109375" style="217"/>
    <col min="10241" max="10241" width="9.7109375" style="217" customWidth="1"/>
    <col min="10242" max="10243" width="32.5703125" style="217" customWidth="1"/>
    <col min="10244" max="10246" width="16.42578125" style="217" customWidth="1"/>
    <col min="10247" max="10247" width="27" style="217" customWidth="1"/>
    <col min="10248" max="10248" width="16.7109375" style="217" customWidth="1"/>
    <col min="10249" max="10256" width="11.7109375" style="217" customWidth="1"/>
    <col min="10257" max="10257" width="41" style="217" customWidth="1"/>
    <col min="10258" max="10268" width="11.7109375" style="217" customWidth="1"/>
    <col min="10269" max="10496" width="11.7109375" style="217"/>
    <col min="10497" max="10497" width="9.7109375" style="217" customWidth="1"/>
    <col min="10498" max="10499" width="32.5703125" style="217" customWidth="1"/>
    <col min="10500" max="10502" width="16.42578125" style="217" customWidth="1"/>
    <col min="10503" max="10503" width="27" style="217" customWidth="1"/>
    <col min="10504" max="10504" width="16.7109375" style="217" customWidth="1"/>
    <col min="10505" max="10512" width="11.7109375" style="217" customWidth="1"/>
    <col min="10513" max="10513" width="41" style="217" customWidth="1"/>
    <col min="10514" max="10524" width="11.7109375" style="217" customWidth="1"/>
    <col min="10525" max="10752" width="11.7109375" style="217"/>
    <col min="10753" max="10753" width="9.7109375" style="217" customWidth="1"/>
    <col min="10754" max="10755" width="32.5703125" style="217" customWidth="1"/>
    <col min="10756" max="10758" width="16.42578125" style="217" customWidth="1"/>
    <col min="10759" max="10759" width="27" style="217" customWidth="1"/>
    <col min="10760" max="10760" width="16.7109375" style="217" customWidth="1"/>
    <col min="10761" max="10768" width="11.7109375" style="217" customWidth="1"/>
    <col min="10769" max="10769" width="41" style="217" customWidth="1"/>
    <col min="10770" max="10780" width="11.7109375" style="217" customWidth="1"/>
    <col min="10781" max="11008" width="11.7109375" style="217"/>
    <col min="11009" max="11009" width="9.7109375" style="217" customWidth="1"/>
    <col min="11010" max="11011" width="32.5703125" style="217" customWidth="1"/>
    <col min="11012" max="11014" width="16.42578125" style="217" customWidth="1"/>
    <col min="11015" max="11015" width="27" style="217" customWidth="1"/>
    <col min="11016" max="11016" width="16.7109375" style="217" customWidth="1"/>
    <col min="11017" max="11024" width="11.7109375" style="217" customWidth="1"/>
    <col min="11025" max="11025" width="41" style="217" customWidth="1"/>
    <col min="11026" max="11036" width="11.7109375" style="217" customWidth="1"/>
    <col min="11037" max="11264" width="11.7109375" style="217"/>
    <col min="11265" max="11265" width="9.7109375" style="217" customWidth="1"/>
    <col min="11266" max="11267" width="32.5703125" style="217" customWidth="1"/>
    <col min="11268" max="11270" width="16.42578125" style="217" customWidth="1"/>
    <col min="11271" max="11271" width="27" style="217" customWidth="1"/>
    <col min="11272" max="11272" width="16.7109375" style="217" customWidth="1"/>
    <col min="11273" max="11280" width="11.7109375" style="217" customWidth="1"/>
    <col min="11281" max="11281" width="41" style="217" customWidth="1"/>
    <col min="11282" max="11292" width="11.7109375" style="217" customWidth="1"/>
    <col min="11293" max="11520" width="11.7109375" style="217"/>
    <col min="11521" max="11521" width="9.7109375" style="217" customWidth="1"/>
    <col min="11522" max="11523" width="32.5703125" style="217" customWidth="1"/>
    <col min="11524" max="11526" width="16.42578125" style="217" customWidth="1"/>
    <col min="11527" max="11527" width="27" style="217" customWidth="1"/>
    <col min="11528" max="11528" width="16.7109375" style="217" customWidth="1"/>
    <col min="11529" max="11536" width="11.7109375" style="217" customWidth="1"/>
    <col min="11537" max="11537" width="41" style="217" customWidth="1"/>
    <col min="11538" max="11548" width="11.7109375" style="217" customWidth="1"/>
    <col min="11549" max="11776" width="11.7109375" style="217"/>
    <col min="11777" max="11777" width="9.7109375" style="217" customWidth="1"/>
    <col min="11778" max="11779" width="32.5703125" style="217" customWidth="1"/>
    <col min="11780" max="11782" width="16.42578125" style="217" customWidth="1"/>
    <col min="11783" max="11783" width="27" style="217" customWidth="1"/>
    <col min="11784" max="11784" width="16.7109375" style="217" customWidth="1"/>
    <col min="11785" max="11792" width="11.7109375" style="217" customWidth="1"/>
    <col min="11793" max="11793" width="41" style="217" customWidth="1"/>
    <col min="11794" max="11804" width="11.7109375" style="217" customWidth="1"/>
    <col min="11805" max="12032" width="11.7109375" style="217"/>
    <col min="12033" max="12033" width="9.7109375" style="217" customWidth="1"/>
    <col min="12034" max="12035" width="32.5703125" style="217" customWidth="1"/>
    <col min="12036" max="12038" width="16.42578125" style="217" customWidth="1"/>
    <col min="12039" max="12039" width="27" style="217" customWidth="1"/>
    <col min="12040" max="12040" width="16.7109375" style="217" customWidth="1"/>
    <col min="12041" max="12048" width="11.7109375" style="217" customWidth="1"/>
    <col min="12049" max="12049" width="41" style="217" customWidth="1"/>
    <col min="12050" max="12060" width="11.7109375" style="217" customWidth="1"/>
    <col min="12061" max="12288" width="11.7109375" style="217"/>
    <col min="12289" max="12289" width="9.7109375" style="217" customWidth="1"/>
    <col min="12290" max="12291" width="32.5703125" style="217" customWidth="1"/>
    <col min="12292" max="12294" width="16.42578125" style="217" customWidth="1"/>
    <col min="12295" max="12295" width="27" style="217" customWidth="1"/>
    <col min="12296" max="12296" width="16.7109375" style="217" customWidth="1"/>
    <col min="12297" max="12304" width="11.7109375" style="217" customWidth="1"/>
    <col min="12305" max="12305" width="41" style="217" customWidth="1"/>
    <col min="12306" max="12316" width="11.7109375" style="217" customWidth="1"/>
    <col min="12317" max="12544" width="11.7109375" style="217"/>
    <col min="12545" max="12545" width="9.7109375" style="217" customWidth="1"/>
    <col min="12546" max="12547" width="32.5703125" style="217" customWidth="1"/>
    <col min="12548" max="12550" width="16.42578125" style="217" customWidth="1"/>
    <col min="12551" max="12551" width="27" style="217" customWidth="1"/>
    <col min="12552" max="12552" width="16.7109375" style="217" customWidth="1"/>
    <col min="12553" max="12560" width="11.7109375" style="217" customWidth="1"/>
    <col min="12561" max="12561" width="41" style="217" customWidth="1"/>
    <col min="12562" max="12572" width="11.7109375" style="217" customWidth="1"/>
    <col min="12573" max="12800" width="11.7109375" style="217"/>
    <col min="12801" max="12801" width="9.7109375" style="217" customWidth="1"/>
    <col min="12802" max="12803" width="32.5703125" style="217" customWidth="1"/>
    <col min="12804" max="12806" width="16.42578125" style="217" customWidth="1"/>
    <col min="12807" max="12807" width="27" style="217" customWidth="1"/>
    <col min="12808" max="12808" width="16.7109375" style="217" customWidth="1"/>
    <col min="12809" max="12816" width="11.7109375" style="217" customWidth="1"/>
    <col min="12817" max="12817" width="41" style="217" customWidth="1"/>
    <col min="12818" max="12828" width="11.7109375" style="217" customWidth="1"/>
    <col min="12829" max="13056" width="11.7109375" style="217"/>
    <col min="13057" max="13057" width="9.7109375" style="217" customWidth="1"/>
    <col min="13058" max="13059" width="32.5703125" style="217" customWidth="1"/>
    <col min="13060" max="13062" width="16.42578125" style="217" customWidth="1"/>
    <col min="13063" max="13063" width="27" style="217" customWidth="1"/>
    <col min="13064" max="13064" width="16.7109375" style="217" customWidth="1"/>
    <col min="13065" max="13072" width="11.7109375" style="217" customWidth="1"/>
    <col min="13073" max="13073" width="41" style="217" customWidth="1"/>
    <col min="13074" max="13084" width="11.7109375" style="217" customWidth="1"/>
    <col min="13085" max="13312" width="11.7109375" style="217"/>
    <col min="13313" max="13313" width="9.7109375" style="217" customWidth="1"/>
    <col min="13314" max="13315" width="32.5703125" style="217" customWidth="1"/>
    <col min="13316" max="13318" width="16.42578125" style="217" customWidth="1"/>
    <col min="13319" max="13319" width="27" style="217" customWidth="1"/>
    <col min="13320" max="13320" width="16.7109375" style="217" customWidth="1"/>
    <col min="13321" max="13328" width="11.7109375" style="217" customWidth="1"/>
    <col min="13329" max="13329" width="41" style="217" customWidth="1"/>
    <col min="13330" max="13340" width="11.7109375" style="217" customWidth="1"/>
    <col min="13341" max="13568" width="11.7109375" style="217"/>
    <col min="13569" max="13569" width="9.7109375" style="217" customWidth="1"/>
    <col min="13570" max="13571" width="32.5703125" style="217" customWidth="1"/>
    <col min="13572" max="13574" width="16.42578125" style="217" customWidth="1"/>
    <col min="13575" max="13575" width="27" style="217" customWidth="1"/>
    <col min="13576" max="13576" width="16.7109375" style="217" customWidth="1"/>
    <col min="13577" max="13584" width="11.7109375" style="217" customWidth="1"/>
    <col min="13585" max="13585" width="41" style="217" customWidth="1"/>
    <col min="13586" max="13596" width="11.7109375" style="217" customWidth="1"/>
    <col min="13597" max="13824" width="11.7109375" style="217"/>
    <col min="13825" max="13825" width="9.7109375" style="217" customWidth="1"/>
    <col min="13826" max="13827" width="32.5703125" style="217" customWidth="1"/>
    <col min="13828" max="13830" width="16.42578125" style="217" customWidth="1"/>
    <col min="13831" max="13831" width="27" style="217" customWidth="1"/>
    <col min="13832" max="13832" width="16.7109375" style="217" customWidth="1"/>
    <col min="13833" max="13840" width="11.7109375" style="217" customWidth="1"/>
    <col min="13841" max="13841" width="41" style="217" customWidth="1"/>
    <col min="13842" max="13852" width="11.7109375" style="217" customWidth="1"/>
    <col min="13853" max="14080" width="11.7109375" style="217"/>
    <col min="14081" max="14081" width="9.7109375" style="217" customWidth="1"/>
    <col min="14082" max="14083" width="32.5703125" style="217" customWidth="1"/>
    <col min="14084" max="14086" width="16.42578125" style="217" customWidth="1"/>
    <col min="14087" max="14087" width="27" style="217" customWidth="1"/>
    <col min="14088" max="14088" width="16.7109375" style="217" customWidth="1"/>
    <col min="14089" max="14096" width="11.7109375" style="217" customWidth="1"/>
    <col min="14097" max="14097" width="41" style="217" customWidth="1"/>
    <col min="14098" max="14108" width="11.7109375" style="217" customWidth="1"/>
    <col min="14109" max="14336" width="11.7109375" style="217"/>
    <col min="14337" max="14337" width="9.7109375" style="217" customWidth="1"/>
    <col min="14338" max="14339" width="32.5703125" style="217" customWidth="1"/>
    <col min="14340" max="14342" width="16.42578125" style="217" customWidth="1"/>
    <col min="14343" max="14343" width="27" style="217" customWidth="1"/>
    <col min="14344" max="14344" width="16.7109375" style="217" customWidth="1"/>
    <col min="14345" max="14352" width="11.7109375" style="217" customWidth="1"/>
    <col min="14353" max="14353" width="41" style="217" customWidth="1"/>
    <col min="14354" max="14364" width="11.7109375" style="217" customWidth="1"/>
    <col min="14365" max="14592" width="11.7109375" style="217"/>
    <col min="14593" max="14593" width="9.7109375" style="217" customWidth="1"/>
    <col min="14594" max="14595" width="32.5703125" style="217" customWidth="1"/>
    <col min="14596" max="14598" width="16.42578125" style="217" customWidth="1"/>
    <col min="14599" max="14599" width="27" style="217" customWidth="1"/>
    <col min="14600" max="14600" width="16.7109375" style="217" customWidth="1"/>
    <col min="14601" max="14608" width="11.7109375" style="217" customWidth="1"/>
    <col min="14609" max="14609" width="41" style="217" customWidth="1"/>
    <col min="14610" max="14620" width="11.7109375" style="217" customWidth="1"/>
    <col min="14621" max="14848" width="11.7109375" style="217"/>
    <col min="14849" max="14849" width="9.7109375" style="217" customWidth="1"/>
    <col min="14850" max="14851" width="32.5703125" style="217" customWidth="1"/>
    <col min="14852" max="14854" width="16.42578125" style="217" customWidth="1"/>
    <col min="14855" max="14855" width="27" style="217" customWidth="1"/>
    <col min="14856" max="14856" width="16.7109375" style="217" customWidth="1"/>
    <col min="14857" max="14864" width="11.7109375" style="217" customWidth="1"/>
    <col min="14865" max="14865" width="41" style="217" customWidth="1"/>
    <col min="14866" max="14876" width="11.7109375" style="217" customWidth="1"/>
    <col min="14877" max="15104" width="11.7109375" style="217"/>
    <col min="15105" max="15105" width="9.7109375" style="217" customWidth="1"/>
    <col min="15106" max="15107" width="32.5703125" style="217" customWidth="1"/>
    <col min="15108" max="15110" width="16.42578125" style="217" customWidth="1"/>
    <col min="15111" max="15111" width="27" style="217" customWidth="1"/>
    <col min="15112" max="15112" width="16.7109375" style="217" customWidth="1"/>
    <col min="15113" max="15120" width="11.7109375" style="217" customWidth="1"/>
    <col min="15121" max="15121" width="41" style="217" customWidth="1"/>
    <col min="15122" max="15132" width="11.7109375" style="217" customWidth="1"/>
    <col min="15133" max="15360" width="11.7109375" style="217"/>
    <col min="15361" max="15361" width="9.7109375" style="217" customWidth="1"/>
    <col min="15362" max="15363" width="32.5703125" style="217" customWidth="1"/>
    <col min="15364" max="15366" width="16.42578125" style="217" customWidth="1"/>
    <col min="15367" max="15367" width="27" style="217" customWidth="1"/>
    <col min="15368" max="15368" width="16.7109375" style="217" customWidth="1"/>
    <col min="15369" max="15376" width="11.7109375" style="217" customWidth="1"/>
    <col min="15377" max="15377" width="41" style="217" customWidth="1"/>
    <col min="15378" max="15388" width="11.7109375" style="217" customWidth="1"/>
    <col min="15389" max="15616" width="11.7109375" style="217"/>
    <col min="15617" max="15617" width="9.7109375" style="217" customWidth="1"/>
    <col min="15618" max="15619" width="32.5703125" style="217" customWidth="1"/>
    <col min="15620" max="15622" width="16.42578125" style="217" customWidth="1"/>
    <col min="15623" max="15623" width="27" style="217" customWidth="1"/>
    <col min="15624" max="15624" width="16.7109375" style="217" customWidth="1"/>
    <col min="15625" max="15632" width="11.7109375" style="217" customWidth="1"/>
    <col min="15633" max="15633" width="41" style="217" customWidth="1"/>
    <col min="15634" max="15644" width="11.7109375" style="217" customWidth="1"/>
    <col min="15645" max="15872" width="11.7109375" style="217"/>
    <col min="15873" max="15873" width="9.7109375" style="217" customWidth="1"/>
    <col min="15874" max="15875" width="32.5703125" style="217" customWidth="1"/>
    <col min="15876" max="15878" width="16.42578125" style="217" customWidth="1"/>
    <col min="15879" max="15879" width="27" style="217" customWidth="1"/>
    <col min="15880" max="15880" width="16.7109375" style="217" customWidth="1"/>
    <col min="15881" max="15888" width="11.7109375" style="217" customWidth="1"/>
    <col min="15889" max="15889" width="41" style="217" customWidth="1"/>
    <col min="15890" max="15900" width="11.7109375" style="217" customWidth="1"/>
    <col min="15901" max="16128" width="11.7109375" style="217"/>
    <col min="16129" max="16129" width="9.7109375" style="217" customWidth="1"/>
    <col min="16130" max="16131" width="32.5703125" style="217" customWidth="1"/>
    <col min="16132" max="16134" width="16.42578125" style="217" customWidth="1"/>
    <col min="16135" max="16135" width="27" style="217" customWidth="1"/>
    <col min="16136" max="16136" width="16.7109375" style="217" customWidth="1"/>
    <col min="16137" max="16144" width="11.7109375" style="217" customWidth="1"/>
    <col min="16145" max="16145" width="41" style="217" customWidth="1"/>
    <col min="16146" max="16156" width="11.7109375" style="217" customWidth="1"/>
    <col min="16157" max="16384" width="11.7109375" style="217"/>
  </cols>
  <sheetData>
    <row r="1" spans="1:17" s="211" customFormat="1" ht="63.75" customHeight="1" x14ac:dyDescent="0.2">
      <c r="A1" s="1006"/>
      <c r="B1" s="1006"/>
      <c r="C1" s="1006"/>
      <c r="D1" s="1006"/>
      <c r="E1" s="1006"/>
      <c r="F1" s="1006"/>
      <c r="G1" s="1006"/>
      <c r="H1" s="1006"/>
      <c r="M1" s="212"/>
      <c r="N1" s="212"/>
      <c r="O1" s="212"/>
      <c r="P1" s="212"/>
      <c r="Q1" s="212"/>
    </row>
    <row r="2" spans="1:17" s="211" customFormat="1" ht="63.75" customHeight="1" x14ac:dyDescent="0.2">
      <c r="A2" s="213"/>
      <c r="B2" s="213"/>
      <c r="C2" s="214"/>
      <c r="D2" s="213"/>
      <c r="E2" s="213"/>
      <c r="F2" s="213"/>
      <c r="G2" s="213"/>
      <c r="H2" s="213"/>
      <c r="M2" s="212"/>
      <c r="N2" s="212"/>
      <c r="O2" s="212"/>
      <c r="P2" s="212"/>
      <c r="Q2" s="212"/>
    </row>
    <row r="3" spans="1:17" s="211" customFormat="1" ht="63.75" customHeight="1" x14ac:dyDescent="0.2">
      <c r="A3" s="213"/>
      <c r="B3" s="213"/>
      <c r="C3" s="214"/>
      <c r="D3" s="213"/>
      <c r="E3" s="213"/>
      <c r="F3" s="213"/>
      <c r="G3" s="213"/>
      <c r="H3" s="213"/>
      <c r="M3" s="212"/>
      <c r="N3" s="212"/>
      <c r="O3" s="212"/>
      <c r="P3" s="212"/>
      <c r="Q3" s="212"/>
    </row>
    <row r="4" spans="1:17" s="215" customFormat="1" ht="18.75" x14ac:dyDescent="0.3">
      <c r="A4" s="1007" t="s">
        <v>3338</v>
      </c>
      <c r="B4" s="1007"/>
      <c r="C4" s="1007"/>
      <c r="D4" s="1007"/>
      <c r="E4" s="1007"/>
      <c r="F4" s="1007"/>
      <c r="G4" s="1007"/>
      <c r="H4" s="1007"/>
      <c r="I4" s="1007"/>
      <c r="J4" s="1007"/>
      <c r="K4" s="1007"/>
      <c r="L4" s="1007"/>
      <c r="M4" s="1007"/>
      <c r="N4" s="1007"/>
      <c r="O4" s="1007"/>
      <c r="P4" s="1007"/>
      <c r="Q4" s="1007"/>
    </row>
    <row r="5" spans="1:17" s="215" customFormat="1" ht="18.75" x14ac:dyDescent="0.3">
      <c r="A5" s="1007" t="s">
        <v>3339</v>
      </c>
      <c r="B5" s="1007"/>
      <c r="C5" s="1007"/>
      <c r="D5" s="1007"/>
      <c r="E5" s="1007"/>
      <c r="F5" s="1007"/>
      <c r="G5" s="1007"/>
      <c r="H5" s="1007"/>
      <c r="I5" s="1007"/>
      <c r="J5" s="1007"/>
      <c r="K5" s="1007"/>
      <c r="L5" s="1007"/>
      <c r="M5" s="1007"/>
      <c r="N5" s="1007"/>
      <c r="O5" s="1007"/>
      <c r="P5" s="1007"/>
      <c r="Q5" s="1007"/>
    </row>
    <row r="6" spans="1:17" s="216" customFormat="1" ht="12" thickBot="1" x14ac:dyDescent="0.25">
      <c r="A6" s="1008"/>
      <c r="B6" s="1008"/>
      <c r="C6" s="1008"/>
      <c r="D6" s="1008"/>
      <c r="E6" s="1008"/>
      <c r="F6" s="1008"/>
      <c r="G6" s="1008"/>
      <c r="H6" s="1008"/>
      <c r="I6" s="1008"/>
      <c r="J6" s="1008"/>
      <c r="K6" s="1008"/>
      <c r="L6" s="1008"/>
      <c r="M6" s="1008"/>
      <c r="N6" s="1008"/>
      <c r="O6" s="1008"/>
      <c r="P6" s="1008"/>
      <c r="Q6" s="1008"/>
    </row>
    <row r="7" spans="1:17" s="246" customFormat="1" ht="87.75" customHeight="1" thickTop="1" x14ac:dyDescent="0.25">
      <c r="A7" s="1009" t="s">
        <v>3340</v>
      </c>
      <c r="B7" s="1003" t="s">
        <v>2520</v>
      </c>
      <c r="C7" s="1003" t="s">
        <v>2521</v>
      </c>
      <c r="D7" s="1012" t="s">
        <v>2522</v>
      </c>
      <c r="E7" s="1012" t="s">
        <v>2523</v>
      </c>
      <c r="F7" s="1003" t="s">
        <v>2524</v>
      </c>
      <c r="G7" s="1003" t="s">
        <v>2525</v>
      </c>
      <c r="H7" s="1003" t="s">
        <v>2526</v>
      </c>
      <c r="I7" s="1003" t="s">
        <v>1079</v>
      </c>
      <c r="J7" s="1003"/>
      <c r="K7" s="1003" t="s">
        <v>1080</v>
      </c>
      <c r="L7" s="1003"/>
      <c r="M7" s="1003" t="s">
        <v>1081</v>
      </c>
      <c r="N7" s="1003"/>
      <c r="O7" s="1003"/>
      <c r="P7" s="1003"/>
      <c r="Q7" s="1004" t="s">
        <v>1082</v>
      </c>
    </row>
    <row r="8" spans="1:17" s="246" customFormat="1" ht="34.5" customHeight="1" x14ac:dyDescent="0.25">
      <c r="A8" s="1010"/>
      <c r="B8" s="1011"/>
      <c r="C8" s="1011"/>
      <c r="D8" s="1013"/>
      <c r="E8" s="1013"/>
      <c r="F8" s="1011"/>
      <c r="G8" s="1011"/>
      <c r="H8" s="1011"/>
      <c r="I8" s="263" t="s">
        <v>1085</v>
      </c>
      <c r="J8" s="263" t="s">
        <v>2527</v>
      </c>
      <c r="K8" s="263" t="s">
        <v>1085</v>
      </c>
      <c r="L8" s="263" t="s">
        <v>1084</v>
      </c>
      <c r="M8" s="263" t="s">
        <v>492</v>
      </c>
      <c r="N8" s="263" t="s">
        <v>493</v>
      </c>
      <c r="O8" s="263" t="s">
        <v>494</v>
      </c>
      <c r="P8" s="263" t="s">
        <v>495</v>
      </c>
      <c r="Q8" s="1005"/>
    </row>
    <row r="9" spans="1:17" s="211" customFormat="1" ht="63.75" customHeight="1" x14ac:dyDescent="0.2">
      <c r="A9" s="229" t="s">
        <v>3341</v>
      </c>
      <c r="B9" s="230" t="s">
        <v>2529</v>
      </c>
      <c r="C9" s="230" t="s">
        <v>2530</v>
      </c>
      <c r="D9" s="231">
        <v>16800</v>
      </c>
      <c r="E9" s="231" t="s">
        <v>2531</v>
      </c>
      <c r="F9" s="232">
        <v>42011</v>
      </c>
      <c r="G9" s="233" t="s">
        <v>3342</v>
      </c>
      <c r="H9" s="251" t="s">
        <v>3343</v>
      </c>
      <c r="I9" s="234" t="s">
        <v>496</v>
      </c>
      <c r="J9" s="235"/>
      <c r="K9" s="234" t="s">
        <v>496</v>
      </c>
      <c r="L9" s="235"/>
      <c r="M9" s="236" t="s">
        <v>496</v>
      </c>
      <c r="N9" s="236"/>
      <c r="O9" s="236"/>
      <c r="P9" s="236"/>
      <c r="Q9" s="237"/>
    </row>
    <row r="10" spans="1:17" s="211" customFormat="1" ht="63.75" customHeight="1" x14ac:dyDescent="0.2">
      <c r="A10" s="229" t="s">
        <v>3344</v>
      </c>
      <c r="B10" s="230" t="s">
        <v>2536</v>
      </c>
      <c r="C10" s="230" t="s">
        <v>2530</v>
      </c>
      <c r="D10" s="231">
        <v>12000</v>
      </c>
      <c r="E10" s="231" t="s">
        <v>2531</v>
      </c>
      <c r="F10" s="232">
        <v>42011</v>
      </c>
      <c r="G10" s="233" t="s">
        <v>3342</v>
      </c>
      <c r="H10" s="251" t="s">
        <v>3345</v>
      </c>
      <c r="I10" s="234" t="s">
        <v>496</v>
      </c>
      <c r="J10" s="235"/>
      <c r="K10" s="234" t="s">
        <v>496</v>
      </c>
      <c r="L10" s="235"/>
      <c r="M10" s="236" t="s">
        <v>496</v>
      </c>
      <c r="N10" s="236"/>
      <c r="O10" s="236"/>
      <c r="P10" s="236"/>
      <c r="Q10" s="237"/>
    </row>
    <row r="11" spans="1:17" s="211" customFormat="1" ht="63.75" customHeight="1" x14ac:dyDescent="0.2">
      <c r="A11" s="229" t="s">
        <v>3346</v>
      </c>
      <c r="B11" s="230" t="s">
        <v>2539</v>
      </c>
      <c r="C11" s="230" t="s">
        <v>2540</v>
      </c>
      <c r="D11" s="231">
        <v>49800</v>
      </c>
      <c r="E11" s="231" t="s">
        <v>2531</v>
      </c>
      <c r="F11" s="232">
        <v>42011</v>
      </c>
      <c r="G11" s="233" t="s">
        <v>3342</v>
      </c>
      <c r="H11" s="251" t="s">
        <v>3347</v>
      </c>
      <c r="I11" s="234" t="s">
        <v>496</v>
      </c>
      <c r="J11" s="235"/>
      <c r="K11" s="234" t="s">
        <v>496</v>
      </c>
      <c r="L11" s="235"/>
      <c r="M11" s="236" t="s">
        <v>496</v>
      </c>
      <c r="N11" s="236"/>
      <c r="O11" s="236"/>
      <c r="P11" s="236"/>
      <c r="Q11" s="237"/>
    </row>
    <row r="12" spans="1:17" s="211" customFormat="1" ht="158.25" customHeight="1" x14ac:dyDescent="0.2">
      <c r="A12" s="229" t="s">
        <v>3348</v>
      </c>
      <c r="B12" s="230" t="s">
        <v>3349</v>
      </c>
      <c r="C12" s="230" t="s">
        <v>3350</v>
      </c>
      <c r="D12" s="231">
        <v>6508.8</v>
      </c>
      <c r="E12" s="231" t="s">
        <v>2531</v>
      </c>
      <c r="F12" s="232">
        <v>42018</v>
      </c>
      <c r="G12" s="233" t="s">
        <v>3351</v>
      </c>
      <c r="H12" s="251" t="s">
        <v>3352</v>
      </c>
      <c r="I12" s="252"/>
      <c r="J12" s="234" t="s">
        <v>496</v>
      </c>
      <c r="K12" s="234" t="s">
        <v>496</v>
      </c>
      <c r="L12" s="235"/>
      <c r="M12" s="236" t="s">
        <v>496</v>
      </c>
      <c r="N12" s="236"/>
      <c r="O12" s="236"/>
      <c r="P12" s="236"/>
      <c r="Q12" s="271" t="s">
        <v>5503</v>
      </c>
    </row>
    <row r="13" spans="1:17" s="211" customFormat="1" ht="63.75" customHeight="1" x14ac:dyDescent="0.2">
      <c r="A13" s="229" t="s">
        <v>3353</v>
      </c>
      <c r="B13" s="1014" t="s">
        <v>3354</v>
      </c>
      <c r="C13" s="1014" t="s">
        <v>3355</v>
      </c>
      <c r="D13" s="231">
        <v>1500</v>
      </c>
      <c r="E13" s="231" t="s">
        <v>2531</v>
      </c>
      <c r="F13" s="232">
        <v>42013</v>
      </c>
      <c r="G13" s="233" t="s">
        <v>3342</v>
      </c>
      <c r="H13" s="251" t="s">
        <v>3356</v>
      </c>
      <c r="I13" s="234" t="s">
        <v>496</v>
      </c>
      <c r="J13" s="235"/>
      <c r="K13" s="234" t="s">
        <v>496</v>
      </c>
      <c r="L13" s="235"/>
      <c r="M13" s="236" t="s">
        <v>496</v>
      </c>
      <c r="N13" s="236"/>
      <c r="O13" s="236"/>
      <c r="P13" s="236"/>
      <c r="Q13" s="237"/>
    </row>
    <row r="14" spans="1:17" s="211" customFormat="1" ht="63.75" customHeight="1" x14ac:dyDescent="0.2">
      <c r="A14" s="229" t="s">
        <v>3357</v>
      </c>
      <c r="B14" s="1014"/>
      <c r="C14" s="1014"/>
      <c r="D14" s="231">
        <v>300</v>
      </c>
      <c r="E14" s="231" t="s">
        <v>3075</v>
      </c>
      <c r="F14" s="232">
        <v>42340</v>
      </c>
      <c r="G14" s="233" t="s">
        <v>3358</v>
      </c>
      <c r="H14" s="251" t="s">
        <v>3359</v>
      </c>
      <c r="I14" s="234" t="s">
        <v>496</v>
      </c>
      <c r="J14" s="235"/>
      <c r="K14" s="234" t="s">
        <v>496</v>
      </c>
      <c r="L14" s="235"/>
      <c r="M14" s="236" t="s">
        <v>496</v>
      </c>
      <c r="N14" s="236"/>
      <c r="O14" s="236"/>
      <c r="P14" s="236"/>
      <c r="Q14" s="237"/>
    </row>
    <row r="15" spans="1:17" s="211" customFormat="1" ht="63.75" customHeight="1" x14ac:dyDescent="0.2">
      <c r="A15" s="229" t="s">
        <v>3360</v>
      </c>
      <c r="B15" s="230" t="s">
        <v>3275</v>
      </c>
      <c r="C15" s="230" t="s">
        <v>3276</v>
      </c>
      <c r="D15" s="231">
        <v>55000</v>
      </c>
      <c r="E15" s="231" t="s">
        <v>2531</v>
      </c>
      <c r="F15" s="232">
        <v>41996</v>
      </c>
      <c r="G15" s="233" t="s">
        <v>3361</v>
      </c>
      <c r="H15" s="251" t="s">
        <v>3362</v>
      </c>
      <c r="I15" s="234" t="s">
        <v>496</v>
      </c>
      <c r="J15" s="235"/>
      <c r="K15" s="234" t="s">
        <v>496</v>
      </c>
      <c r="L15" s="235"/>
      <c r="M15" s="236" t="s">
        <v>496</v>
      </c>
      <c r="N15" s="236"/>
      <c r="O15" s="236"/>
      <c r="P15" s="236"/>
      <c r="Q15" s="237"/>
    </row>
    <row r="16" spans="1:17" s="211" customFormat="1" ht="63.75" customHeight="1" x14ac:dyDescent="0.2">
      <c r="A16" s="229" t="s">
        <v>3363</v>
      </c>
      <c r="B16" s="230" t="s">
        <v>3280</v>
      </c>
      <c r="C16" s="230" t="s">
        <v>3281</v>
      </c>
      <c r="D16" s="231">
        <v>33000</v>
      </c>
      <c r="E16" s="231" t="s">
        <v>2531</v>
      </c>
      <c r="F16" s="232">
        <v>42019</v>
      </c>
      <c r="G16" s="233" t="s">
        <v>3364</v>
      </c>
      <c r="H16" s="251" t="s">
        <v>3365</v>
      </c>
      <c r="I16" s="234" t="s">
        <v>496</v>
      </c>
      <c r="J16" s="235"/>
      <c r="K16" s="234" t="s">
        <v>496</v>
      </c>
      <c r="L16" s="235"/>
      <c r="M16" s="236" t="s">
        <v>496</v>
      </c>
      <c r="N16" s="236"/>
      <c r="O16" s="236"/>
      <c r="P16" s="236"/>
      <c r="Q16" s="237"/>
    </row>
    <row r="17" spans="1:17" s="211" customFormat="1" ht="63.75" customHeight="1" x14ac:dyDescent="0.2">
      <c r="A17" s="229" t="s">
        <v>3363</v>
      </c>
      <c r="B17" s="230" t="s">
        <v>3280</v>
      </c>
      <c r="C17" s="230" t="s">
        <v>3281</v>
      </c>
      <c r="D17" s="231">
        <v>22000</v>
      </c>
      <c r="E17" s="231" t="s">
        <v>2827</v>
      </c>
      <c r="F17" s="232">
        <v>42124</v>
      </c>
      <c r="G17" s="233" t="s">
        <v>3366</v>
      </c>
      <c r="H17" s="238" t="s">
        <v>3367</v>
      </c>
      <c r="I17" s="234" t="s">
        <v>496</v>
      </c>
      <c r="J17" s="235"/>
      <c r="K17" s="234" t="s">
        <v>496</v>
      </c>
      <c r="L17" s="235"/>
      <c r="M17" s="236" t="s">
        <v>496</v>
      </c>
      <c r="N17" s="236"/>
      <c r="O17" s="236"/>
      <c r="P17" s="236"/>
      <c r="Q17" s="237"/>
    </row>
    <row r="18" spans="1:17" s="211" customFormat="1" ht="63.75" customHeight="1" x14ac:dyDescent="0.2">
      <c r="A18" s="229" t="s">
        <v>3368</v>
      </c>
      <c r="B18" s="230" t="s">
        <v>2542</v>
      </c>
      <c r="C18" s="230" t="s">
        <v>2543</v>
      </c>
      <c r="D18" s="231">
        <v>4243.2</v>
      </c>
      <c r="E18" s="231" t="s">
        <v>2531</v>
      </c>
      <c r="F18" s="232">
        <v>42024</v>
      </c>
      <c r="G18" s="233" t="s">
        <v>3369</v>
      </c>
      <c r="H18" s="251" t="s">
        <v>3370</v>
      </c>
      <c r="I18" s="234" t="s">
        <v>496</v>
      </c>
      <c r="J18" s="235"/>
      <c r="K18" s="234" t="s">
        <v>496</v>
      </c>
      <c r="L18" s="235"/>
      <c r="M18" s="236" t="s">
        <v>496</v>
      </c>
      <c r="N18" s="236"/>
      <c r="O18" s="236"/>
      <c r="P18" s="236"/>
      <c r="Q18" s="237"/>
    </row>
    <row r="19" spans="1:17" s="211" customFormat="1" ht="63.75" customHeight="1" x14ac:dyDescent="0.2">
      <c r="A19" s="1015" t="s">
        <v>3371</v>
      </c>
      <c r="B19" s="230" t="s">
        <v>2551</v>
      </c>
      <c r="C19" s="1014" t="s">
        <v>2552</v>
      </c>
      <c r="D19" s="231">
        <v>90</v>
      </c>
      <c r="E19" s="231" t="s">
        <v>2531</v>
      </c>
      <c r="F19" s="1016">
        <v>42010</v>
      </c>
      <c r="G19" s="1017" t="s">
        <v>3372</v>
      </c>
      <c r="H19" s="251" t="s">
        <v>3373</v>
      </c>
      <c r="I19" s="234" t="s">
        <v>496</v>
      </c>
      <c r="J19" s="235"/>
      <c r="K19" s="234" t="s">
        <v>496</v>
      </c>
      <c r="L19" s="235"/>
      <c r="M19" s="236" t="s">
        <v>496</v>
      </c>
      <c r="N19" s="236"/>
      <c r="O19" s="236"/>
      <c r="P19" s="236"/>
      <c r="Q19" s="237"/>
    </row>
    <row r="20" spans="1:17" s="211" customFormat="1" ht="63.75" customHeight="1" x14ac:dyDescent="0.2">
      <c r="A20" s="1015"/>
      <c r="B20" s="230" t="s">
        <v>2554</v>
      </c>
      <c r="C20" s="1014"/>
      <c r="D20" s="231">
        <v>90</v>
      </c>
      <c r="E20" s="231" t="s">
        <v>2531</v>
      </c>
      <c r="F20" s="1016"/>
      <c r="G20" s="1017"/>
      <c r="H20" s="251" t="s">
        <v>3374</v>
      </c>
      <c r="I20" s="234" t="s">
        <v>496</v>
      </c>
      <c r="J20" s="235"/>
      <c r="K20" s="234" t="s">
        <v>496</v>
      </c>
      <c r="L20" s="235"/>
      <c r="M20" s="236" t="s">
        <v>496</v>
      </c>
      <c r="N20" s="236"/>
      <c r="O20" s="236"/>
      <c r="P20" s="236"/>
      <c r="Q20" s="237"/>
    </row>
    <row r="21" spans="1:17" s="211" customFormat="1" ht="63.75" customHeight="1" x14ac:dyDescent="0.2">
      <c r="A21" s="1015"/>
      <c r="B21" s="230" t="s">
        <v>2555</v>
      </c>
      <c r="C21" s="1014"/>
      <c r="D21" s="231">
        <v>70</v>
      </c>
      <c r="E21" s="231" t="s">
        <v>2531</v>
      </c>
      <c r="F21" s="1016"/>
      <c r="G21" s="1017"/>
      <c r="H21" s="251" t="s">
        <v>3375</v>
      </c>
      <c r="I21" s="234" t="s">
        <v>496</v>
      </c>
      <c r="J21" s="235"/>
      <c r="K21" s="234" t="s">
        <v>496</v>
      </c>
      <c r="L21" s="235"/>
      <c r="M21" s="371" t="s">
        <v>496</v>
      </c>
      <c r="N21" s="340"/>
      <c r="O21" s="340"/>
      <c r="P21" s="340"/>
      <c r="Q21" s="237"/>
    </row>
    <row r="22" spans="1:17" s="211" customFormat="1" ht="63.75" customHeight="1" x14ac:dyDescent="0.2">
      <c r="A22" s="1015"/>
      <c r="B22" s="230" t="s">
        <v>2556</v>
      </c>
      <c r="C22" s="1014"/>
      <c r="D22" s="231">
        <v>45</v>
      </c>
      <c r="E22" s="231" t="s">
        <v>2531</v>
      </c>
      <c r="F22" s="1016"/>
      <c r="G22" s="1017"/>
      <c r="H22" s="251" t="s">
        <v>3376</v>
      </c>
      <c r="I22" s="234" t="s">
        <v>496</v>
      </c>
      <c r="J22" s="235"/>
      <c r="K22" s="234" t="s">
        <v>496</v>
      </c>
      <c r="L22" s="235"/>
      <c r="M22" s="371" t="s">
        <v>496</v>
      </c>
      <c r="N22" s="340"/>
      <c r="O22" s="340"/>
      <c r="P22" s="340"/>
      <c r="Q22" s="237"/>
    </row>
    <row r="23" spans="1:17" s="211" customFormat="1" ht="63.75" customHeight="1" x14ac:dyDescent="0.2">
      <c r="A23" s="229" t="s">
        <v>3377</v>
      </c>
      <c r="B23" s="236" t="s">
        <v>3378</v>
      </c>
      <c r="C23" s="230" t="s">
        <v>3379</v>
      </c>
      <c r="D23" s="231">
        <v>2000</v>
      </c>
      <c r="E23" s="231" t="s">
        <v>2531</v>
      </c>
      <c r="F23" s="232">
        <v>42026</v>
      </c>
      <c r="G23" s="233" t="s">
        <v>3380</v>
      </c>
      <c r="H23" s="251" t="s">
        <v>3381</v>
      </c>
      <c r="I23" s="234" t="s">
        <v>496</v>
      </c>
      <c r="J23" s="235"/>
      <c r="K23" s="234" t="s">
        <v>496</v>
      </c>
      <c r="L23" s="235"/>
      <c r="M23" s="371" t="s">
        <v>496</v>
      </c>
      <c r="N23" s="371"/>
      <c r="O23" s="371"/>
      <c r="P23" s="371"/>
      <c r="Q23" s="237"/>
    </row>
    <row r="24" spans="1:17" s="211" customFormat="1" ht="63.75" customHeight="1" x14ac:dyDescent="0.2">
      <c r="A24" s="1015" t="s">
        <v>3382</v>
      </c>
      <c r="B24" s="230" t="s">
        <v>2727</v>
      </c>
      <c r="C24" s="1014" t="s">
        <v>2724</v>
      </c>
      <c r="D24" s="231">
        <v>24562.799999999999</v>
      </c>
      <c r="E24" s="231" t="s">
        <v>2569</v>
      </c>
      <c r="F24" s="1016">
        <v>42062</v>
      </c>
      <c r="G24" s="1017" t="s">
        <v>3383</v>
      </c>
      <c r="H24" s="251" t="s">
        <v>3384</v>
      </c>
      <c r="I24" s="234" t="s">
        <v>496</v>
      </c>
      <c r="J24" s="235"/>
      <c r="K24" s="234" t="s">
        <v>496</v>
      </c>
      <c r="L24" s="235"/>
      <c r="M24" s="371" t="s">
        <v>496</v>
      </c>
      <c r="N24" s="371"/>
      <c r="O24" s="371"/>
      <c r="P24" s="371"/>
      <c r="Q24" s="237"/>
    </row>
    <row r="25" spans="1:17" s="211" customFormat="1" ht="63.75" customHeight="1" x14ac:dyDescent="0.2">
      <c r="A25" s="1015"/>
      <c r="B25" s="230" t="s">
        <v>2723</v>
      </c>
      <c r="C25" s="1014"/>
      <c r="D25" s="231">
        <v>14500</v>
      </c>
      <c r="E25" s="231" t="s">
        <v>2569</v>
      </c>
      <c r="F25" s="1016"/>
      <c r="G25" s="1017"/>
      <c r="H25" s="251" t="s">
        <v>3385</v>
      </c>
      <c r="I25" s="234" t="s">
        <v>496</v>
      </c>
      <c r="J25" s="235"/>
      <c r="K25" s="234" t="s">
        <v>496</v>
      </c>
      <c r="L25" s="235"/>
      <c r="M25" s="371" t="s">
        <v>496</v>
      </c>
      <c r="N25" s="371"/>
      <c r="O25" s="340"/>
      <c r="P25" s="340"/>
      <c r="Q25" s="237"/>
    </row>
    <row r="26" spans="1:17" s="211" customFormat="1" ht="63.75" customHeight="1" x14ac:dyDescent="0.2">
      <c r="A26" s="229" t="s">
        <v>3386</v>
      </c>
      <c r="B26" s="230" t="s">
        <v>2717</v>
      </c>
      <c r="C26" s="230" t="s">
        <v>4367</v>
      </c>
      <c r="D26" s="231">
        <v>4000</v>
      </c>
      <c r="E26" s="231" t="s">
        <v>2531</v>
      </c>
      <c r="F26" s="232">
        <v>42033</v>
      </c>
      <c r="G26" s="233" t="s">
        <v>3387</v>
      </c>
      <c r="H26" s="251" t="s">
        <v>3388</v>
      </c>
      <c r="I26" s="234"/>
      <c r="J26" s="234" t="s">
        <v>496</v>
      </c>
      <c r="K26" s="234" t="s">
        <v>496</v>
      </c>
      <c r="L26" s="235"/>
      <c r="M26" s="371"/>
      <c r="N26" s="371"/>
      <c r="O26" s="340"/>
      <c r="P26" s="371" t="s">
        <v>496</v>
      </c>
      <c r="Q26" s="237"/>
    </row>
    <row r="27" spans="1:17" s="211" customFormat="1" ht="63.75" customHeight="1" x14ac:dyDescent="0.3">
      <c r="A27" s="229" t="s">
        <v>3389</v>
      </c>
      <c r="B27" s="230" t="s">
        <v>3390</v>
      </c>
      <c r="C27" s="230" t="s">
        <v>2664</v>
      </c>
      <c r="D27" s="231">
        <v>1810</v>
      </c>
      <c r="E27" s="231" t="s">
        <v>2531</v>
      </c>
      <c r="F27" s="232">
        <v>42033</v>
      </c>
      <c r="G27" s="233" t="s">
        <v>3387</v>
      </c>
      <c r="H27" s="251" t="s">
        <v>3391</v>
      </c>
      <c r="I27" s="234" t="s">
        <v>496</v>
      </c>
      <c r="J27" s="235"/>
      <c r="K27" s="234" t="s">
        <v>496</v>
      </c>
      <c r="L27" s="235"/>
      <c r="M27" s="371"/>
      <c r="N27" s="371"/>
      <c r="O27" s="371" t="s">
        <v>496</v>
      </c>
      <c r="P27" s="376"/>
      <c r="Q27" s="237"/>
    </row>
    <row r="28" spans="1:17" s="211" customFormat="1" ht="63.75" customHeight="1" x14ac:dyDescent="0.2">
      <c r="A28" s="229" t="s">
        <v>3392</v>
      </c>
      <c r="B28" s="230" t="s">
        <v>2682</v>
      </c>
      <c r="C28" s="230" t="s">
        <v>2683</v>
      </c>
      <c r="D28" s="231">
        <v>52</v>
      </c>
      <c r="E28" s="231" t="s">
        <v>2531</v>
      </c>
      <c r="F28" s="232">
        <v>42017</v>
      </c>
      <c r="G28" s="233" t="s">
        <v>3393</v>
      </c>
      <c r="H28" s="251" t="s">
        <v>3394</v>
      </c>
      <c r="I28" s="234" t="s">
        <v>496</v>
      </c>
      <c r="J28" s="235"/>
      <c r="K28" s="234" t="s">
        <v>496</v>
      </c>
      <c r="L28" s="235"/>
      <c r="M28" s="371" t="s">
        <v>496</v>
      </c>
      <c r="N28" s="340"/>
      <c r="O28" s="340"/>
      <c r="P28" s="340"/>
      <c r="Q28" s="237"/>
    </row>
    <row r="29" spans="1:17" s="211" customFormat="1" ht="63.75" customHeight="1" x14ac:dyDescent="0.2">
      <c r="A29" s="1015" t="s">
        <v>3395</v>
      </c>
      <c r="B29" s="230" t="s">
        <v>2673</v>
      </c>
      <c r="C29" s="1014" t="s">
        <v>2815</v>
      </c>
      <c r="D29" s="231">
        <v>9900</v>
      </c>
      <c r="E29" s="231" t="s">
        <v>2569</v>
      </c>
      <c r="F29" s="232">
        <v>42045</v>
      </c>
      <c r="G29" s="233" t="s">
        <v>3396</v>
      </c>
      <c r="H29" s="251" t="s">
        <v>3397</v>
      </c>
      <c r="I29" s="234" t="s">
        <v>496</v>
      </c>
      <c r="J29" s="235"/>
      <c r="K29" s="234" t="s">
        <v>496</v>
      </c>
      <c r="L29" s="235"/>
      <c r="M29" s="371" t="s">
        <v>496</v>
      </c>
      <c r="N29" s="340"/>
      <c r="O29" s="340"/>
      <c r="P29" s="340"/>
      <c r="Q29" s="237"/>
    </row>
    <row r="30" spans="1:17" s="211" customFormat="1" ht="63.75" customHeight="1" x14ac:dyDescent="0.2">
      <c r="A30" s="1015"/>
      <c r="B30" s="230" t="s">
        <v>3398</v>
      </c>
      <c r="C30" s="1014"/>
      <c r="D30" s="231">
        <v>13673</v>
      </c>
      <c r="E30" s="231" t="s">
        <v>2569</v>
      </c>
      <c r="F30" s="232">
        <v>42034</v>
      </c>
      <c r="G30" s="233" t="s">
        <v>3399</v>
      </c>
      <c r="H30" s="251" t="s">
        <v>3400</v>
      </c>
      <c r="I30" s="234" t="s">
        <v>496</v>
      </c>
      <c r="J30" s="235"/>
      <c r="K30" s="234" t="s">
        <v>496</v>
      </c>
      <c r="L30" s="235"/>
      <c r="M30" s="371"/>
      <c r="N30" s="371"/>
      <c r="O30" s="371"/>
      <c r="P30" s="371" t="s">
        <v>496</v>
      </c>
      <c r="Q30" s="237"/>
    </row>
    <row r="31" spans="1:17" s="211" customFormat="1" ht="63.75" customHeight="1" x14ac:dyDescent="0.2">
      <c r="A31" s="1015" t="s">
        <v>3401</v>
      </c>
      <c r="B31" s="230" t="s">
        <v>2551</v>
      </c>
      <c r="C31" s="1018" t="s">
        <v>2737</v>
      </c>
      <c r="D31" s="231">
        <v>169.5</v>
      </c>
      <c r="E31" s="231" t="s">
        <v>2531</v>
      </c>
      <c r="F31" s="1016">
        <v>42020</v>
      </c>
      <c r="G31" s="1019" t="s">
        <v>3402</v>
      </c>
      <c r="H31" s="251" t="s">
        <v>3403</v>
      </c>
      <c r="I31" s="234" t="s">
        <v>496</v>
      </c>
      <c r="J31" s="235"/>
      <c r="K31" s="234" t="s">
        <v>496</v>
      </c>
      <c r="L31" s="235"/>
      <c r="M31" s="371" t="s">
        <v>496</v>
      </c>
      <c r="N31" s="371"/>
      <c r="O31" s="371"/>
      <c r="P31" s="371"/>
      <c r="Q31" s="237"/>
    </row>
    <row r="32" spans="1:17" s="211" customFormat="1" ht="63.75" customHeight="1" x14ac:dyDescent="0.2">
      <c r="A32" s="1015"/>
      <c r="B32" s="230" t="s">
        <v>2556</v>
      </c>
      <c r="C32" s="1018"/>
      <c r="D32" s="231">
        <v>120</v>
      </c>
      <c r="E32" s="231" t="s">
        <v>2531</v>
      </c>
      <c r="F32" s="1016"/>
      <c r="G32" s="1019"/>
      <c r="H32" s="251" t="s">
        <v>3404</v>
      </c>
      <c r="I32" s="234" t="s">
        <v>496</v>
      </c>
      <c r="J32" s="235"/>
      <c r="K32" s="234" t="s">
        <v>496</v>
      </c>
      <c r="L32" s="235"/>
      <c r="M32" s="371" t="s">
        <v>496</v>
      </c>
      <c r="N32" s="371"/>
      <c r="O32" s="371"/>
      <c r="P32" s="371"/>
      <c r="Q32" s="237"/>
    </row>
    <row r="33" spans="1:17" s="211" customFormat="1" ht="63.75" customHeight="1" x14ac:dyDescent="0.2">
      <c r="A33" s="229" t="s">
        <v>3405</v>
      </c>
      <c r="B33" s="230" t="s">
        <v>3406</v>
      </c>
      <c r="C33" s="230" t="s">
        <v>2890</v>
      </c>
      <c r="D33" s="231">
        <v>30000</v>
      </c>
      <c r="E33" s="231" t="s">
        <v>2569</v>
      </c>
      <c r="F33" s="232">
        <v>42062</v>
      </c>
      <c r="G33" s="233" t="s">
        <v>3407</v>
      </c>
      <c r="H33" s="251" t="s">
        <v>3408</v>
      </c>
      <c r="I33" s="234" t="s">
        <v>496</v>
      </c>
      <c r="J33" s="235"/>
      <c r="K33" s="234" t="s">
        <v>496</v>
      </c>
      <c r="L33" s="235"/>
      <c r="M33" s="371" t="s">
        <v>496</v>
      </c>
      <c r="N33" s="371"/>
      <c r="O33" s="371"/>
      <c r="P33" s="371"/>
      <c r="Q33" s="237"/>
    </row>
    <row r="34" spans="1:17" s="211" customFormat="1" ht="63.75" customHeight="1" x14ac:dyDescent="0.2">
      <c r="A34" s="229" t="s">
        <v>3409</v>
      </c>
      <c r="B34" s="230" t="s">
        <v>1487</v>
      </c>
      <c r="C34" s="230" t="s">
        <v>2565</v>
      </c>
      <c r="D34" s="231">
        <v>10714.68</v>
      </c>
      <c r="E34" s="231" t="s">
        <v>2531</v>
      </c>
      <c r="F34" s="232">
        <v>42034</v>
      </c>
      <c r="G34" s="233" t="s">
        <v>3410</v>
      </c>
      <c r="H34" s="251" t="s">
        <v>3411</v>
      </c>
      <c r="I34" s="234" t="s">
        <v>496</v>
      </c>
      <c r="J34" s="235"/>
      <c r="K34" s="234" t="s">
        <v>496</v>
      </c>
      <c r="L34" s="235"/>
      <c r="M34" s="371"/>
      <c r="N34" s="371"/>
      <c r="O34" s="371"/>
      <c r="P34" s="371" t="s">
        <v>496</v>
      </c>
      <c r="Q34" s="237"/>
    </row>
    <row r="35" spans="1:17" s="211" customFormat="1" ht="63.75" customHeight="1" x14ac:dyDescent="0.2">
      <c r="A35" s="1015" t="s">
        <v>3412</v>
      </c>
      <c r="B35" s="230" t="s">
        <v>2710</v>
      </c>
      <c r="C35" s="1014" t="s">
        <v>2686</v>
      </c>
      <c r="D35" s="231">
        <v>817</v>
      </c>
      <c r="E35" s="231" t="s">
        <v>2569</v>
      </c>
      <c r="F35" s="1016">
        <v>42037</v>
      </c>
      <c r="G35" s="233" t="s">
        <v>3413</v>
      </c>
      <c r="H35" s="251" t="s">
        <v>3414</v>
      </c>
      <c r="I35" s="234" t="s">
        <v>496</v>
      </c>
      <c r="J35" s="235"/>
      <c r="K35" s="234" t="s">
        <v>496</v>
      </c>
      <c r="L35" s="235"/>
      <c r="M35" s="371" t="s">
        <v>496</v>
      </c>
      <c r="N35" s="340"/>
      <c r="O35" s="340"/>
      <c r="P35" s="340"/>
      <c r="Q35" s="237"/>
    </row>
    <row r="36" spans="1:17" s="211" customFormat="1" ht="63.75" customHeight="1" x14ac:dyDescent="0.2">
      <c r="A36" s="1015"/>
      <c r="B36" s="230" t="s">
        <v>2709</v>
      </c>
      <c r="C36" s="1014"/>
      <c r="D36" s="231">
        <v>772.5</v>
      </c>
      <c r="E36" s="231" t="s">
        <v>2569</v>
      </c>
      <c r="F36" s="1016"/>
      <c r="G36" s="233" t="s">
        <v>3415</v>
      </c>
      <c r="H36" s="251" t="s">
        <v>3416</v>
      </c>
      <c r="I36" s="234" t="s">
        <v>496</v>
      </c>
      <c r="J36" s="235"/>
      <c r="K36" s="234" t="s">
        <v>496</v>
      </c>
      <c r="L36" s="235"/>
      <c r="M36" s="371" t="s">
        <v>496</v>
      </c>
      <c r="N36" s="340"/>
      <c r="O36" s="340"/>
      <c r="P36" s="340"/>
      <c r="Q36" s="237"/>
    </row>
    <row r="37" spans="1:17" s="211" customFormat="1" ht="63.75" customHeight="1" x14ac:dyDescent="0.2">
      <c r="A37" s="1015"/>
      <c r="B37" s="230" t="s">
        <v>3417</v>
      </c>
      <c r="C37" s="1014"/>
      <c r="D37" s="231">
        <v>3828</v>
      </c>
      <c r="E37" s="231" t="s">
        <v>2569</v>
      </c>
      <c r="F37" s="1016"/>
      <c r="G37" s="233" t="s">
        <v>3413</v>
      </c>
      <c r="H37" s="251" t="s">
        <v>3418</v>
      </c>
      <c r="I37" s="234" t="s">
        <v>496</v>
      </c>
      <c r="J37" s="235"/>
      <c r="K37" s="234" t="s">
        <v>496</v>
      </c>
      <c r="L37" s="235"/>
      <c r="M37" s="371" t="s">
        <v>496</v>
      </c>
      <c r="N37" s="340"/>
      <c r="O37" s="340"/>
      <c r="P37" s="340"/>
      <c r="Q37" s="237"/>
    </row>
    <row r="38" spans="1:17" s="211" customFormat="1" ht="63.75" customHeight="1" x14ac:dyDescent="0.2">
      <c r="A38" s="1015" t="s">
        <v>3419</v>
      </c>
      <c r="B38" s="230" t="s">
        <v>2706</v>
      </c>
      <c r="C38" s="1014" t="s">
        <v>2707</v>
      </c>
      <c r="D38" s="231">
        <v>196</v>
      </c>
      <c r="E38" s="231" t="s">
        <v>2531</v>
      </c>
      <c r="F38" s="1016">
        <v>42032</v>
      </c>
      <c r="G38" s="233" t="s">
        <v>3420</v>
      </c>
      <c r="H38" s="251" t="s">
        <v>3421</v>
      </c>
      <c r="I38" s="234" t="s">
        <v>496</v>
      </c>
      <c r="J38" s="235"/>
      <c r="K38" s="234" t="s">
        <v>496</v>
      </c>
      <c r="L38" s="235"/>
      <c r="M38" s="371" t="s">
        <v>496</v>
      </c>
      <c r="N38" s="340"/>
      <c r="O38" s="340"/>
      <c r="P38" s="340"/>
      <c r="Q38" s="237"/>
    </row>
    <row r="39" spans="1:17" s="211" customFormat="1" ht="63.75" customHeight="1" x14ac:dyDescent="0.2">
      <c r="A39" s="1015"/>
      <c r="B39" s="230" t="s">
        <v>2709</v>
      </c>
      <c r="C39" s="1014"/>
      <c r="D39" s="231">
        <v>12831.5</v>
      </c>
      <c r="E39" s="231" t="s">
        <v>2531</v>
      </c>
      <c r="F39" s="1016"/>
      <c r="G39" s="233" t="s">
        <v>3422</v>
      </c>
      <c r="H39" s="251" t="s">
        <v>3423</v>
      </c>
      <c r="I39" s="234" t="s">
        <v>496</v>
      </c>
      <c r="J39" s="235"/>
      <c r="K39" s="234" t="s">
        <v>496</v>
      </c>
      <c r="L39" s="235"/>
      <c r="M39" s="371" t="s">
        <v>496</v>
      </c>
      <c r="N39" s="340"/>
      <c r="O39" s="340"/>
      <c r="P39" s="340"/>
      <c r="Q39" s="237"/>
    </row>
    <row r="40" spans="1:17" s="211" customFormat="1" ht="63.75" customHeight="1" x14ac:dyDescent="0.2">
      <c r="A40" s="1015" t="s">
        <v>3424</v>
      </c>
      <c r="B40" s="230" t="s">
        <v>2709</v>
      </c>
      <c r="C40" s="1014" t="s">
        <v>2792</v>
      </c>
      <c r="D40" s="231">
        <v>2141.8000000000002</v>
      </c>
      <c r="E40" s="231" t="s">
        <v>2569</v>
      </c>
      <c r="F40" s="1016">
        <v>42040</v>
      </c>
      <c r="G40" s="233" t="s">
        <v>3425</v>
      </c>
      <c r="H40" s="251" t="s">
        <v>3426</v>
      </c>
      <c r="I40" s="234" t="s">
        <v>496</v>
      </c>
      <c r="J40" s="235"/>
      <c r="K40" s="234" t="s">
        <v>496</v>
      </c>
      <c r="L40" s="235"/>
      <c r="M40" s="371"/>
      <c r="N40" s="371"/>
      <c r="O40" s="371" t="s">
        <v>496</v>
      </c>
      <c r="P40" s="340"/>
      <c r="Q40" s="237"/>
    </row>
    <row r="41" spans="1:17" s="211" customFormat="1" ht="63.75" customHeight="1" x14ac:dyDescent="0.2">
      <c r="A41" s="1015"/>
      <c r="B41" s="230" t="s">
        <v>3427</v>
      </c>
      <c r="C41" s="1014"/>
      <c r="D41" s="231">
        <v>452.4</v>
      </c>
      <c r="E41" s="231" t="s">
        <v>2569</v>
      </c>
      <c r="F41" s="1016"/>
      <c r="G41" s="233" t="s">
        <v>3428</v>
      </c>
      <c r="H41" s="251" t="s">
        <v>3429</v>
      </c>
      <c r="I41" s="234" t="s">
        <v>496</v>
      </c>
      <c r="J41" s="235"/>
      <c r="K41" s="234" t="s">
        <v>496</v>
      </c>
      <c r="L41" s="235"/>
      <c r="M41" s="371"/>
      <c r="N41" s="371"/>
      <c r="O41" s="371" t="s">
        <v>496</v>
      </c>
      <c r="P41" s="340"/>
      <c r="Q41" s="237"/>
    </row>
    <row r="42" spans="1:17" s="211" customFormat="1" ht="63.75" customHeight="1" x14ac:dyDescent="0.2">
      <c r="A42" s="1015"/>
      <c r="B42" s="230" t="s">
        <v>2706</v>
      </c>
      <c r="C42" s="1014"/>
      <c r="D42" s="231">
        <v>559.29999999999995</v>
      </c>
      <c r="E42" s="231" t="s">
        <v>2569</v>
      </c>
      <c r="F42" s="1016"/>
      <c r="G42" s="233" t="s">
        <v>3430</v>
      </c>
      <c r="H42" s="251" t="s">
        <v>3431</v>
      </c>
      <c r="I42" s="234" t="s">
        <v>496</v>
      </c>
      <c r="J42" s="235"/>
      <c r="K42" s="234" t="s">
        <v>496</v>
      </c>
      <c r="L42" s="235"/>
      <c r="M42" s="371" t="s">
        <v>496</v>
      </c>
      <c r="N42" s="371"/>
      <c r="O42" s="371"/>
      <c r="P42" s="340"/>
      <c r="Q42" s="237"/>
    </row>
    <row r="43" spans="1:17" s="211" customFormat="1" ht="63.75" customHeight="1" x14ac:dyDescent="0.2">
      <c r="A43" s="1015"/>
      <c r="B43" s="230" t="s">
        <v>2710</v>
      </c>
      <c r="C43" s="1014"/>
      <c r="D43" s="231">
        <v>541.5</v>
      </c>
      <c r="E43" s="231" t="s">
        <v>2569</v>
      </c>
      <c r="F43" s="1016"/>
      <c r="G43" s="233" t="s">
        <v>3432</v>
      </c>
      <c r="H43" s="251" t="s">
        <v>3433</v>
      </c>
      <c r="I43" s="234" t="s">
        <v>496</v>
      </c>
      <c r="J43" s="235"/>
      <c r="K43" s="234" t="s">
        <v>496</v>
      </c>
      <c r="L43" s="235"/>
      <c r="M43" s="371" t="s">
        <v>496</v>
      </c>
      <c r="N43" s="371"/>
      <c r="O43" s="371"/>
      <c r="P43" s="340"/>
      <c r="Q43" s="237"/>
    </row>
    <row r="44" spans="1:17" s="211" customFormat="1" ht="63.75" customHeight="1" x14ac:dyDescent="0.2">
      <c r="A44" s="1015" t="s">
        <v>3434</v>
      </c>
      <c r="B44" s="230" t="s">
        <v>2555</v>
      </c>
      <c r="C44" s="1018" t="s">
        <v>2737</v>
      </c>
      <c r="D44" s="231">
        <v>144.25</v>
      </c>
      <c r="E44" s="231" t="s">
        <v>2531</v>
      </c>
      <c r="F44" s="1016">
        <v>42026</v>
      </c>
      <c r="G44" s="1019" t="s">
        <v>3435</v>
      </c>
      <c r="H44" s="251" t="s">
        <v>3436</v>
      </c>
      <c r="I44" s="234" t="s">
        <v>496</v>
      </c>
      <c r="J44" s="235"/>
      <c r="K44" s="234" t="s">
        <v>496</v>
      </c>
      <c r="L44" s="235"/>
      <c r="M44" s="371" t="s">
        <v>496</v>
      </c>
      <c r="N44" s="371"/>
      <c r="O44" s="371"/>
      <c r="P44" s="340"/>
      <c r="Q44" s="237"/>
    </row>
    <row r="45" spans="1:17" s="211" customFormat="1" ht="63.75" customHeight="1" x14ac:dyDescent="0.2">
      <c r="A45" s="1015"/>
      <c r="B45" s="230" t="s">
        <v>2554</v>
      </c>
      <c r="C45" s="1018"/>
      <c r="D45" s="231">
        <v>169.5</v>
      </c>
      <c r="E45" s="231" t="s">
        <v>2531</v>
      </c>
      <c r="F45" s="1016"/>
      <c r="G45" s="1019"/>
      <c r="H45" s="251" t="s">
        <v>3437</v>
      </c>
      <c r="I45" s="234" t="s">
        <v>496</v>
      </c>
      <c r="J45" s="235"/>
      <c r="K45" s="234" t="s">
        <v>496</v>
      </c>
      <c r="L45" s="235"/>
      <c r="M45" s="371" t="s">
        <v>496</v>
      </c>
      <c r="N45" s="371"/>
      <c r="O45" s="371"/>
      <c r="P45" s="371"/>
      <c r="Q45" s="237"/>
    </row>
    <row r="46" spans="1:17" s="211" customFormat="1" ht="63.75" customHeight="1" x14ac:dyDescent="0.2">
      <c r="A46" s="229" t="s">
        <v>3438</v>
      </c>
      <c r="B46" s="230" t="s">
        <v>2659</v>
      </c>
      <c r="C46" s="230" t="s">
        <v>3054</v>
      </c>
      <c r="D46" s="231">
        <v>10200</v>
      </c>
      <c r="E46" s="231" t="s">
        <v>2569</v>
      </c>
      <c r="F46" s="232">
        <v>42062</v>
      </c>
      <c r="G46" s="233" t="s">
        <v>3383</v>
      </c>
      <c r="H46" s="251" t="s">
        <v>3439</v>
      </c>
      <c r="I46" s="234" t="s">
        <v>496</v>
      </c>
      <c r="J46" s="235"/>
      <c r="K46" s="234" t="s">
        <v>496</v>
      </c>
      <c r="L46" s="235"/>
      <c r="M46" s="371"/>
      <c r="N46" s="371"/>
      <c r="O46" s="371" t="s">
        <v>496</v>
      </c>
      <c r="P46" s="340"/>
      <c r="Q46" s="237"/>
    </row>
    <row r="47" spans="1:17" s="211" customFormat="1" ht="63.75" customHeight="1" x14ac:dyDescent="0.2">
      <c r="A47" s="229" t="s">
        <v>3440</v>
      </c>
      <c r="B47" s="230" t="s">
        <v>2653</v>
      </c>
      <c r="C47" s="230" t="s">
        <v>3441</v>
      </c>
      <c r="D47" s="231">
        <v>19920</v>
      </c>
      <c r="E47" s="231" t="s">
        <v>2569</v>
      </c>
      <c r="F47" s="232">
        <v>42061</v>
      </c>
      <c r="G47" s="233" t="s">
        <v>3442</v>
      </c>
      <c r="H47" s="251" t="s">
        <v>3443</v>
      </c>
      <c r="I47" s="234" t="s">
        <v>496</v>
      </c>
      <c r="J47" s="235"/>
      <c r="K47" s="234" t="s">
        <v>496</v>
      </c>
      <c r="L47" s="235"/>
      <c r="M47" s="371"/>
      <c r="N47" s="371"/>
      <c r="O47" s="371" t="s">
        <v>496</v>
      </c>
      <c r="P47" s="340"/>
      <c r="Q47" s="237"/>
    </row>
    <row r="48" spans="1:17" s="211" customFormat="1" ht="63.75" customHeight="1" x14ac:dyDescent="0.2">
      <c r="A48" s="229" t="s">
        <v>3444</v>
      </c>
      <c r="B48" s="230" t="s">
        <v>2551</v>
      </c>
      <c r="C48" s="230" t="s">
        <v>2664</v>
      </c>
      <c r="D48" s="231">
        <v>101.7</v>
      </c>
      <c r="E48" s="231" t="s">
        <v>2531</v>
      </c>
      <c r="F48" s="232">
        <v>42034</v>
      </c>
      <c r="G48" s="233" t="s">
        <v>3445</v>
      </c>
      <c r="H48" s="251" t="s">
        <v>3446</v>
      </c>
      <c r="I48" s="234" t="s">
        <v>496</v>
      </c>
      <c r="J48" s="235"/>
      <c r="K48" s="234" t="s">
        <v>496</v>
      </c>
      <c r="L48" s="235"/>
      <c r="M48" s="371" t="s">
        <v>496</v>
      </c>
      <c r="N48" s="371"/>
      <c r="O48" s="371"/>
      <c r="P48" s="371"/>
      <c r="Q48" s="237"/>
    </row>
    <row r="49" spans="1:17" s="211" customFormat="1" ht="63.75" customHeight="1" x14ac:dyDescent="0.2">
      <c r="A49" s="229" t="s">
        <v>3447</v>
      </c>
      <c r="B49" s="230" t="s">
        <v>2682</v>
      </c>
      <c r="C49" s="230" t="s">
        <v>2683</v>
      </c>
      <c r="D49" s="231">
        <v>91.75</v>
      </c>
      <c r="E49" s="231" t="s">
        <v>2569</v>
      </c>
      <c r="F49" s="232">
        <v>42045</v>
      </c>
      <c r="G49" s="233" t="s">
        <v>3448</v>
      </c>
      <c r="H49" s="251" t="s">
        <v>3449</v>
      </c>
      <c r="I49" s="234" t="s">
        <v>496</v>
      </c>
      <c r="J49" s="235"/>
      <c r="K49" s="234" t="s">
        <v>496</v>
      </c>
      <c r="L49" s="235"/>
      <c r="M49" s="371" t="s">
        <v>496</v>
      </c>
      <c r="N49" s="371"/>
      <c r="O49" s="371"/>
      <c r="P49" s="371"/>
      <c r="Q49" s="237"/>
    </row>
    <row r="50" spans="1:17" s="211" customFormat="1" ht="63.75" customHeight="1" x14ac:dyDescent="0.2">
      <c r="A50" s="229" t="s">
        <v>3450</v>
      </c>
      <c r="B50" s="230" t="s">
        <v>3451</v>
      </c>
      <c r="C50" s="230" t="s">
        <v>3452</v>
      </c>
      <c r="D50" s="231">
        <v>446.6</v>
      </c>
      <c r="E50" s="231" t="s">
        <v>2569</v>
      </c>
      <c r="F50" s="232">
        <v>42055</v>
      </c>
      <c r="G50" s="233" t="s">
        <v>3453</v>
      </c>
      <c r="H50" s="251" t="s">
        <v>3454</v>
      </c>
      <c r="I50" s="234" t="s">
        <v>496</v>
      </c>
      <c r="J50" s="235"/>
      <c r="K50" s="234" t="s">
        <v>496</v>
      </c>
      <c r="L50" s="235"/>
      <c r="M50" s="371"/>
      <c r="N50" s="371"/>
      <c r="O50" s="371" t="s">
        <v>496</v>
      </c>
      <c r="P50" s="371"/>
      <c r="Q50" s="237"/>
    </row>
    <row r="51" spans="1:17" s="211" customFormat="1" ht="63.75" customHeight="1" x14ac:dyDescent="0.2">
      <c r="A51" s="229" t="s">
        <v>3455</v>
      </c>
      <c r="B51" s="230" t="s">
        <v>3456</v>
      </c>
      <c r="C51" s="230" t="s">
        <v>2735</v>
      </c>
      <c r="D51" s="231">
        <v>3000</v>
      </c>
      <c r="E51" s="231" t="s">
        <v>2703</v>
      </c>
      <c r="F51" s="232">
        <v>42069</v>
      </c>
      <c r="G51" s="233" t="s">
        <v>3457</v>
      </c>
      <c r="H51" s="251" t="s">
        <v>3458</v>
      </c>
      <c r="I51" s="234" t="s">
        <v>496</v>
      </c>
      <c r="J51" s="235"/>
      <c r="K51" s="234" t="s">
        <v>496</v>
      </c>
      <c r="L51" s="235"/>
      <c r="M51" s="371" t="s">
        <v>496</v>
      </c>
      <c r="N51" s="371"/>
      <c r="O51" s="371"/>
      <c r="P51" s="371"/>
      <c r="Q51" s="237"/>
    </row>
    <row r="52" spans="1:17" s="211" customFormat="1" ht="63.75" customHeight="1" x14ac:dyDescent="0.2">
      <c r="A52" s="229" t="s">
        <v>3459</v>
      </c>
      <c r="B52" s="230" t="s">
        <v>3460</v>
      </c>
      <c r="C52" s="230" t="s">
        <v>3461</v>
      </c>
      <c r="D52" s="231">
        <v>74.900000000000006</v>
      </c>
      <c r="E52" s="231" t="s">
        <v>2569</v>
      </c>
      <c r="F52" s="232">
        <v>42054</v>
      </c>
      <c r="G52" s="233" t="s">
        <v>3462</v>
      </c>
      <c r="H52" s="251" t="s">
        <v>3463</v>
      </c>
      <c r="I52" s="234" t="s">
        <v>496</v>
      </c>
      <c r="J52" s="235"/>
      <c r="K52" s="234" t="s">
        <v>496</v>
      </c>
      <c r="L52" s="235"/>
      <c r="M52" s="371" t="s">
        <v>496</v>
      </c>
      <c r="N52" s="371"/>
      <c r="O52" s="371"/>
      <c r="P52" s="371"/>
      <c r="Q52" s="237"/>
    </row>
    <row r="53" spans="1:17" s="211" customFormat="1" ht="63.75" customHeight="1" x14ac:dyDescent="0.2">
      <c r="A53" s="229" t="s">
        <v>3464</v>
      </c>
      <c r="B53" s="230" t="s">
        <v>3465</v>
      </c>
      <c r="C53" s="230" t="s">
        <v>3054</v>
      </c>
      <c r="D53" s="231">
        <v>5000</v>
      </c>
      <c r="E53" s="231" t="s">
        <v>2569</v>
      </c>
      <c r="F53" s="232">
        <v>42058</v>
      </c>
      <c r="G53" s="233" t="s">
        <v>3466</v>
      </c>
      <c r="H53" s="251" t="s">
        <v>3467</v>
      </c>
      <c r="I53" s="234" t="s">
        <v>496</v>
      </c>
      <c r="J53" s="235"/>
      <c r="K53" s="234" t="s">
        <v>496</v>
      </c>
      <c r="L53" s="235"/>
      <c r="M53" s="371" t="s">
        <v>496</v>
      </c>
      <c r="N53" s="340"/>
      <c r="O53" s="340"/>
      <c r="P53" s="340"/>
      <c r="Q53" s="237"/>
    </row>
    <row r="54" spans="1:17" s="211" customFormat="1" ht="63.75" customHeight="1" x14ac:dyDescent="0.2">
      <c r="A54" s="1015" t="s">
        <v>3468</v>
      </c>
      <c r="B54" s="239" t="s">
        <v>2551</v>
      </c>
      <c r="C54" s="1014" t="s">
        <v>2737</v>
      </c>
      <c r="D54" s="231">
        <v>169.5</v>
      </c>
      <c r="E54" s="231" t="s">
        <v>2569</v>
      </c>
      <c r="F54" s="1016">
        <v>42048</v>
      </c>
      <c r="G54" s="1016" t="s">
        <v>3469</v>
      </c>
      <c r="H54" s="251" t="s">
        <v>3470</v>
      </c>
      <c r="I54" s="234" t="s">
        <v>496</v>
      </c>
      <c r="J54" s="235"/>
      <c r="K54" s="234" t="s">
        <v>496</v>
      </c>
      <c r="L54" s="235"/>
      <c r="M54" s="371" t="s">
        <v>496</v>
      </c>
      <c r="N54" s="340"/>
      <c r="O54" s="340"/>
      <c r="P54" s="340"/>
      <c r="Q54" s="237"/>
    </row>
    <row r="55" spans="1:17" s="211" customFormat="1" ht="63.75" customHeight="1" x14ac:dyDescent="0.2">
      <c r="A55" s="1015"/>
      <c r="B55" s="239" t="s">
        <v>2556</v>
      </c>
      <c r="C55" s="1014"/>
      <c r="D55" s="231">
        <v>120</v>
      </c>
      <c r="E55" s="231" t="s">
        <v>2569</v>
      </c>
      <c r="F55" s="1016"/>
      <c r="G55" s="1016"/>
      <c r="H55" s="251" t="s">
        <v>3471</v>
      </c>
      <c r="I55" s="234" t="s">
        <v>496</v>
      </c>
      <c r="J55" s="235"/>
      <c r="K55" s="234" t="s">
        <v>496</v>
      </c>
      <c r="L55" s="235"/>
      <c r="M55" s="371" t="s">
        <v>496</v>
      </c>
      <c r="N55" s="340"/>
      <c r="O55" s="340"/>
      <c r="P55" s="340"/>
      <c r="Q55" s="237"/>
    </row>
    <row r="56" spans="1:17" s="211" customFormat="1" ht="89.25" customHeight="1" x14ac:dyDescent="0.2">
      <c r="A56" s="1015" t="s">
        <v>3472</v>
      </c>
      <c r="B56" s="230" t="s">
        <v>3473</v>
      </c>
      <c r="C56" s="1014" t="s">
        <v>3474</v>
      </c>
      <c r="D56" s="231">
        <v>1250</v>
      </c>
      <c r="E56" s="231" t="s">
        <v>2569</v>
      </c>
      <c r="F56" s="232">
        <v>42054</v>
      </c>
      <c r="G56" s="233" t="s">
        <v>3475</v>
      </c>
      <c r="H56" s="251" t="s">
        <v>3476</v>
      </c>
      <c r="I56" s="234"/>
      <c r="J56" s="234" t="s">
        <v>496</v>
      </c>
      <c r="K56" s="234" t="s">
        <v>496</v>
      </c>
      <c r="L56" s="235"/>
      <c r="M56" s="371"/>
      <c r="N56" s="371"/>
      <c r="O56" s="371"/>
      <c r="P56" s="371" t="s">
        <v>496</v>
      </c>
      <c r="Q56" s="271" t="s">
        <v>4368</v>
      </c>
    </row>
    <row r="57" spans="1:17" s="211" customFormat="1" ht="63.75" customHeight="1" x14ac:dyDescent="0.2">
      <c r="A57" s="1015"/>
      <c r="B57" s="230" t="s">
        <v>2653</v>
      </c>
      <c r="C57" s="1014"/>
      <c r="D57" s="231">
        <v>1184.75</v>
      </c>
      <c r="E57" s="231" t="s">
        <v>2569</v>
      </c>
      <c r="F57" s="232">
        <v>42054</v>
      </c>
      <c r="G57" s="233" t="s">
        <v>3477</v>
      </c>
      <c r="H57" s="251" t="s">
        <v>3478</v>
      </c>
      <c r="I57" s="234" t="s">
        <v>496</v>
      </c>
      <c r="J57" s="235"/>
      <c r="K57" s="234" t="s">
        <v>496</v>
      </c>
      <c r="L57" s="235"/>
      <c r="M57" s="371" t="s">
        <v>496</v>
      </c>
      <c r="N57" s="371"/>
      <c r="O57" s="371"/>
      <c r="P57" s="371"/>
      <c r="Q57" s="237"/>
    </row>
    <row r="58" spans="1:17" s="211" customFormat="1" ht="63.75" customHeight="1" x14ac:dyDescent="0.2">
      <c r="A58" s="1015" t="s">
        <v>3479</v>
      </c>
      <c r="B58" s="230" t="s">
        <v>3480</v>
      </c>
      <c r="C58" s="1014" t="s">
        <v>6984</v>
      </c>
      <c r="D58" s="231">
        <v>12000</v>
      </c>
      <c r="E58" s="231" t="s">
        <v>2703</v>
      </c>
      <c r="F58" s="1016">
        <v>42066</v>
      </c>
      <c r="G58" s="233" t="s">
        <v>3481</v>
      </c>
      <c r="H58" s="251" t="s">
        <v>3482</v>
      </c>
      <c r="I58" s="234" t="s">
        <v>496</v>
      </c>
      <c r="J58" s="235"/>
      <c r="K58" s="234" t="s">
        <v>496</v>
      </c>
      <c r="L58" s="235"/>
      <c r="M58" s="371"/>
      <c r="N58" s="371"/>
      <c r="O58" s="371" t="s">
        <v>496</v>
      </c>
      <c r="P58" s="371"/>
      <c r="Q58" s="237"/>
    </row>
    <row r="59" spans="1:17" s="211" customFormat="1" ht="63.75" customHeight="1" x14ac:dyDescent="0.2">
      <c r="A59" s="1015"/>
      <c r="B59" s="230" t="s">
        <v>3483</v>
      </c>
      <c r="C59" s="1014"/>
      <c r="D59" s="231">
        <v>2674</v>
      </c>
      <c r="E59" s="231" t="s">
        <v>2703</v>
      </c>
      <c r="F59" s="1016"/>
      <c r="G59" s="233" t="s">
        <v>3481</v>
      </c>
      <c r="H59" s="251" t="s">
        <v>3484</v>
      </c>
      <c r="I59" s="234" t="s">
        <v>496</v>
      </c>
      <c r="J59" s="235"/>
      <c r="K59" s="234" t="s">
        <v>496</v>
      </c>
      <c r="L59" s="235"/>
      <c r="M59" s="371"/>
      <c r="N59" s="371"/>
      <c r="O59" s="371" t="s">
        <v>496</v>
      </c>
      <c r="P59" s="340"/>
      <c r="Q59" s="237"/>
    </row>
    <row r="60" spans="1:17" s="211" customFormat="1" ht="63.75" customHeight="1" x14ac:dyDescent="0.2">
      <c r="A60" s="1015" t="s">
        <v>3485</v>
      </c>
      <c r="B60" s="230" t="s">
        <v>2567</v>
      </c>
      <c r="C60" s="1018" t="s">
        <v>2568</v>
      </c>
      <c r="D60" s="231">
        <v>1100</v>
      </c>
      <c r="E60" s="231" t="s">
        <v>2703</v>
      </c>
      <c r="F60" s="1016">
        <v>42090</v>
      </c>
      <c r="G60" s="1016" t="s">
        <v>4369</v>
      </c>
      <c r="H60" s="251" t="s">
        <v>3486</v>
      </c>
      <c r="I60" s="234" t="s">
        <v>496</v>
      </c>
      <c r="J60" s="235"/>
      <c r="K60" s="234" t="s">
        <v>496</v>
      </c>
      <c r="L60" s="235"/>
      <c r="M60" s="371" t="s">
        <v>496</v>
      </c>
      <c r="N60" s="340"/>
      <c r="O60" s="340"/>
      <c r="P60" s="340"/>
      <c r="Q60" s="237"/>
    </row>
    <row r="61" spans="1:17" s="211" customFormat="1" ht="63.75" customHeight="1" x14ac:dyDescent="0.2">
      <c r="A61" s="1015"/>
      <c r="B61" s="230" t="s">
        <v>2571</v>
      </c>
      <c r="C61" s="1018"/>
      <c r="D61" s="231">
        <v>1100</v>
      </c>
      <c r="E61" s="231" t="s">
        <v>2703</v>
      </c>
      <c r="F61" s="1016"/>
      <c r="G61" s="1016"/>
      <c r="H61" s="251" t="s">
        <v>3487</v>
      </c>
      <c r="I61" s="234" t="s">
        <v>496</v>
      </c>
      <c r="J61" s="235"/>
      <c r="K61" s="234" t="s">
        <v>496</v>
      </c>
      <c r="L61" s="235"/>
      <c r="M61" s="371" t="s">
        <v>496</v>
      </c>
      <c r="N61" s="340"/>
      <c r="O61" s="340"/>
      <c r="P61" s="340"/>
      <c r="Q61" s="237"/>
    </row>
    <row r="62" spans="1:17" s="211" customFormat="1" ht="63.75" customHeight="1" x14ac:dyDescent="0.2">
      <c r="A62" s="1015"/>
      <c r="B62" s="230" t="s">
        <v>2572</v>
      </c>
      <c r="C62" s="1018"/>
      <c r="D62" s="231">
        <v>1118.7</v>
      </c>
      <c r="E62" s="231" t="s">
        <v>2703</v>
      </c>
      <c r="F62" s="1016"/>
      <c r="G62" s="1016"/>
      <c r="H62" s="251" t="s">
        <v>3488</v>
      </c>
      <c r="I62" s="234" t="s">
        <v>496</v>
      </c>
      <c r="J62" s="235"/>
      <c r="K62" s="234" t="s">
        <v>496</v>
      </c>
      <c r="L62" s="235"/>
      <c r="M62" s="371"/>
      <c r="N62" s="371"/>
      <c r="O62" s="371" t="s">
        <v>496</v>
      </c>
      <c r="P62" s="340"/>
      <c r="Q62" s="237"/>
    </row>
    <row r="63" spans="1:17" s="211" customFormat="1" ht="63.75" customHeight="1" x14ac:dyDescent="0.2">
      <c r="A63" s="1015"/>
      <c r="B63" s="230" t="s">
        <v>3489</v>
      </c>
      <c r="C63" s="1018"/>
      <c r="D63" s="231">
        <v>1200</v>
      </c>
      <c r="E63" s="231" t="s">
        <v>2703</v>
      </c>
      <c r="F63" s="1016"/>
      <c r="G63" s="1016"/>
      <c r="H63" s="251" t="s">
        <v>3490</v>
      </c>
      <c r="I63" s="234" t="s">
        <v>496</v>
      </c>
      <c r="J63" s="235"/>
      <c r="K63" s="234" t="s">
        <v>496</v>
      </c>
      <c r="L63" s="235"/>
      <c r="M63" s="371"/>
      <c r="N63" s="371"/>
      <c r="O63" s="371" t="s">
        <v>496</v>
      </c>
      <c r="P63" s="340"/>
      <c r="Q63" s="237"/>
    </row>
    <row r="64" spans="1:17" s="211" customFormat="1" ht="63.75" customHeight="1" x14ac:dyDescent="0.2">
      <c r="A64" s="1015"/>
      <c r="B64" s="230" t="s">
        <v>3491</v>
      </c>
      <c r="C64" s="1018"/>
      <c r="D64" s="231">
        <v>400</v>
      </c>
      <c r="E64" s="231" t="s">
        <v>2703</v>
      </c>
      <c r="F64" s="1016"/>
      <c r="G64" s="1016"/>
      <c r="H64" s="251" t="s">
        <v>3492</v>
      </c>
      <c r="I64" s="234" t="s">
        <v>496</v>
      </c>
      <c r="J64" s="235"/>
      <c r="K64" s="234" t="s">
        <v>496</v>
      </c>
      <c r="L64" s="235"/>
      <c r="M64" s="371"/>
      <c r="N64" s="371"/>
      <c r="O64" s="371" t="s">
        <v>496</v>
      </c>
      <c r="P64" s="340"/>
      <c r="Q64" s="237"/>
    </row>
    <row r="65" spans="1:17" s="211" customFormat="1" ht="63.75" customHeight="1" x14ac:dyDescent="0.2">
      <c r="A65" s="1015"/>
      <c r="B65" s="230" t="s">
        <v>2573</v>
      </c>
      <c r="C65" s="1018"/>
      <c r="D65" s="231">
        <v>375</v>
      </c>
      <c r="E65" s="231" t="s">
        <v>2703</v>
      </c>
      <c r="F65" s="1016"/>
      <c r="G65" s="1016"/>
      <c r="H65" s="251" t="s">
        <v>3493</v>
      </c>
      <c r="I65" s="234" t="s">
        <v>496</v>
      </c>
      <c r="J65" s="235"/>
      <c r="K65" s="234" t="s">
        <v>496</v>
      </c>
      <c r="L65" s="235"/>
      <c r="M65" s="371"/>
      <c r="N65" s="371"/>
      <c r="O65" s="371" t="s">
        <v>496</v>
      </c>
      <c r="P65" s="340"/>
      <c r="Q65" s="237"/>
    </row>
    <row r="66" spans="1:17" s="211" customFormat="1" ht="63.75" customHeight="1" x14ac:dyDescent="0.2">
      <c r="A66" s="1015"/>
      <c r="B66" s="230" t="s">
        <v>2583</v>
      </c>
      <c r="C66" s="1018"/>
      <c r="D66" s="231">
        <v>1650</v>
      </c>
      <c r="E66" s="231" t="s">
        <v>2703</v>
      </c>
      <c r="F66" s="1016"/>
      <c r="G66" s="1016"/>
      <c r="H66" s="251" t="s">
        <v>3494</v>
      </c>
      <c r="I66" s="234" t="s">
        <v>496</v>
      </c>
      <c r="J66" s="235"/>
      <c r="K66" s="234" t="s">
        <v>496</v>
      </c>
      <c r="L66" s="235"/>
      <c r="M66" s="371"/>
      <c r="N66" s="371"/>
      <c r="O66" s="371" t="s">
        <v>496</v>
      </c>
      <c r="P66" s="340"/>
      <c r="Q66" s="237"/>
    </row>
    <row r="67" spans="1:17" s="211" customFormat="1" ht="63.75" customHeight="1" x14ac:dyDescent="0.2">
      <c r="A67" s="1015"/>
      <c r="B67" s="230" t="s">
        <v>2584</v>
      </c>
      <c r="C67" s="1018"/>
      <c r="D67" s="231">
        <v>1380</v>
      </c>
      <c r="E67" s="231" t="s">
        <v>2703</v>
      </c>
      <c r="F67" s="1016"/>
      <c r="G67" s="1016"/>
      <c r="H67" s="251" t="s">
        <v>3495</v>
      </c>
      <c r="I67" s="234" t="s">
        <v>496</v>
      </c>
      <c r="J67" s="235"/>
      <c r="K67" s="234" t="s">
        <v>496</v>
      </c>
      <c r="L67" s="235"/>
      <c r="M67" s="371"/>
      <c r="N67" s="371"/>
      <c r="O67" s="371" t="s">
        <v>496</v>
      </c>
      <c r="P67" s="371"/>
      <c r="Q67" s="237"/>
    </row>
    <row r="68" spans="1:17" s="211" customFormat="1" ht="63.75" customHeight="1" x14ac:dyDescent="0.2">
      <c r="A68" s="1015"/>
      <c r="B68" s="230" t="s">
        <v>2585</v>
      </c>
      <c r="C68" s="1018"/>
      <c r="D68" s="231">
        <v>1500</v>
      </c>
      <c r="E68" s="231" t="s">
        <v>2703</v>
      </c>
      <c r="F68" s="1016"/>
      <c r="G68" s="1016"/>
      <c r="H68" s="251" t="s">
        <v>3496</v>
      </c>
      <c r="I68" s="234" t="s">
        <v>496</v>
      </c>
      <c r="J68" s="235"/>
      <c r="K68" s="234" t="s">
        <v>496</v>
      </c>
      <c r="L68" s="235"/>
      <c r="M68" s="371" t="s">
        <v>496</v>
      </c>
      <c r="N68" s="371"/>
      <c r="O68" s="371"/>
      <c r="P68" s="371"/>
      <c r="Q68" s="237"/>
    </row>
    <row r="69" spans="1:17" s="211" customFormat="1" ht="63.75" customHeight="1" x14ac:dyDescent="0.2">
      <c r="A69" s="1015"/>
      <c r="B69" s="230" t="s">
        <v>3497</v>
      </c>
      <c r="C69" s="1018"/>
      <c r="D69" s="231">
        <v>847.5</v>
      </c>
      <c r="E69" s="231" t="s">
        <v>2703</v>
      </c>
      <c r="F69" s="1016"/>
      <c r="G69" s="1016"/>
      <c r="H69" s="251" t="s">
        <v>3498</v>
      </c>
      <c r="I69" s="234" t="s">
        <v>496</v>
      </c>
      <c r="J69" s="235"/>
      <c r="K69" s="234" t="s">
        <v>496</v>
      </c>
      <c r="L69" s="235"/>
      <c r="M69" s="371"/>
      <c r="N69" s="371"/>
      <c r="O69" s="371" t="s">
        <v>496</v>
      </c>
      <c r="P69" s="371"/>
      <c r="Q69" s="237"/>
    </row>
    <row r="70" spans="1:17" s="211" customFormat="1" ht="63.75" customHeight="1" x14ac:dyDescent="0.2">
      <c r="A70" s="1015"/>
      <c r="B70" s="230" t="s">
        <v>2574</v>
      </c>
      <c r="C70" s="1018"/>
      <c r="D70" s="231">
        <v>570</v>
      </c>
      <c r="E70" s="231" t="s">
        <v>2703</v>
      </c>
      <c r="F70" s="1016"/>
      <c r="G70" s="1016"/>
      <c r="H70" s="251" t="s">
        <v>3499</v>
      </c>
      <c r="I70" s="234" t="s">
        <v>496</v>
      </c>
      <c r="J70" s="235"/>
      <c r="K70" s="234" t="s">
        <v>496</v>
      </c>
      <c r="L70" s="235"/>
      <c r="M70" s="371" t="s">
        <v>496</v>
      </c>
      <c r="N70" s="371"/>
      <c r="O70" s="371"/>
      <c r="P70" s="340"/>
      <c r="Q70" s="237"/>
    </row>
    <row r="71" spans="1:17" s="211" customFormat="1" ht="63.75" customHeight="1" x14ac:dyDescent="0.2">
      <c r="A71" s="1015"/>
      <c r="B71" s="230" t="s">
        <v>4370</v>
      </c>
      <c r="C71" s="1018"/>
      <c r="D71" s="231">
        <v>429.40000000000003</v>
      </c>
      <c r="E71" s="231" t="s">
        <v>2703</v>
      </c>
      <c r="F71" s="1016"/>
      <c r="G71" s="1016"/>
      <c r="H71" s="251" t="s">
        <v>3500</v>
      </c>
      <c r="I71" s="234" t="s">
        <v>496</v>
      </c>
      <c r="J71" s="235"/>
      <c r="K71" s="234" t="s">
        <v>496</v>
      </c>
      <c r="L71" s="235"/>
      <c r="M71" s="371"/>
      <c r="N71" s="371"/>
      <c r="O71" s="371" t="s">
        <v>496</v>
      </c>
      <c r="P71" s="371"/>
      <c r="Q71" s="237"/>
    </row>
    <row r="72" spans="1:17" s="211" customFormat="1" ht="63.75" customHeight="1" x14ac:dyDescent="0.2">
      <c r="A72" s="1015"/>
      <c r="B72" s="230" t="s">
        <v>3501</v>
      </c>
      <c r="C72" s="1018"/>
      <c r="D72" s="231">
        <v>200</v>
      </c>
      <c r="E72" s="231" t="s">
        <v>2703</v>
      </c>
      <c r="F72" s="1016"/>
      <c r="G72" s="1016"/>
      <c r="H72" s="251" t="s">
        <v>3502</v>
      </c>
      <c r="I72" s="234" t="s">
        <v>496</v>
      </c>
      <c r="J72" s="235"/>
      <c r="K72" s="234" t="s">
        <v>496</v>
      </c>
      <c r="L72" s="235"/>
      <c r="M72" s="371"/>
      <c r="N72" s="371"/>
      <c r="O72" s="371" t="s">
        <v>496</v>
      </c>
      <c r="P72" s="340"/>
      <c r="Q72" s="237"/>
    </row>
    <row r="73" spans="1:17" s="211" customFormat="1" ht="63.75" customHeight="1" x14ac:dyDescent="0.2">
      <c r="A73" s="1015"/>
      <c r="B73" s="230" t="s">
        <v>3503</v>
      </c>
      <c r="C73" s="1018"/>
      <c r="D73" s="231">
        <v>300</v>
      </c>
      <c r="E73" s="231" t="s">
        <v>2703</v>
      </c>
      <c r="F73" s="1016"/>
      <c r="G73" s="1016"/>
      <c r="H73" s="251" t="s">
        <v>3504</v>
      </c>
      <c r="I73" s="234" t="s">
        <v>496</v>
      </c>
      <c r="J73" s="235"/>
      <c r="K73" s="234" t="s">
        <v>496</v>
      </c>
      <c r="L73" s="235"/>
      <c r="M73" s="371" t="s">
        <v>496</v>
      </c>
      <c r="N73" s="371"/>
      <c r="O73" s="371"/>
      <c r="P73" s="371"/>
      <c r="Q73" s="237"/>
    </row>
    <row r="74" spans="1:17" s="211" customFormat="1" ht="63.75" customHeight="1" x14ac:dyDescent="0.2">
      <c r="A74" s="1015"/>
      <c r="B74" s="230" t="s">
        <v>3505</v>
      </c>
      <c r="C74" s="1018"/>
      <c r="D74" s="231">
        <v>740</v>
      </c>
      <c r="E74" s="231" t="s">
        <v>2703</v>
      </c>
      <c r="F74" s="1016"/>
      <c r="G74" s="1016"/>
      <c r="H74" s="251" t="s">
        <v>3506</v>
      </c>
      <c r="I74" s="234" t="s">
        <v>496</v>
      </c>
      <c r="J74" s="235"/>
      <c r="K74" s="234" t="s">
        <v>496</v>
      </c>
      <c r="L74" s="235"/>
      <c r="M74" s="371" t="s">
        <v>496</v>
      </c>
      <c r="N74" s="371"/>
      <c r="O74" s="371"/>
      <c r="P74" s="371"/>
      <c r="Q74" s="237"/>
    </row>
    <row r="75" spans="1:17" s="211" customFormat="1" ht="63.75" customHeight="1" x14ac:dyDescent="0.2">
      <c r="A75" s="1015"/>
      <c r="B75" s="230" t="s">
        <v>3507</v>
      </c>
      <c r="C75" s="1018"/>
      <c r="D75" s="231">
        <v>1080</v>
      </c>
      <c r="E75" s="231" t="s">
        <v>2703</v>
      </c>
      <c r="F75" s="1016"/>
      <c r="G75" s="1016"/>
      <c r="H75" s="251" t="s">
        <v>3508</v>
      </c>
      <c r="I75" s="234" t="s">
        <v>496</v>
      </c>
      <c r="J75" s="235"/>
      <c r="K75" s="234" t="s">
        <v>496</v>
      </c>
      <c r="L75" s="235"/>
      <c r="M75" s="371" t="s">
        <v>496</v>
      </c>
      <c r="N75" s="371"/>
      <c r="O75" s="371"/>
      <c r="P75" s="371"/>
      <c r="Q75" s="237"/>
    </row>
    <row r="76" spans="1:17" s="211" customFormat="1" ht="63.75" customHeight="1" x14ac:dyDescent="0.2">
      <c r="A76" s="1015"/>
      <c r="B76" s="230" t="s">
        <v>2578</v>
      </c>
      <c r="C76" s="1018"/>
      <c r="D76" s="231">
        <v>851</v>
      </c>
      <c r="E76" s="231" t="s">
        <v>2703</v>
      </c>
      <c r="F76" s="1016"/>
      <c r="G76" s="1016"/>
      <c r="H76" s="251" t="s">
        <v>3509</v>
      </c>
      <c r="I76" s="234" t="s">
        <v>496</v>
      </c>
      <c r="J76" s="235"/>
      <c r="K76" s="234" t="s">
        <v>496</v>
      </c>
      <c r="L76" s="235"/>
      <c r="M76" s="371" t="s">
        <v>496</v>
      </c>
      <c r="N76" s="371"/>
      <c r="O76" s="371"/>
      <c r="P76" s="371"/>
      <c r="Q76" s="237"/>
    </row>
    <row r="77" spans="1:17" s="211" customFormat="1" ht="63.75" customHeight="1" x14ac:dyDescent="0.2">
      <c r="A77" s="1015"/>
      <c r="B77" s="230" t="s">
        <v>3510</v>
      </c>
      <c r="C77" s="1018"/>
      <c r="D77" s="231">
        <v>339</v>
      </c>
      <c r="E77" s="231" t="s">
        <v>2703</v>
      </c>
      <c r="F77" s="1016"/>
      <c r="G77" s="1016"/>
      <c r="H77" s="251" t="s">
        <v>3511</v>
      </c>
      <c r="I77" s="234" t="s">
        <v>496</v>
      </c>
      <c r="J77" s="235"/>
      <c r="K77" s="234" t="s">
        <v>496</v>
      </c>
      <c r="L77" s="235"/>
      <c r="M77" s="371"/>
      <c r="N77" s="371"/>
      <c r="O77" s="371" t="s">
        <v>496</v>
      </c>
      <c r="P77" s="371"/>
      <c r="Q77" s="237"/>
    </row>
    <row r="78" spans="1:17" s="211" customFormat="1" ht="63.75" customHeight="1" x14ac:dyDescent="0.2">
      <c r="A78" s="1015"/>
      <c r="B78" s="230" t="s">
        <v>3512</v>
      </c>
      <c r="C78" s="1018"/>
      <c r="D78" s="231">
        <v>3000</v>
      </c>
      <c r="E78" s="231" t="s">
        <v>2703</v>
      </c>
      <c r="F78" s="1016"/>
      <c r="G78" s="1016"/>
      <c r="H78" s="251" t="s">
        <v>3513</v>
      </c>
      <c r="I78" s="234" t="s">
        <v>496</v>
      </c>
      <c r="J78" s="235"/>
      <c r="K78" s="234" t="s">
        <v>496</v>
      </c>
      <c r="L78" s="235"/>
      <c r="M78" s="371"/>
      <c r="N78" s="371"/>
      <c r="O78" s="371" t="s">
        <v>496</v>
      </c>
      <c r="P78" s="371"/>
      <c r="Q78" s="237"/>
    </row>
    <row r="79" spans="1:17" s="211" customFormat="1" ht="63.75" customHeight="1" x14ac:dyDescent="0.2">
      <c r="A79" s="1015"/>
      <c r="B79" s="230" t="s">
        <v>3514</v>
      </c>
      <c r="C79" s="1018"/>
      <c r="D79" s="231">
        <v>565</v>
      </c>
      <c r="E79" s="231" t="s">
        <v>2703</v>
      </c>
      <c r="F79" s="1016"/>
      <c r="G79" s="1016"/>
      <c r="H79" s="251" t="s">
        <v>3515</v>
      </c>
      <c r="I79" s="377" t="s">
        <v>2534</v>
      </c>
      <c r="J79" s="377" t="s">
        <v>2534</v>
      </c>
      <c r="K79" s="377" t="s">
        <v>2534</v>
      </c>
      <c r="L79" s="377" t="s">
        <v>2534</v>
      </c>
      <c r="M79" s="377" t="s">
        <v>2534</v>
      </c>
      <c r="N79" s="377" t="s">
        <v>2534</v>
      </c>
      <c r="O79" s="377" t="s">
        <v>2534</v>
      </c>
      <c r="P79" s="377" t="s">
        <v>2534</v>
      </c>
      <c r="Q79" s="237" t="s">
        <v>5504</v>
      </c>
    </row>
    <row r="80" spans="1:17" s="211" customFormat="1" ht="63.75" customHeight="1" x14ac:dyDescent="0.2">
      <c r="A80" s="1015"/>
      <c r="B80" s="230" t="s">
        <v>2580</v>
      </c>
      <c r="C80" s="1018"/>
      <c r="D80" s="231">
        <v>690</v>
      </c>
      <c r="E80" s="231" t="s">
        <v>2703</v>
      </c>
      <c r="F80" s="1016"/>
      <c r="G80" s="1016"/>
      <c r="H80" s="251" t="s">
        <v>3516</v>
      </c>
      <c r="I80" s="234" t="s">
        <v>496</v>
      </c>
      <c r="J80" s="235"/>
      <c r="K80" s="234" t="s">
        <v>496</v>
      </c>
      <c r="L80" s="235"/>
      <c r="M80" s="371"/>
      <c r="N80" s="371"/>
      <c r="O80" s="371" t="s">
        <v>496</v>
      </c>
      <c r="P80" s="340"/>
      <c r="Q80" s="237"/>
    </row>
    <row r="81" spans="1:17" s="211" customFormat="1" ht="63.75" customHeight="1" x14ac:dyDescent="0.2">
      <c r="A81" s="1015"/>
      <c r="B81" s="230" t="s">
        <v>2581</v>
      </c>
      <c r="C81" s="1018"/>
      <c r="D81" s="231">
        <v>500</v>
      </c>
      <c r="E81" s="231" t="s">
        <v>2703</v>
      </c>
      <c r="F81" s="1016"/>
      <c r="G81" s="1016"/>
      <c r="H81" s="251" t="s">
        <v>3517</v>
      </c>
      <c r="I81" s="234" t="s">
        <v>496</v>
      </c>
      <c r="J81" s="235"/>
      <c r="K81" s="234" t="s">
        <v>496</v>
      </c>
      <c r="L81" s="235"/>
      <c r="M81" s="371" t="s">
        <v>496</v>
      </c>
      <c r="N81" s="371"/>
      <c r="O81" s="371"/>
      <c r="P81" s="371"/>
      <c r="Q81" s="237"/>
    </row>
    <row r="82" spans="1:17" s="211" customFormat="1" ht="63.75" customHeight="1" x14ac:dyDescent="0.2">
      <c r="A82" s="1015"/>
      <c r="B82" s="230" t="s">
        <v>3518</v>
      </c>
      <c r="C82" s="1018"/>
      <c r="D82" s="231">
        <v>300</v>
      </c>
      <c r="E82" s="231" t="s">
        <v>2703</v>
      </c>
      <c r="F82" s="1016"/>
      <c r="G82" s="1016"/>
      <c r="H82" s="251" t="s">
        <v>3519</v>
      </c>
      <c r="I82" s="234" t="s">
        <v>496</v>
      </c>
      <c r="J82" s="235"/>
      <c r="K82" s="234" t="s">
        <v>496</v>
      </c>
      <c r="L82" s="235"/>
      <c r="M82" s="371"/>
      <c r="N82" s="371"/>
      <c r="O82" s="371" t="s">
        <v>496</v>
      </c>
      <c r="P82" s="371"/>
      <c r="Q82" s="237"/>
    </row>
    <row r="83" spans="1:17" s="211" customFormat="1" ht="63.75" customHeight="1" x14ac:dyDescent="0.2">
      <c r="A83" s="1015"/>
      <c r="B83" s="230" t="s">
        <v>3520</v>
      </c>
      <c r="C83" s="1018"/>
      <c r="D83" s="231">
        <v>900</v>
      </c>
      <c r="E83" s="231" t="s">
        <v>2703</v>
      </c>
      <c r="F83" s="1016"/>
      <c r="G83" s="1016"/>
      <c r="H83" s="251" t="s">
        <v>3521</v>
      </c>
      <c r="I83" s="378" t="s">
        <v>496</v>
      </c>
      <c r="J83" s="379"/>
      <c r="K83" s="378" t="s">
        <v>496</v>
      </c>
      <c r="L83" s="379"/>
      <c r="M83" s="380" t="s">
        <v>496</v>
      </c>
      <c r="N83" s="380"/>
      <c r="O83" s="380"/>
      <c r="P83" s="380"/>
      <c r="Q83" s="237"/>
    </row>
    <row r="84" spans="1:17" s="211" customFormat="1" ht="63.75" customHeight="1" x14ac:dyDescent="0.2">
      <c r="A84" s="1015"/>
      <c r="B84" s="230" t="s">
        <v>2589</v>
      </c>
      <c r="C84" s="1018"/>
      <c r="D84" s="231">
        <v>880</v>
      </c>
      <c r="E84" s="231" t="s">
        <v>2703</v>
      </c>
      <c r="F84" s="1016"/>
      <c r="G84" s="1016"/>
      <c r="H84" s="251" t="s">
        <v>3522</v>
      </c>
      <c r="I84" s="378" t="s">
        <v>496</v>
      </c>
      <c r="J84" s="379"/>
      <c r="K84" s="378" t="s">
        <v>496</v>
      </c>
      <c r="L84" s="379"/>
      <c r="M84" s="380"/>
      <c r="N84" s="380"/>
      <c r="O84" s="380" t="s">
        <v>496</v>
      </c>
      <c r="P84" s="380"/>
      <c r="Q84" s="237"/>
    </row>
    <row r="85" spans="1:17" s="211" customFormat="1" ht="63.75" customHeight="1" x14ac:dyDescent="0.2">
      <c r="A85" s="1015"/>
      <c r="B85" s="230" t="s">
        <v>3523</v>
      </c>
      <c r="C85" s="1018"/>
      <c r="D85" s="231">
        <v>902</v>
      </c>
      <c r="E85" s="231" t="s">
        <v>2703</v>
      </c>
      <c r="F85" s="1016"/>
      <c r="G85" s="1016"/>
      <c r="H85" s="251" t="s">
        <v>3524</v>
      </c>
      <c r="I85" s="378" t="s">
        <v>496</v>
      </c>
      <c r="J85" s="379"/>
      <c r="K85" s="378" t="s">
        <v>496</v>
      </c>
      <c r="L85" s="379"/>
      <c r="M85" s="380" t="s">
        <v>496</v>
      </c>
      <c r="N85" s="380"/>
      <c r="O85" s="380"/>
      <c r="P85" s="380"/>
      <c r="Q85" s="237"/>
    </row>
    <row r="86" spans="1:17" s="211" customFormat="1" ht="63.75" customHeight="1" x14ac:dyDescent="0.2">
      <c r="A86" s="1015"/>
      <c r="B86" s="230" t="s">
        <v>3525</v>
      </c>
      <c r="C86" s="1018"/>
      <c r="D86" s="231">
        <v>540</v>
      </c>
      <c r="E86" s="231" t="s">
        <v>2703</v>
      </c>
      <c r="F86" s="1016"/>
      <c r="G86" s="1016"/>
      <c r="H86" s="251" t="s">
        <v>3526</v>
      </c>
      <c r="I86" s="378" t="s">
        <v>496</v>
      </c>
      <c r="J86" s="379"/>
      <c r="K86" s="378" t="s">
        <v>496</v>
      </c>
      <c r="L86" s="379"/>
      <c r="M86" s="380"/>
      <c r="N86" s="380"/>
      <c r="O86" s="380" t="s">
        <v>496</v>
      </c>
      <c r="P86" s="380"/>
      <c r="Q86" s="237"/>
    </row>
    <row r="87" spans="1:17" s="211" customFormat="1" ht="63.75" customHeight="1" x14ac:dyDescent="0.2">
      <c r="A87" s="1015"/>
      <c r="B87" s="230" t="s">
        <v>3527</v>
      </c>
      <c r="C87" s="1018"/>
      <c r="D87" s="231">
        <v>300</v>
      </c>
      <c r="E87" s="231" t="s">
        <v>2703</v>
      </c>
      <c r="F87" s="1016"/>
      <c r="G87" s="1016"/>
      <c r="H87" s="251" t="s">
        <v>3528</v>
      </c>
      <c r="I87" s="378" t="s">
        <v>496</v>
      </c>
      <c r="J87" s="379"/>
      <c r="K87" s="378" t="s">
        <v>496</v>
      </c>
      <c r="L87" s="379"/>
      <c r="M87" s="380"/>
      <c r="N87" s="380"/>
      <c r="O87" s="380" t="s">
        <v>496</v>
      </c>
      <c r="P87" s="380"/>
      <c r="Q87" s="237"/>
    </row>
    <row r="88" spans="1:17" s="211" customFormat="1" ht="63.75" customHeight="1" x14ac:dyDescent="0.2">
      <c r="A88" s="1015"/>
      <c r="B88" s="230" t="s">
        <v>2599</v>
      </c>
      <c r="C88" s="1018"/>
      <c r="D88" s="231">
        <v>396</v>
      </c>
      <c r="E88" s="231" t="s">
        <v>2703</v>
      </c>
      <c r="F88" s="1016"/>
      <c r="G88" s="1016"/>
      <c r="H88" s="251" t="s">
        <v>3529</v>
      </c>
      <c r="I88" s="378" t="s">
        <v>496</v>
      </c>
      <c r="J88" s="379"/>
      <c r="K88" s="378" t="s">
        <v>496</v>
      </c>
      <c r="L88" s="379"/>
      <c r="M88" s="380"/>
      <c r="N88" s="380"/>
      <c r="O88" s="380" t="s">
        <v>496</v>
      </c>
      <c r="P88" s="380"/>
      <c r="Q88" s="237"/>
    </row>
    <row r="89" spans="1:17" s="211" customFormat="1" ht="63.75" customHeight="1" x14ac:dyDescent="0.2">
      <c r="A89" s="1015"/>
      <c r="B89" s="230" t="s">
        <v>2600</v>
      </c>
      <c r="C89" s="1018"/>
      <c r="D89" s="231">
        <v>380</v>
      </c>
      <c r="E89" s="231" t="s">
        <v>2703</v>
      </c>
      <c r="F89" s="1016"/>
      <c r="G89" s="1016"/>
      <c r="H89" s="251" t="s">
        <v>3530</v>
      </c>
      <c r="I89" s="378" t="s">
        <v>496</v>
      </c>
      <c r="J89" s="379"/>
      <c r="K89" s="378" t="s">
        <v>496</v>
      </c>
      <c r="L89" s="379"/>
      <c r="M89" s="380"/>
      <c r="N89" s="380"/>
      <c r="O89" s="380" t="s">
        <v>496</v>
      </c>
      <c r="P89" s="380"/>
      <c r="Q89" s="237"/>
    </row>
    <row r="90" spans="1:17" s="211" customFormat="1" ht="63.75" customHeight="1" x14ac:dyDescent="0.2">
      <c r="A90" s="1015"/>
      <c r="B90" s="230" t="s">
        <v>3531</v>
      </c>
      <c r="C90" s="1018"/>
      <c r="D90" s="231">
        <v>450</v>
      </c>
      <c r="E90" s="231" t="s">
        <v>2703</v>
      </c>
      <c r="F90" s="1016"/>
      <c r="G90" s="1016"/>
      <c r="H90" s="251" t="s">
        <v>3532</v>
      </c>
      <c r="I90" s="378" t="s">
        <v>496</v>
      </c>
      <c r="J90" s="379"/>
      <c r="K90" s="378" t="s">
        <v>496</v>
      </c>
      <c r="L90" s="379"/>
      <c r="M90" s="380"/>
      <c r="N90" s="380"/>
      <c r="O90" s="380" t="s">
        <v>496</v>
      </c>
      <c r="P90" s="380"/>
      <c r="Q90" s="237"/>
    </row>
    <row r="91" spans="1:17" s="211" customFormat="1" ht="63.75" customHeight="1" x14ac:dyDescent="0.2">
      <c r="A91" s="1015"/>
      <c r="B91" s="230" t="s">
        <v>3533</v>
      </c>
      <c r="C91" s="1018"/>
      <c r="D91" s="231">
        <v>200</v>
      </c>
      <c r="E91" s="231" t="s">
        <v>2703</v>
      </c>
      <c r="F91" s="1016"/>
      <c r="G91" s="1016"/>
      <c r="H91" s="251" t="s">
        <v>3534</v>
      </c>
      <c r="I91" s="378" t="s">
        <v>496</v>
      </c>
      <c r="J91" s="379"/>
      <c r="K91" s="378" t="s">
        <v>496</v>
      </c>
      <c r="L91" s="379"/>
      <c r="M91" s="380" t="s">
        <v>496</v>
      </c>
      <c r="N91" s="380"/>
      <c r="O91" s="380"/>
      <c r="P91" s="380"/>
      <c r="Q91" s="237"/>
    </row>
    <row r="92" spans="1:17" s="211" customFormat="1" ht="63.75" customHeight="1" x14ac:dyDescent="0.2">
      <c r="A92" s="1015"/>
      <c r="B92" s="230" t="s">
        <v>2602</v>
      </c>
      <c r="C92" s="1018"/>
      <c r="D92" s="231">
        <v>5600</v>
      </c>
      <c r="E92" s="231" t="s">
        <v>2703</v>
      </c>
      <c r="F92" s="1016"/>
      <c r="G92" s="1016"/>
      <c r="H92" s="251" t="s">
        <v>3535</v>
      </c>
      <c r="I92" s="378" t="s">
        <v>496</v>
      </c>
      <c r="J92" s="379"/>
      <c r="K92" s="378" t="s">
        <v>496</v>
      </c>
      <c r="L92" s="379"/>
      <c r="M92" s="380" t="s">
        <v>496</v>
      </c>
      <c r="N92" s="380"/>
      <c r="O92" s="380"/>
      <c r="P92" s="380"/>
      <c r="Q92" s="237"/>
    </row>
    <row r="93" spans="1:17" s="211" customFormat="1" ht="63.75" customHeight="1" x14ac:dyDescent="0.2">
      <c r="A93" s="1015"/>
      <c r="B93" s="230" t="s">
        <v>2603</v>
      </c>
      <c r="C93" s="1018"/>
      <c r="D93" s="231">
        <v>4480</v>
      </c>
      <c r="E93" s="231" t="s">
        <v>2703</v>
      </c>
      <c r="F93" s="1016"/>
      <c r="G93" s="1016"/>
      <c r="H93" s="251" t="s">
        <v>3536</v>
      </c>
      <c r="I93" s="378" t="s">
        <v>496</v>
      </c>
      <c r="J93" s="379"/>
      <c r="K93" s="378" t="s">
        <v>496</v>
      </c>
      <c r="L93" s="379"/>
      <c r="M93" s="380" t="s">
        <v>496</v>
      </c>
      <c r="N93" s="380"/>
      <c r="O93" s="380"/>
      <c r="P93" s="380"/>
      <c r="Q93" s="237"/>
    </row>
    <row r="94" spans="1:17" s="211" customFormat="1" ht="63.75" customHeight="1" x14ac:dyDescent="0.2">
      <c r="A94" s="1015"/>
      <c r="B94" s="230" t="s">
        <v>2605</v>
      </c>
      <c r="C94" s="1018"/>
      <c r="D94" s="231">
        <v>4480</v>
      </c>
      <c r="E94" s="231" t="s">
        <v>2703</v>
      </c>
      <c r="F94" s="1016"/>
      <c r="G94" s="1016"/>
      <c r="H94" s="251" t="s">
        <v>3537</v>
      </c>
      <c r="I94" s="378" t="s">
        <v>496</v>
      </c>
      <c r="J94" s="379"/>
      <c r="K94" s="378" t="s">
        <v>496</v>
      </c>
      <c r="L94" s="379"/>
      <c r="M94" s="380"/>
      <c r="N94" s="380"/>
      <c r="O94" s="380" t="s">
        <v>496</v>
      </c>
      <c r="P94" s="380"/>
      <c r="Q94" s="237"/>
    </row>
    <row r="95" spans="1:17" s="211" customFormat="1" ht="63.75" customHeight="1" x14ac:dyDescent="0.2">
      <c r="A95" s="1015"/>
      <c r="B95" s="230" t="s">
        <v>2606</v>
      </c>
      <c r="C95" s="1018"/>
      <c r="D95" s="231">
        <v>1000</v>
      </c>
      <c r="E95" s="231" t="s">
        <v>2703</v>
      </c>
      <c r="F95" s="1016"/>
      <c r="G95" s="1016"/>
      <c r="H95" s="251" t="s">
        <v>3538</v>
      </c>
      <c r="I95" s="378" t="s">
        <v>496</v>
      </c>
      <c r="J95" s="379"/>
      <c r="K95" s="378" t="s">
        <v>496</v>
      </c>
      <c r="L95" s="379"/>
      <c r="M95" s="380"/>
      <c r="N95" s="380"/>
      <c r="O95" s="380" t="s">
        <v>496</v>
      </c>
      <c r="P95" s="380"/>
      <c r="Q95" s="237"/>
    </row>
    <row r="96" spans="1:17" s="211" customFormat="1" ht="63.75" customHeight="1" x14ac:dyDescent="0.2">
      <c r="A96" s="1015"/>
      <c r="B96" s="230" t="s">
        <v>2607</v>
      </c>
      <c r="C96" s="1018"/>
      <c r="D96" s="231">
        <v>880</v>
      </c>
      <c r="E96" s="231" t="s">
        <v>2703</v>
      </c>
      <c r="F96" s="1016"/>
      <c r="G96" s="1016"/>
      <c r="H96" s="251" t="s">
        <v>3539</v>
      </c>
      <c r="I96" s="378" t="s">
        <v>496</v>
      </c>
      <c r="J96" s="379"/>
      <c r="K96" s="378" t="s">
        <v>496</v>
      </c>
      <c r="L96" s="379"/>
      <c r="M96" s="380"/>
      <c r="N96" s="380"/>
      <c r="O96" s="380" t="s">
        <v>496</v>
      </c>
      <c r="P96" s="380"/>
      <c r="Q96" s="237"/>
    </row>
    <row r="97" spans="1:17" s="211" customFormat="1" ht="63.75" customHeight="1" x14ac:dyDescent="0.2">
      <c r="A97" s="1015"/>
      <c r="B97" s="230" t="s">
        <v>3540</v>
      </c>
      <c r="C97" s="1018"/>
      <c r="D97" s="231">
        <v>3625</v>
      </c>
      <c r="E97" s="231" t="s">
        <v>2703</v>
      </c>
      <c r="F97" s="1016"/>
      <c r="G97" s="1016"/>
      <c r="H97" s="251" t="s">
        <v>3541</v>
      </c>
      <c r="I97" s="378" t="s">
        <v>496</v>
      </c>
      <c r="J97" s="379"/>
      <c r="K97" s="378" t="s">
        <v>496</v>
      </c>
      <c r="L97" s="379"/>
      <c r="M97" s="380" t="s">
        <v>496</v>
      </c>
      <c r="N97" s="380"/>
      <c r="O97" s="380"/>
      <c r="P97" s="380"/>
      <c r="Q97" s="237"/>
    </row>
    <row r="98" spans="1:17" s="211" customFormat="1" ht="63.75" customHeight="1" x14ac:dyDescent="0.2">
      <c r="A98" s="1015"/>
      <c r="B98" s="230" t="s">
        <v>2608</v>
      </c>
      <c r="C98" s="1018"/>
      <c r="D98" s="231">
        <v>3500</v>
      </c>
      <c r="E98" s="231" t="s">
        <v>2703</v>
      </c>
      <c r="F98" s="1016"/>
      <c r="G98" s="1016"/>
      <c r="H98" s="251" t="s">
        <v>3542</v>
      </c>
      <c r="I98" s="378" t="s">
        <v>496</v>
      </c>
      <c r="J98" s="379"/>
      <c r="K98" s="378" t="s">
        <v>496</v>
      </c>
      <c r="L98" s="379"/>
      <c r="M98" s="380" t="s">
        <v>496</v>
      </c>
      <c r="N98" s="380"/>
      <c r="O98" s="380"/>
      <c r="P98" s="380"/>
      <c r="Q98" s="237"/>
    </row>
    <row r="99" spans="1:17" s="211" customFormat="1" ht="63.75" customHeight="1" x14ac:dyDescent="0.2">
      <c r="A99" s="1015"/>
      <c r="B99" s="230" t="s">
        <v>2609</v>
      </c>
      <c r="C99" s="1018"/>
      <c r="D99" s="231">
        <v>3920</v>
      </c>
      <c r="E99" s="231" t="s">
        <v>2703</v>
      </c>
      <c r="F99" s="1016"/>
      <c r="G99" s="1016"/>
      <c r="H99" s="251" t="s">
        <v>3543</v>
      </c>
      <c r="I99" s="378" t="s">
        <v>496</v>
      </c>
      <c r="J99" s="379"/>
      <c r="K99" s="378" t="s">
        <v>496</v>
      </c>
      <c r="L99" s="379"/>
      <c r="M99" s="380"/>
      <c r="N99" s="380"/>
      <c r="O99" s="380" t="s">
        <v>496</v>
      </c>
      <c r="P99" s="380"/>
      <c r="Q99" s="237"/>
    </row>
    <row r="100" spans="1:17" s="211" customFormat="1" ht="63.75" customHeight="1" x14ac:dyDescent="0.2">
      <c r="A100" s="1015"/>
      <c r="B100" s="230" t="s">
        <v>3544</v>
      </c>
      <c r="C100" s="1018"/>
      <c r="D100" s="231">
        <v>4350</v>
      </c>
      <c r="E100" s="231" t="s">
        <v>2703</v>
      </c>
      <c r="F100" s="1016"/>
      <c r="G100" s="1016"/>
      <c r="H100" s="251" t="s">
        <v>3545</v>
      </c>
      <c r="I100" s="378" t="s">
        <v>496</v>
      </c>
      <c r="J100" s="379"/>
      <c r="K100" s="378" t="s">
        <v>496</v>
      </c>
      <c r="L100" s="379"/>
      <c r="M100" s="380" t="s">
        <v>496</v>
      </c>
      <c r="N100" s="380"/>
      <c r="O100" s="380"/>
      <c r="P100" s="380"/>
      <c r="Q100" s="237"/>
    </row>
    <row r="101" spans="1:17" s="211" customFormat="1" ht="63.75" customHeight="1" x14ac:dyDescent="0.2">
      <c r="A101" s="1015"/>
      <c r="B101" s="230" t="s">
        <v>3546</v>
      </c>
      <c r="C101" s="1018"/>
      <c r="D101" s="231">
        <v>600</v>
      </c>
      <c r="E101" s="231" t="s">
        <v>2703</v>
      </c>
      <c r="F101" s="1016"/>
      <c r="G101" s="1016"/>
      <c r="H101" s="251" t="s">
        <v>3547</v>
      </c>
      <c r="I101" s="234" t="s">
        <v>496</v>
      </c>
      <c r="J101" s="235"/>
      <c r="K101" s="234" t="s">
        <v>496</v>
      </c>
      <c r="L101" s="235"/>
      <c r="M101" s="371"/>
      <c r="N101" s="371"/>
      <c r="O101" s="371" t="s">
        <v>496</v>
      </c>
      <c r="P101" s="371"/>
      <c r="Q101" s="237"/>
    </row>
    <row r="102" spans="1:17" s="211" customFormat="1" ht="63.75" customHeight="1" x14ac:dyDescent="0.2">
      <c r="A102" s="1015"/>
      <c r="B102" s="230" t="s">
        <v>2611</v>
      </c>
      <c r="C102" s="1018"/>
      <c r="D102" s="231">
        <v>500</v>
      </c>
      <c r="E102" s="231" t="s">
        <v>2703</v>
      </c>
      <c r="F102" s="1016"/>
      <c r="G102" s="1016"/>
      <c r="H102" s="251" t="s">
        <v>3548</v>
      </c>
      <c r="I102" s="381" t="s">
        <v>2534</v>
      </c>
      <c r="J102" s="381" t="s">
        <v>2534</v>
      </c>
      <c r="K102" s="381" t="s">
        <v>2534</v>
      </c>
      <c r="L102" s="381" t="s">
        <v>2534</v>
      </c>
      <c r="M102" s="381" t="s">
        <v>2534</v>
      </c>
      <c r="N102" s="381" t="s">
        <v>2534</v>
      </c>
      <c r="O102" s="381" t="s">
        <v>2534</v>
      </c>
      <c r="P102" s="381" t="s">
        <v>2534</v>
      </c>
      <c r="Q102" s="237" t="s">
        <v>5505</v>
      </c>
    </row>
    <row r="103" spans="1:17" s="211" customFormat="1" ht="63.75" customHeight="1" x14ac:dyDescent="0.2">
      <c r="A103" s="229" t="s">
        <v>3549</v>
      </c>
      <c r="B103" s="230" t="s">
        <v>3546</v>
      </c>
      <c r="C103" s="230" t="s">
        <v>4371</v>
      </c>
      <c r="D103" s="231">
        <v>120</v>
      </c>
      <c r="E103" s="231" t="s">
        <v>2944</v>
      </c>
      <c r="F103" s="232">
        <v>42226</v>
      </c>
      <c r="G103" s="1016"/>
      <c r="H103" s="251" t="s">
        <v>3550</v>
      </c>
      <c r="I103" s="234" t="s">
        <v>496</v>
      </c>
      <c r="J103" s="235"/>
      <c r="K103" s="234" t="s">
        <v>496</v>
      </c>
      <c r="L103" s="235"/>
      <c r="M103" s="371"/>
      <c r="N103" s="371"/>
      <c r="O103" s="371" t="s">
        <v>496</v>
      </c>
      <c r="P103" s="371"/>
      <c r="Q103" s="237"/>
    </row>
    <row r="104" spans="1:17" s="211" customFormat="1" ht="63.75" customHeight="1" x14ac:dyDescent="0.2">
      <c r="A104" s="229" t="s">
        <v>3551</v>
      </c>
      <c r="B104" s="230" t="s">
        <v>3489</v>
      </c>
      <c r="C104" s="230" t="s">
        <v>4372</v>
      </c>
      <c r="D104" s="231">
        <v>1200</v>
      </c>
      <c r="E104" s="231" t="s">
        <v>2944</v>
      </c>
      <c r="F104" s="232">
        <v>42244</v>
      </c>
      <c r="G104" s="1016"/>
      <c r="H104" s="251" t="s">
        <v>3552</v>
      </c>
      <c r="I104" s="234" t="s">
        <v>496</v>
      </c>
      <c r="J104" s="235"/>
      <c r="K104" s="234" t="s">
        <v>496</v>
      </c>
      <c r="L104" s="235"/>
      <c r="M104" s="371" t="s">
        <v>496</v>
      </c>
      <c r="N104" s="371"/>
      <c r="O104" s="371"/>
      <c r="P104" s="371"/>
      <c r="Q104" s="237"/>
    </row>
    <row r="105" spans="1:17" s="211" customFormat="1" ht="63.75" customHeight="1" x14ac:dyDescent="0.2">
      <c r="A105" s="229" t="s">
        <v>3551</v>
      </c>
      <c r="B105" s="230" t="s">
        <v>2581</v>
      </c>
      <c r="C105" s="230" t="s">
        <v>4373</v>
      </c>
      <c r="D105" s="231">
        <v>500</v>
      </c>
      <c r="E105" s="231" t="s">
        <v>3553</v>
      </c>
      <c r="F105" s="232">
        <v>42244</v>
      </c>
      <c r="G105" s="1016"/>
      <c r="H105" s="251" t="s">
        <v>3554</v>
      </c>
      <c r="I105" s="234" t="s">
        <v>496</v>
      </c>
      <c r="J105" s="235"/>
      <c r="K105" s="234" t="s">
        <v>496</v>
      </c>
      <c r="L105" s="235"/>
      <c r="M105" s="371" t="s">
        <v>496</v>
      </c>
      <c r="N105" s="371"/>
      <c r="O105" s="371"/>
      <c r="P105" s="371"/>
      <c r="Q105" s="237"/>
    </row>
    <row r="106" spans="1:17" s="211" customFormat="1" ht="63.75" customHeight="1" x14ac:dyDescent="0.2">
      <c r="A106" s="229" t="s">
        <v>3551</v>
      </c>
      <c r="B106" s="230" t="s">
        <v>2583</v>
      </c>
      <c r="C106" s="230" t="s">
        <v>4373</v>
      </c>
      <c r="D106" s="231">
        <v>1650</v>
      </c>
      <c r="E106" s="231" t="s">
        <v>3075</v>
      </c>
      <c r="F106" s="232">
        <v>42340</v>
      </c>
      <c r="G106" s="1016"/>
      <c r="H106" s="251" t="s">
        <v>3555</v>
      </c>
      <c r="I106" s="378" t="s">
        <v>496</v>
      </c>
      <c r="J106" s="379"/>
      <c r="K106" s="378" t="s">
        <v>496</v>
      </c>
      <c r="L106" s="379"/>
      <c r="M106" s="380"/>
      <c r="N106" s="380"/>
      <c r="O106" s="380" t="s">
        <v>496</v>
      </c>
      <c r="P106" s="380"/>
      <c r="Q106" s="237"/>
    </row>
    <row r="107" spans="1:17" s="211" customFormat="1" ht="63.75" customHeight="1" x14ac:dyDescent="0.2">
      <c r="A107" s="229" t="s">
        <v>3551</v>
      </c>
      <c r="B107" s="230" t="s">
        <v>3512</v>
      </c>
      <c r="C107" s="230" t="s">
        <v>4373</v>
      </c>
      <c r="D107" s="231">
        <v>3000</v>
      </c>
      <c r="E107" s="231" t="s">
        <v>3075</v>
      </c>
      <c r="F107" s="232">
        <v>42345</v>
      </c>
      <c r="G107" s="1016"/>
      <c r="H107" s="251" t="s">
        <v>3556</v>
      </c>
      <c r="I107" s="378" t="s">
        <v>496</v>
      </c>
      <c r="J107" s="379"/>
      <c r="K107" s="378" t="s">
        <v>496</v>
      </c>
      <c r="L107" s="379"/>
      <c r="M107" s="380"/>
      <c r="N107" s="380"/>
      <c r="O107" s="380" t="s">
        <v>496</v>
      </c>
      <c r="P107" s="380"/>
      <c r="Q107" s="237"/>
    </row>
    <row r="108" spans="1:17" s="211" customFormat="1" ht="63.75" customHeight="1" x14ac:dyDescent="0.2">
      <c r="A108" s="229" t="s">
        <v>3557</v>
      </c>
      <c r="B108" s="230" t="s">
        <v>2584</v>
      </c>
      <c r="C108" s="230" t="s">
        <v>4373</v>
      </c>
      <c r="D108" s="231">
        <v>1380</v>
      </c>
      <c r="E108" s="231" t="s">
        <v>3075</v>
      </c>
      <c r="F108" s="232">
        <v>42352</v>
      </c>
      <c r="G108" s="1016"/>
      <c r="H108" s="251" t="s">
        <v>3558</v>
      </c>
      <c r="I108" s="378" t="s">
        <v>496</v>
      </c>
      <c r="J108" s="379"/>
      <c r="K108" s="378" t="s">
        <v>496</v>
      </c>
      <c r="L108" s="379"/>
      <c r="M108" s="380"/>
      <c r="N108" s="380"/>
      <c r="O108" s="380" t="s">
        <v>496</v>
      </c>
      <c r="P108" s="380"/>
      <c r="Q108" s="237"/>
    </row>
    <row r="109" spans="1:17" s="211" customFormat="1" ht="63.75" customHeight="1" x14ac:dyDescent="0.2">
      <c r="A109" s="1015" t="s">
        <v>3559</v>
      </c>
      <c r="B109" s="230" t="s">
        <v>2699</v>
      </c>
      <c r="C109" s="1014" t="s">
        <v>3560</v>
      </c>
      <c r="D109" s="231">
        <v>179.31</v>
      </c>
      <c r="E109" s="231" t="s">
        <v>2703</v>
      </c>
      <c r="F109" s="232">
        <v>42073</v>
      </c>
      <c r="G109" s="233" t="s">
        <v>3561</v>
      </c>
      <c r="H109" s="251" t="s">
        <v>3562</v>
      </c>
      <c r="I109" s="234" t="s">
        <v>496</v>
      </c>
      <c r="J109" s="235"/>
      <c r="K109" s="234" t="s">
        <v>496</v>
      </c>
      <c r="L109" s="235"/>
      <c r="M109" s="371"/>
      <c r="N109" s="371"/>
      <c r="O109" s="371" t="s">
        <v>496</v>
      </c>
      <c r="P109" s="371"/>
      <c r="Q109" s="237"/>
    </row>
    <row r="110" spans="1:17" s="211" customFormat="1" ht="63.75" customHeight="1" x14ac:dyDescent="0.2">
      <c r="A110" s="1015"/>
      <c r="B110" s="230" t="s">
        <v>2695</v>
      </c>
      <c r="C110" s="1014"/>
      <c r="D110" s="231">
        <v>445.1</v>
      </c>
      <c r="E110" s="231" t="s">
        <v>2703</v>
      </c>
      <c r="F110" s="232">
        <v>42047</v>
      </c>
      <c r="G110" s="233" t="s">
        <v>3561</v>
      </c>
      <c r="H110" s="251" t="s">
        <v>3563</v>
      </c>
      <c r="I110" s="234" t="s">
        <v>496</v>
      </c>
      <c r="J110" s="235"/>
      <c r="K110" s="234" t="s">
        <v>496</v>
      </c>
      <c r="L110" s="235"/>
      <c r="M110" s="371"/>
      <c r="N110" s="371"/>
      <c r="O110" s="371" t="s">
        <v>496</v>
      </c>
      <c r="P110" s="371"/>
      <c r="Q110" s="237"/>
    </row>
    <row r="111" spans="1:17" s="211" customFormat="1" ht="63.75" customHeight="1" x14ac:dyDescent="0.2">
      <c r="A111" s="1015"/>
      <c r="B111" s="230" t="s">
        <v>3564</v>
      </c>
      <c r="C111" s="1014"/>
      <c r="D111" s="231">
        <v>260</v>
      </c>
      <c r="E111" s="231" t="s">
        <v>2703</v>
      </c>
      <c r="F111" s="232">
        <v>42073</v>
      </c>
      <c r="G111" s="233" t="s">
        <v>3565</v>
      </c>
      <c r="H111" s="251" t="s">
        <v>3566</v>
      </c>
      <c r="I111" s="234" t="s">
        <v>496</v>
      </c>
      <c r="J111" s="235"/>
      <c r="K111" s="234" t="s">
        <v>496</v>
      </c>
      <c r="L111" s="235"/>
      <c r="M111" s="371"/>
      <c r="N111" s="371"/>
      <c r="O111" s="371" t="s">
        <v>496</v>
      </c>
      <c r="P111" s="371"/>
      <c r="Q111" s="237"/>
    </row>
    <row r="112" spans="1:17" s="211" customFormat="1" ht="63.75" customHeight="1" x14ac:dyDescent="0.2">
      <c r="A112" s="1015"/>
      <c r="B112" s="230" t="s">
        <v>3567</v>
      </c>
      <c r="C112" s="1014"/>
      <c r="D112" s="231">
        <v>26.4</v>
      </c>
      <c r="E112" s="231" t="s">
        <v>2703</v>
      </c>
      <c r="F112" s="232">
        <v>42073</v>
      </c>
      <c r="G112" s="233" t="s">
        <v>3568</v>
      </c>
      <c r="H112" s="251" t="s">
        <v>3569</v>
      </c>
      <c r="I112" s="234" t="s">
        <v>496</v>
      </c>
      <c r="J112" s="235"/>
      <c r="K112" s="234" t="s">
        <v>496</v>
      </c>
      <c r="L112" s="235"/>
      <c r="M112" s="371"/>
      <c r="N112" s="371"/>
      <c r="O112" s="371" t="s">
        <v>496</v>
      </c>
      <c r="P112" s="371"/>
      <c r="Q112" s="237"/>
    </row>
    <row r="113" spans="1:17" s="211" customFormat="1" ht="63.75" customHeight="1" x14ac:dyDescent="0.2">
      <c r="A113" s="1015"/>
      <c r="B113" s="230" t="s">
        <v>3097</v>
      </c>
      <c r="C113" s="1014"/>
      <c r="D113" s="231">
        <v>122.04</v>
      </c>
      <c r="E113" s="231" t="s">
        <v>2703</v>
      </c>
      <c r="F113" s="232">
        <v>42082</v>
      </c>
      <c r="G113" s="233" t="s">
        <v>3570</v>
      </c>
      <c r="H113" s="251" t="s">
        <v>3571</v>
      </c>
      <c r="I113" s="234" t="s">
        <v>496</v>
      </c>
      <c r="J113" s="235"/>
      <c r="K113" s="234" t="s">
        <v>496</v>
      </c>
      <c r="L113" s="235"/>
      <c r="M113" s="371"/>
      <c r="N113" s="371"/>
      <c r="O113" s="371" t="s">
        <v>496</v>
      </c>
      <c r="P113" s="371"/>
      <c r="Q113" s="237"/>
    </row>
    <row r="114" spans="1:17" s="211" customFormat="1" ht="63.75" customHeight="1" x14ac:dyDescent="0.2">
      <c r="A114" s="229" t="s">
        <v>3572</v>
      </c>
      <c r="B114" s="230" t="s">
        <v>3573</v>
      </c>
      <c r="C114" s="230" t="s">
        <v>3574</v>
      </c>
      <c r="D114" s="231">
        <v>4520</v>
      </c>
      <c r="E114" s="231" t="s">
        <v>2703</v>
      </c>
      <c r="F114" s="232">
        <v>42074</v>
      </c>
      <c r="G114" s="233" t="s">
        <v>3575</v>
      </c>
      <c r="H114" s="251" t="s">
        <v>3576</v>
      </c>
      <c r="I114" s="234" t="s">
        <v>496</v>
      </c>
      <c r="J114" s="235"/>
      <c r="K114" s="234" t="s">
        <v>496</v>
      </c>
      <c r="L114" s="235"/>
      <c r="M114" s="371" t="s">
        <v>496</v>
      </c>
      <c r="N114" s="371"/>
      <c r="O114" s="371"/>
      <c r="P114" s="371"/>
      <c r="Q114" s="237"/>
    </row>
    <row r="115" spans="1:17" s="211" customFormat="1" ht="63.75" customHeight="1" x14ac:dyDescent="0.2">
      <c r="A115" s="1015" t="s">
        <v>3577</v>
      </c>
      <c r="B115" s="230" t="s">
        <v>3298</v>
      </c>
      <c r="C115" s="1014" t="s">
        <v>3578</v>
      </c>
      <c r="D115" s="231">
        <v>14720</v>
      </c>
      <c r="E115" s="231" t="s">
        <v>2703</v>
      </c>
      <c r="F115" s="232">
        <v>42073</v>
      </c>
      <c r="G115" s="233" t="s">
        <v>4374</v>
      </c>
      <c r="H115" s="251" t="s">
        <v>3580</v>
      </c>
      <c r="I115" s="234" t="s">
        <v>496</v>
      </c>
      <c r="J115" s="235"/>
      <c r="K115" s="234" t="s">
        <v>496</v>
      </c>
      <c r="L115" s="235"/>
      <c r="M115" s="371" t="s">
        <v>496</v>
      </c>
      <c r="N115" s="371"/>
      <c r="O115" s="371"/>
      <c r="P115" s="371"/>
      <c r="Q115" s="237"/>
    </row>
    <row r="116" spans="1:17" s="211" customFormat="1" ht="63.75" customHeight="1" x14ac:dyDescent="0.2">
      <c r="A116" s="1015"/>
      <c r="B116" s="230" t="s">
        <v>3581</v>
      </c>
      <c r="C116" s="1014"/>
      <c r="D116" s="231">
        <v>22080</v>
      </c>
      <c r="E116" s="231" t="s">
        <v>2703</v>
      </c>
      <c r="F116" s="232">
        <v>42073</v>
      </c>
      <c r="G116" s="233" t="s">
        <v>4374</v>
      </c>
      <c r="H116" s="251" t="s">
        <v>3582</v>
      </c>
      <c r="I116" s="378" t="s">
        <v>496</v>
      </c>
      <c r="J116" s="379"/>
      <c r="K116" s="378" t="s">
        <v>496</v>
      </c>
      <c r="L116" s="379"/>
      <c r="M116" s="380"/>
      <c r="N116" s="380"/>
      <c r="O116" s="380" t="s">
        <v>496</v>
      </c>
      <c r="P116" s="274"/>
      <c r="Q116" s="237"/>
    </row>
    <row r="117" spans="1:17" s="211" customFormat="1" ht="63.75" customHeight="1" x14ac:dyDescent="0.2">
      <c r="A117" s="229" t="s">
        <v>3583</v>
      </c>
      <c r="B117" s="230" t="s">
        <v>3584</v>
      </c>
      <c r="C117" s="230" t="s">
        <v>9126</v>
      </c>
      <c r="D117" s="231">
        <v>2141.39</v>
      </c>
      <c r="E117" s="231" t="s">
        <v>2703</v>
      </c>
      <c r="F117" s="232">
        <v>42072</v>
      </c>
      <c r="G117" s="233" t="s">
        <v>3585</v>
      </c>
      <c r="H117" s="251" t="s">
        <v>3586</v>
      </c>
      <c r="I117" s="234" t="s">
        <v>496</v>
      </c>
      <c r="J117" s="235"/>
      <c r="K117" s="234" t="s">
        <v>496</v>
      </c>
      <c r="L117" s="235"/>
      <c r="M117" s="371" t="s">
        <v>496</v>
      </c>
      <c r="N117" s="340"/>
      <c r="O117" s="340"/>
      <c r="P117" s="340"/>
      <c r="Q117" s="237"/>
    </row>
    <row r="118" spans="1:17" s="211" customFormat="1" ht="63.75" customHeight="1" x14ac:dyDescent="0.2">
      <c r="A118" s="1015" t="s">
        <v>3587</v>
      </c>
      <c r="B118" s="230" t="s">
        <v>2562</v>
      </c>
      <c r="C118" s="1014" t="s">
        <v>2568</v>
      </c>
      <c r="D118" s="231">
        <v>4405</v>
      </c>
      <c r="E118" s="231" t="s">
        <v>2703</v>
      </c>
      <c r="F118" s="1016">
        <v>42073</v>
      </c>
      <c r="G118" s="1017" t="s">
        <v>3579</v>
      </c>
      <c r="H118" s="251" t="s">
        <v>3588</v>
      </c>
      <c r="I118" s="378" t="s">
        <v>496</v>
      </c>
      <c r="J118" s="379"/>
      <c r="K118" s="378" t="s">
        <v>496</v>
      </c>
      <c r="L118" s="379"/>
      <c r="M118" s="380" t="s">
        <v>496</v>
      </c>
      <c r="N118" s="380"/>
      <c r="O118" s="380"/>
      <c r="P118" s="380"/>
      <c r="Q118" s="237"/>
    </row>
    <row r="119" spans="1:17" s="211" customFormat="1" ht="63.75" customHeight="1" x14ac:dyDescent="0.2">
      <c r="A119" s="1015"/>
      <c r="B119" s="230" t="s">
        <v>3589</v>
      </c>
      <c r="C119" s="1014"/>
      <c r="D119" s="231">
        <v>5000</v>
      </c>
      <c r="E119" s="231" t="s">
        <v>2703</v>
      </c>
      <c r="F119" s="1016"/>
      <c r="G119" s="1017"/>
      <c r="H119" s="251" t="s">
        <v>3590</v>
      </c>
      <c r="I119" s="378" t="s">
        <v>496</v>
      </c>
      <c r="J119" s="379"/>
      <c r="K119" s="378" t="s">
        <v>496</v>
      </c>
      <c r="L119" s="379"/>
      <c r="M119" s="380"/>
      <c r="N119" s="380"/>
      <c r="O119" s="380" t="s">
        <v>496</v>
      </c>
      <c r="P119" s="380"/>
      <c r="Q119" s="237"/>
    </row>
    <row r="120" spans="1:17" s="211" customFormat="1" ht="63.75" customHeight="1" x14ac:dyDescent="0.2">
      <c r="A120" s="1015"/>
      <c r="B120" s="230" t="s">
        <v>3518</v>
      </c>
      <c r="C120" s="1014"/>
      <c r="D120" s="231">
        <v>500</v>
      </c>
      <c r="E120" s="231" t="s">
        <v>2703</v>
      </c>
      <c r="F120" s="1016"/>
      <c r="G120" s="1017"/>
      <c r="H120" s="251" t="s">
        <v>3591</v>
      </c>
      <c r="I120" s="378" t="s">
        <v>496</v>
      </c>
      <c r="J120" s="379"/>
      <c r="K120" s="378" t="s">
        <v>496</v>
      </c>
      <c r="L120" s="379"/>
      <c r="M120" s="380"/>
      <c r="N120" s="380"/>
      <c r="O120" s="380" t="s">
        <v>496</v>
      </c>
      <c r="P120" s="274"/>
      <c r="Q120" s="237"/>
    </row>
    <row r="121" spans="1:17" s="211" customFormat="1" ht="63.75" customHeight="1" x14ac:dyDescent="0.2">
      <c r="A121" s="1015" t="s">
        <v>3592</v>
      </c>
      <c r="B121" s="230" t="s">
        <v>3503</v>
      </c>
      <c r="C121" s="1014" t="s">
        <v>2568</v>
      </c>
      <c r="D121" s="231">
        <v>500</v>
      </c>
      <c r="E121" s="231" t="s">
        <v>2703</v>
      </c>
      <c r="F121" s="1016">
        <v>42074</v>
      </c>
      <c r="G121" s="1017" t="s">
        <v>3579</v>
      </c>
      <c r="H121" s="251" t="s">
        <v>3593</v>
      </c>
      <c r="I121" s="378" t="s">
        <v>496</v>
      </c>
      <c r="J121" s="379"/>
      <c r="K121" s="378" t="s">
        <v>496</v>
      </c>
      <c r="L121" s="379"/>
      <c r="M121" s="380"/>
      <c r="N121" s="380"/>
      <c r="O121" s="380" t="s">
        <v>496</v>
      </c>
      <c r="P121" s="380"/>
      <c r="Q121" s="237"/>
    </row>
    <row r="122" spans="1:17" s="211" customFormat="1" ht="63.75" customHeight="1" x14ac:dyDescent="0.2">
      <c r="A122" s="1015"/>
      <c r="B122" s="230" t="s">
        <v>3501</v>
      </c>
      <c r="C122" s="1014"/>
      <c r="D122" s="231">
        <v>200</v>
      </c>
      <c r="E122" s="231" t="s">
        <v>2703</v>
      </c>
      <c r="F122" s="1016"/>
      <c r="G122" s="1017"/>
      <c r="H122" s="251" t="s">
        <v>3594</v>
      </c>
      <c r="I122" s="378" t="s">
        <v>496</v>
      </c>
      <c r="J122" s="379"/>
      <c r="K122" s="378" t="s">
        <v>496</v>
      </c>
      <c r="L122" s="379"/>
      <c r="M122" s="380"/>
      <c r="N122" s="380"/>
      <c r="O122" s="380" t="s">
        <v>496</v>
      </c>
      <c r="P122" s="380"/>
      <c r="Q122" s="237"/>
    </row>
    <row r="123" spans="1:17" s="211" customFormat="1" ht="63.75" customHeight="1" x14ac:dyDescent="0.2">
      <c r="A123" s="1015"/>
      <c r="B123" s="230" t="s">
        <v>3595</v>
      </c>
      <c r="C123" s="1014"/>
      <c r="D123" s="231">
        <v>45237</v>
      </c>
      <c r="E123" s="231" t="s">
        <v>2703</v>
      </c>
      <c r="F123" s="1016"/>
      <c r="G123" s="1017"/>
      <c r="H123" s="251" t="s">
        <v>3596</v>
      </c>
      <c r="I123" s="378" t="s">
        <v>496</v>
      </c>
      <c r="J123" s="379"/>
      <c r="K123" s="378" t="s">
        <v>496</v>
      </c>
      <c r="L123" s="379"/>
      <c r="M123" s="380"/>
      <c r="N123" s="380"/>
      <c r="O123" s="380" t="s">
        <v>496</v>
      </c>
      <c r="P123" s="274"/>
      <c r="Q123" s="237"/>
    </row>
    <row r="124" spans="1:17" s="211" customFormat="1" ht="63.75" customHeight="1" x14ac:dyDescent="0.2">
      <c r="A124" s="1015" t="s">
        <v>3597</v>
      </c>
      <c r="B124" s="230" t="s">
        <v>3598</v>
      </c>
      <c r="C124" s="1014" t="s">
        <v>3599</v>
      </c>
      <c r="D124" s="231">
        <v>22000</v>
      </c>
      <c r="E124" s="231" t="s">
        <v>2703</v>
      </c>
      <c r="F124" s="1016">
        <v>42069</v>
      </c>
      <c r="G124" s="233" t="s">
        <v>3579</v>
      </c>
      <c r="H124" s="251" t="s">
        <v>3600</v>
      </c>
      <c r="I124" s="378" t="s">
        <v>496</v>
      </c>
      <c r="J124" s="379"/>
      <c r="K124" s="378" t="s">
        <v>496</v>
      </c>
      <c r="L124" s="379"/>
      <c r="M124" s="380" t="s">
        <v>496</v>
      </c>
      <c r="N124" s="380"/>
      <c r="O124" s="380"/>
      <c r="P124" s="380"/>
      <c r="Q124" s="237"/>
    </row>
    <row r="125" spans="1:17" s="211" customFormat="1" ht="63.75" customHeight="1" x14ac:dyDescent="0.2">
      <c r="A125" s="1015"/>
      <c r="B125" s="230" t="s">
        <v>2557</v>
      </c>
      <c r="C125" s="1014"/>
      <c r="D125" s="231">
        <v>5000</v>
      </c>
      <c r="E125" s="231" t="s">
        <v>2703</v>
      </c>
      <c r="F125" s="1016"/>
      <c r="G125" s="233" t="s">
        <v>3579</v>
      </c>
      <c r="H125" s="251" t="s">
        <v>3601</v>
      </c>
      <c r="I125" s="378" t="s">
        <v>496</v>
      </c>
      <c r="J125" s="379"/>
      <c r="K125" s="378" t="s">
        <v>496</v>
      </c>
      <c r="L125" s="379"/>
      <c r="M125" s="380" t="s">
        <v>496</v>
      </c>
      <c r="N125" s="380"/>
      <c r="O125" s="380"/>
      <c r="P125" s="380"/>
      <c r="Q125" s="237"/>
    </row>
    <row r="126" spans="1:17" s="211" customFormat="1" ht="63.75" customHeight="1" x14ac:dyDescent="0.2">
      <c r="A126" s="1015"/>
      <c r="B126" s="230" t="s">
        <v>3602</v>
      </c>
      <c r="C126" s="1014"/>
      <c r="D126" s="231">
        <v>3000</v>
      </c>
      <c r="E126" s="231" t="s">
        <v>2703</v>
      </c>
      <c r="F126" s="1016"/>
      <c r="G126" s="233" t="s">
        <v>3603</v>
      </c>
      <c r="H126" s="251" t="s">
        <v>3604</v>
      </c>
      <c r="I126" s="234" t="s">
        <v>496</v>
      </c>
      <c r="J126" s="235"/>
      <c r="K126" s="234" t="s">
        <v>496</v>
      </c>
      <c r="L126" s="235"/>
      <c r="M126" s="371"/>
      <c r="N126" s="371"/>
      <c r="O126" s="371" t="s">
        <v>496</v>
      </c>
      <c r="P126" s="371"/>
      <c r="Q126" s="237"/>
    </row>
    <row r="127" spans="1:17" s="211" customFormat="1" ht="63.75" customHeight="1" x14ac:dyDescent="0.2">
      <c r="A127" s="1015" t="s">
        <v>3605</v>
      </c>
      <c r="B127" s="230" t="s">
        <v>2557</v>
      </c>
      <c r="C127" s="1014" t="s">
        <v>2558</v>
      </c>
      <c r="D127" s="231">
        <v>10408</v>
      </c>
      <c r="E127" s="231" t="s">
        <v>2703</v>
      </c>
      <c r="F127" s="1016">
        <v>42076</v>
      </c>
      <c r="G127" s="1014" t="s">
        <v>3606</v>
      </c>
      <c r="H127" s="251" t="s">
        <v>3607</v>
      </c>
      <c r="I127" s="378" t="s">
        <v>496</v>
      </c>
      <c r="J127" s="379"/>
      <c r="K127" s="378" t="s">
        <v>496</v>
      </c>
      <c r="L127" s="379"/>
      <c r="M127" s="380" t="s">
        <v>496</v>
      </c>
      <c r="N127" s="380"/>
      <c r="O127" s="380"/>
      <c r="P127" s="380"/>
      <c r="Q127" s="237"/>
    </row>
    <row r="128" spans="1:17" s="211" customFormat="1" ht="63.75" customHeight="1" x14ac:dyDescent="0.2">
      <c r="A128" s="1015"/>
      <c r="B128" s="230" t="s">
        <v>3598</v>
      </c>
      <c r="C128" s="1014"/>
      <c r="D128" s="231">
        <v>6940</v>
      </c>
      <c r="E128" s="231" t="s">
        <v>2703</v>
      </c>
      <c r="F128" s="1016"/>
      <c r="G128" s="1014"/>
      <c r="H128" s="251" t="s">
        <v>3608</v>
      </c>
      <c r="I128" s="378" t="s">
        <v>496</v>
      </c>
      <c r="J128" s="379"/>
      <c r="K128" s="378" t="s">
        <v>496</v>
      </c>
      <c r="L128" s="379"/>
      <c r="M128" s="380" t="s">
        <v>496</v>
      </c>
      <c r="N128" s="380"/>
      <c r="O128" s="380"/>
      <c r="P128" s="380"/>
      <c r="Q128" s="237"/>
    </row>
    <row r="129" spans="1:17" s="211" customFormat="1" ht="63.75" customHeight="1" x14ac:dyDescent="0.2">
      <c r="A129" s="1015"/>
      <c r="B129" s="230" t="s">
        <v>3609</v>
      </c>
      <c r="C129" s="1014"/>
      <c r="D129" s="231">
        <v>2000</v>
      </c>
      <c r="E129" s="231" t="s">
        <v>2703</v>
      </c>
      <c r="F129" s="1016"/>
      <c r="G129" s="1014"/>
      <c r="H129" s="251" t="s">
        <v>3610</v>
      </c>
      <c r="I129" s="378" t="s">
        <v>496</v>
      </c>
      <c r="J129" s="379"/>
      <c r="K129" s="378" t="s">
        <v>496</v>
      </c>
      <c r="L129" s="379"/>
      <c r="M129" s="380"/>
      <c r="N129" s="380"/>
      <c r="O129" s="380" t="s">
        <v>496</v>
      </c>
      <c r="P129" s="274"/>
      <c r="Q129" s="237"/>
    </row>
    <row r="130" spans="1:17" s="211" customFormat="1" ht="63.75" customHeight="1" x14ac:dyDescent="0.2">
      <c r="A130" s="229" t="s">
        <v>3611</v>
      </c>
      <c r="B130" s="230" t="s">
        <v>3612</v>
      </c>
      <c r="C130" s="230" t="s">
        <v>2721</v>
      </c>
      <c r="D130" s="231">
        <v>6508.8</v>
      </c>
      <c r="E130" s="231" t="s">
        <v>2703</v>
      </c>
      <c r="F130" s="232">
        <v>42067</v>
      </c>
      <c r="G130" s="233" t="s">
        <v>3613</v>
      </c>
      <c r="H130" s="251" t="s">
        <v>3614</v>
      </c>
      <c r="I130" s="234" t="s">
        <v>496</v>
      </c>
      <c r="J130" s="235"/>
      <c r="K130" s="234" t="s">
        <v>496</v>
      </c>
      <c r="L130" s="235"/>
      <c r="M130" s="371"/>
      <c r="N130" s="371"/>
      <c r="O130" s="371" t="s">
        <v>496</v>
      </c>
      <c r="P130" s="371"/>
      <c r="Q130" s="237"/>
    </row>
    <row r="131" spans="1:17" s="211" customFormat="1" ht="63.75" customHeight="1" x14ac:dyDescent="0.2">
      <c r="A131" s="1015" t="s">
        <v>3615</v>
      </c>
      <c r="B131" s="230" t="s">
        <v>2555</v>
      </c>
      <c r="C131" s="1014" t="s">
        <v>2823</v>
      </c>
      <c r="D131" s="231">
        <v>75.709999999999994</v>
      </c>
      <c r="E131" s="231" t="s">
        <v>2703</v>
      </c>
      <c r="F131" s="232">
        <v>42075</v>
      </c>
      <c r="G131" s="1017" t="s">
        <v>3616</v>
      </c>
      <c r="H131" s="251" t="s">
        <v>3617</v>
      </c>
      <c r="I131" s="234" t="s">
        <v>496</v>
      </c>
      <c r="J131" s="235"/>
      <c r="K131" s="234" t="s">
        <v>496</v>
      </c>
      <c r="L131" s="235"/>
      <c r="M131" s="371" t="s">
        <v>496</v>
      </c>
      <c r="N131" s="371"/>
      <c r="O131" s="371"/>
      <c r="P131" s="371"/>
      <c r="Q131" s="237"/>
    </row>
    <row r="132" spans="1:17" s="211" customFormat="1" ht="63.75" customHeight="1" x14ac:dyDescent="0.2">
      <c r="A132" s="1015"/>
      <c r="B132" s="230" t="s">
        <v>3618</v>
      </c>
      <c r="C132" s="1014"/>
      <c r="D132" s="231">
        <v>760</v>
      </c>
      <c r="E132" s="231" t="s">
        <v>2703</v>
      </c>
      <c r="F132" s="232">
        <v>42075</v>
      </c>
      <c r="G132" s="1017"/>
      <c r="H132" s="251" t="s">
        <v>3619</v>
      </c>
      <c r="I132" s="234" t="s">
        <v>496</v>
      </c>
      <c r="J132" s="235"/>
      <c r="K132" s="234" t="s">
        <v>496</v>
      </c>
      <c r="L132" s="235"/>
      <c r="M132" s="371"/>
      <c r="N132" s="371"/>
      <c r="O132" s="371" t="s">
        <v>496</v>
      </c>
      <c r="P132" s="371"/>
      <c r="Q132" s="237"/>
    </row>
    <row r="133" spans="1:17" s="211" customFormat="1" ht="63.75" customHeight="1" x14ac:dyDescent="0.2">
      <c r="A133" s="1015" t="s">
        <v>3620</v>
      </c>
      <c r="B133" s="230" t="s">
        <v>3621</v>
      </c>
      <c r="C133" s="1018" t="s">
        <v>2815</v>
      </c>
      <c r="D133" s="231">
        <v>237.3</v>
      </c>
      <c r="E133" s="231" t="s">
        <v>2703</v>
      </c>
      <c r="F133" s="1016">
        <v>42079</v>
      </c>
      <c r="G133" s="1016" t="s">
        <v>3622</v>
      </c>
      <c r="H133" s="251" t="s">
        <v>3623</v>
      </c>
      <c r="I133" s="234" t="s">
        <v>496</v>
      </c>
      <c r="J133" s="235"/>
      <c r="K133" s="234" t="s">
        <v>496</v>
      </c>
      <c r="L133" s="235"/>
      <c r="M133" s="371" t="s">
        <v>496</v>
      </c>
      <c r="N133" s="371"/>
      <c r="O133" s="371"/>
      <c r="P133" s="371"/>
      <c r="Q133" s="237"/>
    </row>
    <row r="134" spans="1:17" s="211" customFormat="1" ht="63.75" customHeight="1" x14ac:dyDescent="0.2">
      <c r="A134" s="1015"/>
      <c r="B134" s="230" t="s">
        <v>3624</v>
      </c>
      <c r="C134" s="1018"/>
      <c r="D134" s="231">
        <v>84.75</v>
      </c>
      <c r="E134" s="231" t="s">
        <v>2703</v>
      </c>
      <c r="F134" s="1016"/>
      <c r="G134" s="1016"/>
      <c r="H134" s="251" t="s">
        <v>3625</v>
      </c>
      <c r="I134" s="234" t="s">
        <v>496</v>
      </c>
      <c r="J134" s="235"/>
      <c r="K134" s="234" t="s">
        <v>496</v>
      </c>
      <c r="L134" s="235"/>
      <c r="M134" s="371" t="s">
        <v>496</v>
      </c>
      <c r="N134" s="371"/>
      <c r="O134" s="371"/>
      <c r="P134" s="371"/>
      <c r="Q134" s="237"/>
    </row>
    <row r="135" spans="1:17" s="211" customFormat="1" ht="63.75" customHeight="1" x14ac:dyDescent="0.2">
      <c r="A135" s="1015"/>
      <c r="B135" s="230" t="s">
        <v>3398</v>
      </c>
      <c r="C135" s="1018"/>
      <c r="D135" s="231">
        <v>284.25</v>
      </c>
      <c r="E135" s="231" t="s">
        <v>2703</v>
      </c>
      <c r="F135" s="1016"/>
      <c r="G135" s="1016"/>
      <c r="H135" s="251" t="s">
        <v>3626</v>
      </c>
      <c r="I135" s="234" t="s">
        <v>496</v>
      </c>
      <c r="J135" s="235"/>
      <c r="K135" s="234" t="s">
        <v>496</v>
      </c>
      <c r="L135" s="235"/>
      <c r="M135" s="371" t="s">
        <v>496</v>
      </c>
      <c r="N135" s="371"/>
      <c r="O135" s="371"/>
      <c r="P135" s="371"/>
      <c r="Q135" s="237"/>
    </row>
    <row r="136" spans="1:17" s="211" customFormat="1" ht="63.75" customHeight="1" x14ac:dyDescent="0.2">
      <c r="A136" s="1015"/>
      <c r="B136" s="230" t="s">
        <v>2821</v>
      </c>
      <c r="C136" s="1018"/>
      <c r="D136" s="231">
        <v>406.8</v>
      </c>
      <c r="E136" s="231" t="s">
        <v>2703</v>
      </c>
      <c r="F136" s="1016"/>
      <c r="G136" s="1016"/>
      <c r="H136" s="251" t="s">
        <v>3627</v>
      </c>
      <c r="I136" s="234" t="s">
        <v>496</v>
      </c>
      <c r="J136" s="235"/>
      <c r="K136" s="234" t="s">
        <v>496</v>
      </c>
      <c r="L136" s="235"/>
      <c r="M136" s="371" t="s">
        <v>496</v>
      </c>
      <c r="N136" s="371"/>
      <c r="O136" s="371"/>
      <c r="P136" s="371"/>
      <c r="Q136" s="237"/>
    </row>
    <row r="137" spans="1:17" s="211" customFormat="1" ht="63.75" customHeight="1" x14ac:dyDescent="0.2">
      <c r="A137" s="1015"/>
      <c r="B137" s="230" t="s">
        <v>3628</v>
      </c>
      <c r="C137" s="1018"/>
      <c r="D137" s="231">
        <v>514</v>
      </c>
      <c r="E137" s="231" t="s">
        <v>2703</v>
      </c>
      <c r="F137" s="1016"/>
      <c r="G137" s="1016"/>
      <c r="H137" s="251" t="s">
        <v>3629</v>
      </c>
      <c r="I137" s="234" t="s">
        <v>496</v>
      </c>
      <c r="J137" s="235"/>
      <c r="K137" s="234" t="s">
        <v>496</v>
      </c>
      <c r="L137" s="235"/>
      <c r="M137" s="371" t="s">
        <v>496</v>
      </c>
      <c r="N137" s="371"/>
      <c r="O137" s="371"/>
      <c r="P137" s="371"/>
      <c r="Q137" s="237"/>
    </row>
    <row r="138" spans="1:17" s="211" customFormat="1" ht="63.75" customHeight="1" x14ac:dyDescent="0.2">
      <c r="A138" s="1015"/>
      <c r="B138" s="230" t="s">
        <v>2673</v>
      </c>
      <c r="C138" s="1018"/>
      <c r="D138" s="231">
        <v>271.2</v>
      </c>
      <c r="E138" s="231" t="s">
        <v>2703</v>
      </c>
      <c r="F138" s="1016"/>
      <c r="G138" s="1016"/>
      <c r="H138" s="251" t="s">
        <v>3630</v>
      </c>
      <c r="I138" s="234" t="s">
        <v>496</v>
      </c>
      <c r="J138" s="235"/>
      <c r="K138" s="234" t="s">
        <v>496</v>
      </c>
      <c r="L138" s="235"/>
      <c r="M138" s="371" t="s">
        <v>496</v>
      </c>
      <c r="N138" s="371"/>
      <c r="O138" s="371"/>
      <c r="P138" s="371"/>
      <c r="Q138" s="237"/>
    </row>
    <row r="139" spans="1:17" s="211" customFormat="1" ht="63.75" customHeight="1" x14ac:dyDescent="0.2">
      <c r="A139" s="1015"/>
      <c r="B139" s="230" t="s">
        <v>3631</v>
      </c>
      <c r="C139" s="1018"/>
      <c r="D139" s="231">
        <v>480.25</v>
      </c>
      <c r="E139" s="231" t="s">
        <v>2703</v>
      </c>
      <c r="F139" s="1016"/>
      <c r="G139" s="1016"/>
      <c r="H139" s="251" t="s">
        <v>3632</v>
      </c>
      <c r="I139" s="234" t="s">
        <v>496</v>
      </c>
      <c r="J139" s="235"/>
      <c r="K139" s="234" t="s">
        <v>496</v>
      </c>
      <c r="L139" s="235"/>
      <c r="M139" s="371" t="s">
        <v>496</v>
      </c>
      <c r="N139" s="371"/>
      <c r="O139" s="371"/>
      <c r="P139" s="371"/>
      <c r="Q139" s="237"/>
    </row>
    <row r="140" spans="1:17" s="211" customFormat="1" ht="63.75" customHeight="1" x14ac:dyDescent="0.2">
      <c r="A140" s="1015"/>
      <c r="B140" s="230" t="s">
        <v>2819</v>
      </c>
      <c r="C140" s="1018"/>
      <c r="D140" s="231">
        <v>82.95</v>
      </c>
      <c r="E140" s="231" t="s">
        <v>2703</v>
      </c>
      <c r="F140" s="1016"/>
      <c r="G140" s="1016"/>
      <c r="H140" s="251" t="s">
        <v>3633</v>
      </c>
      <c r="I140" s="234" t="s">
        <v>496</v>
      </c>
      <c r="J140" s="235"/>
      <c r="K140" s="234" t="s">
        <v>496</v>
      </c>
      <c r="L140" s="235"/>
      <c r="M140" s="371" t="s">
        <v>496</v>
      </c>
      <c r="N140" s="371"/>
      <c r="O140" s="371"/>
      <c r="P140" s="371"/>
      <c r="Q140" s="237"/>
    </row>
    <row r="141" spans="1:17" s="211" customFormat="1" ht="63.75" customHeight="1" x14ac:dyDescent="0.2">
      <c r="A141" s="1015"/>
      <c r="B141" s="230" t="s">
        <v>3634</v>
      </c>
      <c r="C141" s="1018"/>
      <c r="D141" s="231">
        <v>474.5</v>
      </c>
      <c r="E141" s="231" t="s">
        <v>2703</v>
      </c>
      <c r="F141" s="1016"/>
      <c r="G141" s="1016"/>
      <c r="H141" s="251" t="s">
        <v>3635</v>
      </c>
      <c r="I141" s="234" t="s">
        <v>496</v>
      </c>
      <c r="J141" s="235"/>
      <c r="K141" s="234" t="s">
        <v>496</v>
      </c>
      <c r="L141" s="235"/>
      <c r="M141" s="371" t="s">
        <v>496</v>
      </c>
      <c r="N141" s="371"/>
      <c r="O141" s="371"/>
      <c r="P141" s="371"/>
      <c r="Q141" s="237"/>
    </row>
    <row r="142" spans="1:17" s="211" customFormat="1" ht="63.75" customHeight="1" x14ac:dyDescent="0.2">
      <c r="A142" s="229" t="s">
        <v>3636</v>
      </c>
      <c r="B142" s="230" t="s">
        <v>3637</v>
      </c>
      <c r="C142" s="230" t="s">
        <v>3638</v>
      </c>
      <c r="D142" s="231">
        <v>2000</v>
      </c>
      <c r="E142" s="231" t="s">
        <v>2703</v>
      </c>
      <c r="F142" s="232">
        <v>42088</v>
      </c>
      <c r="G142" s="233" t="s">
        <v>3639</v>
      </c>
      <c r="H142" s="251" t="s">
        <v>3640</v>
      </c>
      <c r="I142" s="378"/>
      <c r="J142" s="378" t="s">
        <v>496</v>
      </c>
      <c r="K142" s="378"/>
      <c r="L142" s="378" t="s">
        <v>496</v>
      </c>
      <c r="M142" s="380"/>
      <c r="N142" s="380"/>
      <c r="O142" s="380"/>
      <c r="P142" s="380" t="s">
        <v>496</v>
      </c>
      <c r="Q142" s="237"/>
    </row>
    <row r="143" spans="1:17" s="211" customFormat="1" ht="63.75" customHeight="1" x14ac:dyDescent="0.2">
      <c r="A143" s="229" t="s">
        <v>3641</v>
      </c>
      <c r="B143" s="230" t="s">
        <v>3642</v>
      </c>
      <c r="C143" s="230" t="s">
        <v>3642</v>
      </c>
      <c r="D143" s="231" t="s">
        <v>2534</v>
      </c>
      <c r="E143" s="231" t="s">
        <v>2534</v>
      </c>
      <c r="F143" s="232" t="s">
        <v>2534</v>
      </c>
      <c r="G143" s="232" t="s">
        <v>2534</v>
      </c>
      <c r="H143" s="251" t="s">
        <v>2534</v>
      </c>
      <c r="I143" s="338" t="s">
        <v>2534</v>
      </c>
      <c r="J143" s="338" t="s">
        <v>2534</v>
      </c>
      <c r="K143" s="338" t="s">
        <v>2534</v>
      </c>
      <c r="L143" s="338" t="s">
        <v>2534</v>
      </c>
      <c r="M143" s="340" t="s">
        <v>2534</v>
      </c>
      <c r="N143" s="340" t="s">
        <v>2534</v>
      </c>
      <c r="O143" s="340" t="s">
        <v>2534</v>
      </c>
      <c r="P143" s="340" t="s">
        <v>2534</v>
      </c>
      <c r="Q143" s="271" t="s">
        <v>3642</v>
      </c>
    </row>
    <row r="144" spans="1:17" s="211" customFormat="1" ht="63.75" customHeight="1" x14ac:dyDescent="0.2">
      <c r="A144" s="1015" t="s">
        <v>3643</v>
      </c>
      <c r="B144" s="230" t="s">
        <v>2555</v>
      </c>
      <c r="C144" s="1014" t="s">
        <v>2737</v>
      </c>
      <c r="D144" s="231">
        <v>180.31</v>
      </c>
      <c r="E144" s="231" t="s">
        <v>2703</v>
      </c>
      <c r="F144" s="1016">
        <v>42069</v>
      </c>
      <c r="G144" s="1019" t="s">
        <v>3644</v>
      </c>
      <c r="H144" s="251" t="s">
        <v>3645</v>
      </c>
      <c r="I144" s="234" t="s">
        <v>496</v>
      </c>
      <c r="J144" s="235"/>
      <c r="K144" s="234" t="s">
        <v>496</v>
      </c>
      <c r="L144" s="235"/>
      <c r="M144" s="371" t="s">
        <v>496</v>
      </c>
      <c r="N144" s="371"/>
      <c r="O144" s="371"/>
      <c r="P144" s="371"/>
      <c r="Q144" s="237"/>
    </row>
    <row r="145" spans="1:17" s="211" customFormat="1" ht="63.75" customHeight="1" x14ac:dyDescent="0.2">
      <c r="A145" s="1015"/>
      <c r="B145" s="230" t="s">
        <v>2554</v>
      </c>
      <c r="C145" s="1014"/>
      <c r="D145" s="231">
        <v>211.88</v>
      </c>
      <c r="E145" s="231" t="s">
        <v>2703</v>
      </c>
      <c r="F145" s="1016"/>
      <c r="G145" s="1019"/>
      <c r="H145" s="251" t="s">
        <v>3646</v>
      </c>
      <c r="I145" s="234" t="s">
        <v>496</v>
      </c>
      <c r="J145" s="235"/>
      <c r="K145" s="234" t="s">
        <v>496</v>
      </c>
      <c r="L145" s="235"/>
      <c r="M145" s="371" t="s">
        <v>496</v>
      </c>
      <c r="N145" s="371"/>
      <c r="O145" s="371"/>
      <c r="P145" s="371"/>
      <c r="Q145" s="237"/>
    </row>
    <row r="146" spans="1:17" s="211" customFormat="1" ht="63.75" customHeight="1" x14ac:dyDescent="0.2">
      <c r="A146" s="1015" t="s">
        <v>3647</v>
      </c>
      <c r="B146" s="230" t="s">
        <v>3648</v>
      </c>
      <c r="C146" s="1014" t="s">
        <v>2690</v>
      </c>
      <c r="D146" s="231">
        <v>960</v>
      </c>
      <c r="E146" s="231" t="s">
        <v>2827</v>
      </c>
      <c r="F146" s="1016">
        <v>42111</v>
      </c>
      <c r="G146" s="233" t="s">
        <v>3649</v>
      </c>
      <c r="H146" s="251" t="s">
        <v>3650</v>
      </c>
      <c r="I146" s="234" t="s">
        <v>496</v>
      </c>
      <c r="J146" s="235"/>
      <c r="K146" s="234" t="s">
        <v>496</v>
      </c>
      <c r="L146" s="235"/>
      <c r="M146" s="371" t="s">
        <v>496</v>
      </c>
      <c r="N146" s="371"/>
      <c r="O146" s="371"/>
      <c r="P146" s="371"/>
      <c r="Q146" s="237"/>
    </row>
    <row r="147" spans="1:17" s="211" customFormat="1" ht="63.75" customHeight="1" x14ac:dyDescent="0.2">
      <c r="A147" s="1015"/>
      <c r="B147" s="230" t="s">
        <v>3651</v>
      </c>
      <c r="C147" s="1014"/>
      <c r="D147" s="231">
        <v>203.45</v>
      </c>
      <c r="E147" s="231" t="s">
        <v>2827</v>
      </c>
      <c r="F147" s="1016"/>
      <c r="G147" s="233" t="s">
        <v>3652</v>
      </c>
      <c r="H147" s="251" t="s">
        <v>3653</v>
      </c>
      <c r="I147" s="234" t="s">
        <v>496</v>
      </c>
      <c r="J147" s="235"/>
      <c r="K147" s="234" t="s">
        <v>496</v>
      </c>
      <c r="L147" s="235"/>
      <c r="M147" s="371"/>
      <c r="N147" s="371"/>
      <c r="O147" s="371" t="s">
        <v>496</v>
      </c>
      <c r="P147" s="371"/>
      <c r="Q147" s="237"/>
    </row>
    <row r="148" spans="1:17" s="211" customFormat="1" ht="63.75" customHeight="1" x14ac:dyDescent="0.2">
      <c r="A148" s="1015"/>
      <c r="B148" s="230" t="s">
        <v>3654</v>
      </c>
      <c r="C148" s="1014"/>
      <c r="D148" s="231">
        <v>515.4</v>
      </c>
      <c r="E148" s="231" t="s">
        <v>2827</v>
      </c>
      <c r="F148" s="1016"/>
      <c r="G148" s="233" t="s">
        <v>3655</v>
      </c>
      <c r="H148" s="251" t="s">
        <v>3656</v>
      </c>
      <c r="I148" s="234" t="s">
        <v>496</v>
      </c>
      <c r="J148" s="235"/>
      <c r="K148" s="234" t="s">
        <v>496</v>
      </c>
      <c r="L148" s="235"/>
      <c r="M148" s="371" t="s">
        <v>496</v>
      </c>
      <c r="N148" s="371"/>
      <c r="O148" s="371"/>
      <c r="P148" s="371"/>
      <c r="Q148" s="237"/>
    </row>
    <row r="149" spans="1:17" s="211" customFormat="1" ht="63.75" customHeight="1" x14ac:dyDescent="0.2">
      <c r="A149" s="1015"/>
      <c r="B149" s="230" t="s">
        <v>3657</v>
      </c>
      <c r="C149" s="1014"/>
      <c r="D149" s="231">
        <v>113</v>
      </c>
      <c r="E149" s="231" t="s">
        <v>2827</v>
      </c>
      <c r="F149" s="1016"/>
      <c r="G149" s="233" t="s">
        <v>3658</v>
      </c>
      <c r="H149" s="251" t="s">
        <v>3659</v>
      </c>
      <c r="I149" s="234" t="s">
        <v>496</v>
      </c>
      <c r="J149" s="235"/>
      <c r="K149" s="234" t="s">
        <v>496</v>
      </c>
      <c r="L149" s="235"/>
      <c r="M149" s="371" t="s">
        <v>496</v>
      </c>
      <c r="N149" s="371"/>
      <c r="O149" s="371"/>
      <c r="P149" s="371"/>
      <c r="Q149" s="237"/>
    </row>
    <row r="150" spans="1:17" s="211" customFormat="1" ht="63.75" customHeight="1" x14ac:dyDescent="0.2">
      <c r="A150" s="1015"/>
      <c r="B150" s="230" t="s">
        <v>3660</v>
      </c>
      <c r="C150" s="1014"/>
      <c r="D150" s="231">
        <v>179.75</v>
      </c>
      <c r="E150" s="231" t="s">
        <v>2827</v>
      </c>
      <c r="F150" s="1016"/>
      <c r="G150" s="233" t="s">
        <v>3658</v>
      </c>
      <c r="H150" s="251" t="s">
        <v>3661</v>
      </c>
      <c r="I150" s="234" t="s">
        <v>496</v>
      </c>
      <c r="J150" s="235"/>
      <c r="K150" s="234" t="s">
        <v>496</v>
      </c>
      <c r="L150" s="235"/>
      <c r="M150" s="371" t="s">
        <v>496</v>
      </c>
      <c r="N150" s="371"/>
      <c r="O150" s="371"/>
      <c r="P150" s="371"/>
      <c r="Q150" s="237"/>
    </row>
    <row r="151" spans="1:17" s="211" customFormat="1" ht="63.75" customHeight="1" x14ac:dyDescent="0.2">
      <c r="A151" s="1015"/>
      <c r="B151" s="230" t="s">
        <v>3662</v>
      </c>
      <c r="C151" s="1014"/>
      <c r="D151" s="231">
        <v>83.5</v>
      </c>
      <c r="E151" s="231" t="s">
        <v>2827</v>
      </c>
      <c r="F151" s="1016"/>
      <c r="G151" s="233" t="s">
        <v>3663</v>
      </c>
      <c r="H151" s="251" t="s">
        <v>3664</v>
      </c>
      <c r="I151" s="234" t="s">
        <v>496</v>
      </c>
      <c r="J151" s="235"/>
      <c r="K151" s="234" t="s">
        <v>496</v>
      </c>
      <c r="L151" s="235"/>
      <c r="M151" s="371" t="s">
        <v>496</v>
      </c>
      <c r="N151" s="371"/>
      <c r="O151" s="371"/>
      <c r="P151" s="371"/>
      <c r="Q151" s="237"/>
    </row>
    <row r="152" spans="1:17" s="211" customFormat="1" ht="63.75" customHeight="1" x14ac:dyDescent="0.2">
      <c r="A152" s="1015"/>
      <c r="B152" s="230" t="s">
        <v>2798</v>
      </c>
      <c r="C152" s="1014"/>
      <c r="D152" s="231">
        <v>4840</v>
      </c>
      <c r="E152" s="231" t="s">
        <v>2827</v>
      </c>
      <c r="F152" s="1016"/>
      <c r="G152" s="233" t="s">
        <v>3649</v>
      </c>
      <c r="H152" s="251" t="s">
        <v>3665</v>
      </c>
      <c r="I152" s="234" t="s">
        <v>496</v>
      </c>
      <c r="J152" s="235"/>
      <c r="K152" s="234" t="s">
        <v>496</v>
      </c>
      <c r="L152" s="235"/>
      <c r="M152" s="371" t="s">
        <v>496</v>
      </c>
      <c r="N152" s="371"/>
      <c r="O152" s="371"/>
      <c r="P152" s="371"/>
      <c r="Q152" s="237"/>
    </row>
    <row r="153" spans="1:17" s="211" customFormat="1" ht="63.75" customHeight="1" x14ac:dyDescent="0.2">
      <c r="A153" s="1015"/>
      <c r="B153" s="230" t="s">
        <v>2699</v>
      </c>
      <c r="C153" s="1014"/>
      <c r="D153" s="231">
        <v>888.45</v>
      </c>
      <c r="E153" s="231" t="s">
        <v>2827</v>
      </c>
      <c r="F153" s="1016"/>
      <c r="G153" s="233" t="s">
        <v>3666</v>
      </c>
      <c r="H153" s="251" t="s">
        <v>3667</v>
      </c>
      <c r="I153" s="234" t="s">
        <v>496</v>
      </c>
      <c r="J153" s="235"/>
      <c r="K153" s="234" t="s">
        <v>496</v>
      </c>
      <c r="L153" s="235"/>
      <c r="M153" s="371"/>
      <c r="N153" s="371"/>
      <c r="O153" s="371"/>
      <c r="P153" s="371" t="s">
        <v>496</v>
      </c>
      <c r="Q153" s="237"/>
    </row>
    <row r="154" spans="1:17" s="211" customFormat="1" ht="63.75" customHeight="1" x14ac:dyDescent="0.2">
      <c r="A154" s="1015"/>
      <c r="B154" s="230" t="s">
        <v>3668</v>
      </c>
      <c r="C154" s="1014"/>
      <c r="D154" s="231">
        <v>34.799999999999997</v>
      </c>
      <c r="E154" s="231" t="s">
        <v>2827</v>
      </c>
      <c r="F154" s="1016"/>
      <c r="G154" s="233" t="s">
        <v>3669</v>
      </c>
      <c r="H154" s="251" t="s">
        <v>3670</v>
      </c>
      <c r="I154" s="234" t="s">
        <v>496</v>
      </c>
      <c r="J154" s="235"/>
      <c r="K154" s="234" t="s">
        <v>496</v>
      </c>
      <c r="L154" s="235"/>
      <c r="M154" s="371" t="s">
        <v>496</v>
      </c>
      <c r="N154" s="371"/>
      <c r="O154" s="371"/>
      <c r="P154" s="371"/>
      <c r="Q154" s="237"/>
    </row>
    <row r="155" spans="1:17" s="211" customFormat="1" ht="63.75" customHeight="1" x14ac:dyDescent="0.2">
      <c r="A155" s="1015"/>
      <c r="B155" s="230" t="s">
        <v>2695</v>
      </c>
      <c r="C155" s="1014"/>
      <c r="D155" s="231">
        <v>396.85</v>
      </c>
      <c r="E155" s="231" t="s">
        <v>2827</v>
      </c>
      <c r="F155" s="1016"/>
      <c r="G155" s="233" t="s">
        <v>3671</v>
      </c>
      <c r="H155" s="251" t="s">
        <v>3672</v>
      </c>
      <c r="I155" s="234" t="s">
        <v>496</v>
      </c>
      <c r="J155" s="235"/>
      <c r="K155" s="234" t="s">
        <v>496</v>
      </c>
      <c r="L155" s="235"/>
      <c r="M155" s="371" t="s">
        <v>496</v>
      </c>
      <c r="N155" s="371"/>
      <c r="O155" s="371"/>
      <c r="P155" s="371"/>
      <c r="Q155" s="237"/>
    </row>
    <row r="156" spans="1:17" s="211" customFormat="1" ht="63.75" customHeight="1" x14ac:dyDescent="0.2">
      <c r="A156" s="1015" t="s">
        <v>3673</v>
      </c>
      <c r="B156" s="230" t="s">
        <v>2845</v>
      </c>
      <c r="C156" s="1014" t="s">
        <v>9125</v>
      </c>
      <c r="D156" s="231">
        <v>51</v>
      </c>
      <c r="E156" s="231" t="s">
        <v>2827</v>
      </c>
      <c r="F156" s="232">
        <v>42102</v>
      </c>
      <c r="G156" s="233" t="s">
        <v>3674</v>
      </c>
      <c r="H156" s="251" t="s">
        <v>3675</v>
      </c>
      <c r="I156" s="234" t="s">
        <v>496</v>
      </c>
      <c r="J156" s="235"/>
      <c r="K156" s="234" t="s">
        <v>496</v>
      </c>
      <c r="L156" s="235"/>
      <c r="M156" s="371" t="s">
        <v>496</v>
      </c>
      <c r="N156" s="371"/>
      <c r="O156" s="371"/>
      <c r="P156" s="371"/>
      <c r="Q156" s="237"/>
    </row>
    <row r="157" spans="1:17" s="211" customFormat="1" ht="63.75" customHeight="1" x14ac:dyDescent="0.2">
      <c r="A157" s="1015"/>
      <c r="B157" s="230" t="s">
        <v>3676</v>
      </c>
      <c r="C157" s="1014"/>
      <c r="D157" s="231">
        <v>242</v>
      </c>
      <c r="E157" s="231" t="s">
        <v>2827</v>
      </c>
      <c r="F157" s="232">
        <v>42102</v>
      </c>
      <c r="G157" s="233" t="s">
        <v>3677</v>
      </c>
      <c r="H157" s="251" t="s">
        <v>3678</v>
      </c>
      <c r="I157" s="234" t="s">
        <v>496</v>
      </c>
      <c r="J157" s="235"/>
      <c r="K157" s="234" t="s">
        <v>496</v>
      </c>
      <c r="L157" s="235"/>
      <c r="M157" s="371" t="s">
        <v>496</v>
      </c>
      <c r="N157" s="371"/>
      <c r="O157" s="371"/>
      <c r="P157" s="371"/>
      <c r="Q157" s="237"/>
    </row>
    <row r="158" spans="1:17" s="211" customFormat="1" ht="63.75" customHeight="1" x14ac:dyDescent="0.2">
      <c r="A158" s="1015"/>
      <c r="B158" s="230" t="s">
        <v>3573</v>
      </c>
      <c r="C158" s="1014"/>
      <c r="D158" s="231">
        <v>649.75</v>
      </c>
      <c r="E158" s="231" t="s">
        <v>2827</v>
      </c>
      <c r="F158" s="232">
        <v>42102</v>
      </c>
      <c r="G158" s="233" t="s">
        <v>3679</v>
      </c>
      <c r="H158" s="251" t="s">
        <v>3680</v>
      </c>
      <c r="I158" s="234" t="s">
        <v>496</v>
      </c>
      <c r="J158" s="235"/>
      <c r="K158" s="234" t="s">
        <v>496</v>
      </c>
      <c r="L158" s="235"/>
      <c r="M158" s="371" t="s">
        <v>496</v>
      </c>
      <c r="N158" s="371"/>
      <c r="O158" s="371"/>
      <c r="P158" s="371"/>
      <c r="Q158" s="237"/>
    </row>
    <row r="159" spans="1:17" s="211" customFormat="1" ht="63.75" customHeight="1" x14ac:dyDescent="0.2">
      <c r="A159" s="1015"/>
      <c r="B159" s="230" t="s">
        <v>3681</v>
      </c>
      <c r="C159" s="1014"/>
      <c r="D159" s="231">
        <v>455.4</v>
      </c>
      <c r="E159" s="231" t="s">
        <v>2827</v>
      </c>
      <c r="F159" s="232">
        <v>41737</v>
      </c>
      <c r="G159" s="233" t="s">
        <v>3682</v>
      </c>
      <c r="H159" s="251" t="s">
        <v>3683</v>
      </c>
      <c r="I159" s="234" t="s">
        <v>496</v>
      </c>
      <c r="J159" s="235"/>
      <c r="K159" s="234" t="s">
        <v>496</v>
      </c>
      <c r="L159" s="235"/>
      <c r="M159" s="371" t="s">
        <v>496</v>
      </c>
      <c r="N159" s="371"/>
      <c r="O159" s="371"/>
      <c r="P159" s="371"/>
      <c r="Q159" s="237"/>
    </row>
    <row r="160" spans="1:17" s="211" customFormat="1" ht="63.75" customHeight="1" x14ac:dyDescent="0.2">
      <c r="A160" s="229" t="s">
        <v>3684</v>
      </c>
      <c r="B160" s="230" t="s">
        <v>2774</v>
      </c>
      <c r="C160" s="230" t="s">
        <v>3311</v>
      </c>
      <c r="D160" s="231">
        <v>4140</v>
      </c>
      <c r="E160" s="231" t="s">
        <v>2703</v>
      </c>
      <c r="F160" s="232">
        <v>42088</v>
      </c>
      <c r="G160" s="233" t="s">
        <v>3685</v>
      </c>
      <c r="H160" s="251" t="s">
        <v>3686</v>
      </c>
      <c r="I160" s="234" t="s">
        <v>496</v>
      </c>
      <c r="J160" s="235"/>
      <c r="K160" s="234" t="s">
        <v>496</v>
      </c>
      <c r="L160" s="235"/>
      <c r="M160" s="371" t="s">
        <v>496</v>
      </c>
      <c r="N160" s="371"/>
      <c r="O160" s="371"/>
      <c r="P160" s="371"/>
      <c r="Q160" s="237"/>
    </row>
    <row r="161" spans="1:17" s="211" customFormat="1" ht="63.75" customHeight="1" x14ac:dyDescent="0.2">
      <c r="A161" s="1015" t="s">
        <v>3687</v>
      </c>
      <c r="B161" s="230" t="s">
        <v>3676</v>
      </c>
      <c r="C161" s="1014" t="s">
        <v>3688</v>
      </c>
      <c r="D161" s="231">
        <v>350.48</v>
      </c>
      <c r="E161" s="231" t="s">
        <v>2827</v>
      </c>
      <c r="F161" s="1016">
        <v>42124</v>
      </c>
      <c r="G161" s="233" t="s">
        <v>3689</v>
      </c>
      <c r="H161" s="251" t="s">
        <v>3690</v>
      </c>
      <c r="I161" s="234" t="s">
        <v>496</v>
      </c>
      <c r="J161" s="235"/>
      <c r="K161" s="234" t="s">
        <v>496</v>
      </c>
      <c r="L161" s="235"/>
      <c r="M161" s="371" t="s">
        <v>496</v>
      </c>
      <c r="N161" s="371"/>
      <c r="O161" s="371"/>
      <c r="P161" s="371"/>
      <c r="Q161" s="237"/>
    </row>
    <row r="162" spans="1:17" s="211" customFormat="1" ht="63.75" customHeight="1" x14ac:dyDescent="0.2">
      <c r="A162" s="1015"/>
      <c r="B162" s="230" t="s">
        <v>3668</v>
      </c>
      <c r="C162" s="1014"/>
      <c r="D162" s="231">
        <v>11.5</v>
      </c>
      <c r="E162" s="231" t="s">
        <v>2827</v>
      </c>
      <c r="F162" s="1016"/>
      <c r="G162" s="233" t="s">
        <v>3691</v>
      </c>
      <c r="H162" s="251" t="s">
        <v>3692</v>
      </c>
      <c r="I162" s="234" t="s">
        <v>496</v>
      </c>
      <c r="J162" s="235"/>
      <c r="K162" s="234" t="s">
        <v>496</v>
      </c>
      <c r="L162" s="235"/>
      <c r="M162" s="371" t="s">
        <v>496</v>
      </c>
      <c r="N162" s="371"/>
      <c r="O162" s="371"/>
      <c r="P162" s="371"/>
      <c r="Q162" s="237"/>
    </row>
    <row r="163" spans="1:17" s="211" customFormat="1" ht="63.75" customHeight="1" x14ac:dyDescent="0.2">
      <c r="A163" s="1015"/>
      <c r="B163" s="230" t="s">
        <v>3693</v>
      </c>
      <c r="C163" s="1014"/>
      <c r="D163" s="231">
        <v>111.16</v>
      </c>
      <c r="E163" s="231" t="s">
        <v>2827</v>
      </c>
      <c r="F163" s="1016"/>
      <c r="G163" s="233" t="s">
        <v>3694</v>
      </c>
      <c r="H163" s="251" t="s">
        <v>3695</v>
      </c>
      <c r="I163" s="234" t="s">
        <v>496</v>
      </c>
      <c r="J163" s="235"/>
      <c r="K163" s="234" t="s">
        <v>496</v>
      </c>
      <c r="L163" s="235"/>
      <c r="M163" s="371" t="s">
        <v>496</v>
      </c>
      <c r="N163" s="371"/>
      <c r="O163" s="371"/>
      <c r="P163" s="371"/>
      <c r="Q163" s="237"/>
    </row>
    <row r="164" spans="1:17" s="211" customFormat="1" ht="63.75" customHeight="1" x14ac:dyDescent="0.2">
      <c r="A164" s="1015"/>
      <c r="B164" s="230" t="s">
        <v>3573</v>
      </c>
      <c r="C164" s="1014"/>
      <c r="D164" s="231">
        <v>141.12</v>
      </c>
      <c r="E164" s="231" t="s">
        <v>2827</v>
      </c>
      <c r="F164" s="1016"/>
      <c r="G164" s="233" t="s">
        <v>3696</v>
      </c>
      <c r="H164" s="251" t="s">
        <v>3697</v>
      </c>
      <c r="I164" s="234" t="s">
        <v>496</v>
      </c>
      <c r="J164" s="235"/>
      <c r="K164" s="234" t="s">
        <v>496</v>
      </c>
      <c r="L164" s="235"/>
      <c r="M164" s="371" t="s">
        <v>496</v>
      </c>
      <c r="N164" s="371"/>
      <c r="O164" s="371"/>
      <c r="P164" s="371"/>
      <c r="Q164" s="237"/>
    </row>
    <row r="165" spans="1:17" s="211" customFormat="1" ht="63.75" customHeight="1" x14ac:dyDescent="0.2">
      <c r="A165" s="1015"/>
      <c r="B165" s="230" t="s">
        <v>3698</v>
      </c>
      <c r="C165" s="1014"/>
      <c r="D165" s="231">
        <v>258.49</v>
      </c>
      <c r="E165" s="231" t="s">
        <v>2827</v>
      </c>
      <c r="F165" s="1016"/>
      <c r="G165" s="233" t="s">
        <v>3699</v>
      </c>
      <c r="H165" s="251" t="s">
        <v>3700</v>
      </c>
      <c r="I165" s="234" t="s">
        <v>496</v>
      </c>
      <c r="J165" s="235"/>
      <c r="K165" s="234" t="s">
        <v>496</v>
      </c>
      <c r="L165" s="235"/>
      <c r="M165" s="371" t="s">
        <v>496</v>
      </c>
      <c r="N165" s="371"/>
      <c r="O165" s="371"/>
      <c r="P165" s="371"/>
      <c r="Q165" s="237"/>
    </row>
    <row r="166" spans="1:17" s="211" customFormat="1" ht="63.75" customHeight="1" x14ac:dyDescent="0.2">
      <c r="A166" s="1015"/>
      <c r="B166" s="230" t="s">
        <v>2845</v>
      </c>
      <c r="C166" s="1014"/>
      <c r="D166" s="231">
        <v>356</v>
      </c>
      <c r="E166" s="231" t="s">
        <v>2827</v>
      </c>
      <c r="F166" s="1016"/>
      <c r="G166" s="233" t="s">
        <v>3701</v>
      </c>
      <c r="H166" s="251" t="s">
        <v>3702</v>
      </c>
      <c r="I166" s="234" t="s">
        <v>496</v>
      </c>
      <c r="J166" s="235"/>
      <c r="K166" s="234" t="s">
        <v>496</v>
      </c>
      <c r="L166" s="235"/>
      <c r="M166" s="371" t="s">
        <v>496</v>
      </c>
      <c r="N166" s="371"/>
      <c r="O166" s="371"/>
      <c r="P166" s="371"/>
      <c r="Q166" s="237"/>
    </row>
    <row r="167" spans="1:17" s="211" customFormat="1" ht="63.75" customHeight="1" x14ac:dyDescent="0.2">
      <c r="A167" s="229" t="s">
        <v>3703</v>
      </c>
      <c r="B167" s="230" t="s">
        <v>3595</v>
      </c>
      <c r="C167" s="230" t="s">
        <v>2901</v>
      </c>
      <c r="D167" s="231">
        <v>23019.72</v>
      </c>
      <c r="E167" s="231" t="s">
        <v>2827</v>
      </c>
      <c r="F167" s="232">
        <v>42122</v>
      </c>
      <c r="G167" s="233" t="s">
        <v>3704</v>
      </c>
      <c r="H167" s="251" t="s">
        <v>3705</v>
      </c>
      <c r="I167" s="378" t="s">
        <v>496</v>
      </c>
      <c r="J167" s="379"/>
      <c r="K167" s="378" t="s">
        <v>496</v>
      </c>
      <c r="L167" s="379"/>
      <c r="M167" s="380"/>
      <c r="N167" s="380"/>
      <c r="O167" s="380" t="s">
        <v>496</v>
      </c>
      <c r="P167" s="380"/>
      <c r="Q167" s="237"/>
    </row>
    <row r="168" spans="1:17" s="211" customFormat="1" ht="63.75" customHeight="1" x14ac:dyDescent="0.2">
      <c r="A168" s="1015" t="s">
        <v>3706</v>
      </c>
      <c r="B168" s="230" t="s">
        <v>3707</v>
      </c>
      <c r="C168" s="1014" t="s">
        <v>2794</v>
      </c>
      <c r="D168" s="231">
        <v>339</v>
      </c>
      <c r="E168" s="231" t="s">
        <v>2827</v>
      </c>
      <c r="F168" s="232">
        <v>42103</v>
      </c>
      <c r="G168" s="233" t="s">
        <v>3708</v>
      </c>
      <c r="H168" s="251" t="s">
        <v>3709</v>
      </c>
      <c r="I168" s="234" t="s">
        <v>496</v>
      </c>
      <c r="J168" s="235"/>
      <c r="K168" s="234" t="s">
        <v>496</v>
      </c>
      <c r="L168" s="235"/>
      <c r="M168" s="371"/>
      <c r="N168" s="371"/>
      <c r="O168" s="371" t="s">
        <v>496</v>
      </c>
      <c r="P168" s="371"/>
      <c r="Q168" s="237"/>
    </row>
    <row r="169" spans="1:17" s="211" customFormat="1" ht="63.75" customHeight="1" x14ac:dyDescent="0.2">
      <c r="A169" s="1015"/>
      <c r="B169" s="230" t="s">
        <v>3710</v>
      </c>
      <c r="C169" s="1014"/>
      <c r="D169" s="231">
        <v>678</v>
      </c>
      <c r="E169" s="231" t="s">
        <v>2827</v>
      </c>
      <c r="F169" s="232">
        <v>42109</v>
      </c>
      <c r="G169" s="233" t="s">
        <v>3711</v>
      </c>
      <c r="H169" s="251" t="s">
        <v>3712</v>
      </c>
      <c r="I169" s="234" t="s">
        <v>496</v>
      </c>
      <c r="J169" s="235"/>
      <c r="K169" s="234" t="s">
        <v>496</v>
      </c>
      <c r="L169" s="235"/>
      <c r="M169" s="371" t="s">
        <v>496</v>
      </c>
      <c r="N169" s="371"/>
      <c r="O169" s="371"/>
      <c r="P169" s="371"/>
      <c r="Q169" s="237"/>
    </row>
    <row r="170" spans="1:17" s="211" customFormat="1" ht="63.75" customHeight="1" x14ac:dyDescent="0.2">
      <c r="A170" s="1015"/>
      <c r="B170" s="230" t="s">
        <v>2542</v>
      </c>
      <c r="C170" s="1014"/>
      <c r="D170" s="231">
        <v>2791.01</v>
      </c>
      <c r="E170" s="231" t="s">
        <v>2827</v>
      </c>
      <c r="F170" s="232">
        <v>42103</v>
      </c>
      <c r="G170" s="233" t="s">
        <v>3713</v>
      </c>
      <c r="H170" s="251" t="s">
        <v>3714</v>
      </c>
      <c r="I170" s="234" t="s">
        <v>496</v>
      </c>
      <c r="J170" s="235"/>
      <c r="K170" s="234" t="s">
        <v>496</v>
      </c>
      <c r="L170" s="235"/>
      <c r="M170" s="371" t="s">
        <v>496</v>
      </c>
      <c r="N170" s="371"/>
      <c r="O170" s="371"/>
      <c r="P170" s="371"/>
      <c r="Q170" s="237"/>
    </row>
    <row r="171" spans="1:17" s="211" customFormat="1" ht="63.75" customHeight="1" x14ac:dyDescent="0.2">
      <c r="A171" s="229" t="s">
        <v>3715</v>
      </c>
      <c r="B171" s="230" t="s">
        <v>2798</v>
      </c>
      <c r="C171" s="230" t="s">
        <v>3716</v>
      </c>
      <c r="D171" s="231">
        <v>90</v>
      </c>
      <c r="E171" s="231" t="s">
        <v>2703</v>
      </c>
      <c r="F171" s="232">
        <v>42086</v>
      </c>
      <c r="G171" s="233" t="s">
        <v>3717</v>
      </c>
      <c r="H171" s="251" t="s">
        <v>3718</v>
      </c>
      <c r="I171" s="234" t="s">
        <v>496</v>
      </c>
      <c r="J171" s="235"/>
      <c r="K171" s="234" t="s">
        <v>496</v>
      </c>
      <c r="L171" s="235"/>
      <c r="M171" s="371" t="s">
        <v>496</v>
      </c>
      <c r="N171" s="371"/>
      <c r="O171" s="371"/>
      <c r="P171" s="371"/>
      <c r="Q171" s="237"/>
    </row>
    <row r="172" spans="1:17" s="211" customFormat="1" ht="63.75" customHeight="1" x14ac:dyDescent="0.2">
      <c r="A172" s="229" t="s">
        <v>3719</v>
      </c>
      <c r="B172" s="230" t="s">
        <v>2670</v>
      </c>
      <c r="C172" s="230" t="s">
        <v>2823</v>
      </c>
      <c r="D172" s="231">
        <v>180</v>
      </c>
      <c r="E172" s="231" t="s">
        <v>2703</v>
      </c>
      <c r="F172" s="232">
        <v>42086</v>
      </c>
      <c r="G172" s="233" t="s">
        <v>3720</v>
      </c>
      <c r="H172" s="251" t="s">
        <v>3721</v>
      </c>
      <c r="I172" s="234" t="s">
        <v>496</v>
      </c>
      <c r="J172" s="235"/>
      <c r="K172" s="234" t="s">
        <v>496</v>
      </c>
      <c r="L172" s="235"/>
      <c r="M172" s="371" t="s">
        <v>496</v>
      </c>
      <c r="N172" s="371"/>
      <c r="O172" s="371"/>
      <c r="P172" s="371"/>
      <c r="Q172" s="237"/>
    </row>
    <row r="173" spans="1:17" s="211" customFormat="1" ht="63.75" customHeight="1" x14ac:dyDescent="0.2">
      <c r="A173" s="229" t="s">
        <v>3722</v>
      </c>
      <c r="B173" s="230" t="s">
        <v>2912</v>
      </c>
      <c r="C173" s="230" t="s">
        <v>3723</v>
      </c>
      <c r="D173" s="231">
        <v>5100</v>
      </c>
      <c r="E173" s="231" t="s">
        <v>2703</v>
      </c>
      <c r="F173" s="232">
        <v>42083</v>
      </c>
      <c r="G173" s="233" t="s">
        <v>3724</v>
      </c>
      <c r="H173" s="251" t="s">
        <v>3725</v>
      </c>
      <c r="I173" s="234" t="s">
        <v>496</v>
      </c>
      <c r="J173" s="235"/>
      <c r="K173" s="234" t="s">
        <v>496</v>
      </c>
      <c r="L173" s="235"/>
      <c r="M173" s="371" t="s">
        <v>496</v>
      </c>
      <c r="N173" s="371"/>
      <c r="O173" s="371"/>
      <c r="P173" s="371"/>
      <c r="Q173" s="237"/>
    </row>
    <row r="174" spans="1:17" s="211" customFormat="1" ht="63.75" customHeight="1" x14ac:dyDescent="0.2">
      <c r="A174" s="1015" t="s">
        <v>3726</v>
      </c>
      <c r="B174" s="230" t="s">
        <v>2554</v>
      </c>
      <c r="C174" s="1014" t="s">
        <v>2843</v>
      </c>
      <c r="D174" s="231">
        <v>873.26</v>
      </c>
      <c r="E174" s="231" t="s">
        <v>2703</v>
      </c>
      <c r="F174" s="1016">
        <v>42087</v>
      </c>
      <c r="G174" s="1019" t="s">
        <v>3727</v>
      </c>
      <c r="H174" s="251" t="s">
        <v>3728</v>
      </c>
      <c r="I174" s="234" t="s">
        <v>496</v>
      </c>
      <c r="J174" s="235"/>
      <c r="K174" s="234" t="s">
        <v>496</v>
      </c>
      <c r="L174" s="235"/>
      <c r="M174" s="371" t="s">
        <v>496</v>
      </c>
      <c r="N174" s="371"/>
      <c r="O174" s="371"/>
      <c r="P174" s="371"/>
      <c r="Q174" s="237"/>
    </row>
    <row r="175" spans="1:17" s="211" customFormat="1" ht="63.75" customHeight="1" x14ac:dyDescent="0.2">
      <c r="A175" s="1015"/>
      <c r="B175" s="230" t="s">
        <v>2551</v>
      </c>
      <c r="C175" s="1014"/>
      <c r="D175" s="231">
        <v>764.11</v>
      </c>
      <c r="E175" s="231" t="s">
        <v>2703</v>
      </c>
      <c r="F175" s="1016"/>
      <c r="G175" s="1019"/>
      <c r="H175" s="251" t="s">
        <v>3729</v>
      </c>
      <c r="I175" s="234" t="s">
        <v>496</v>
      </c>
      <c r="J175" s="235"/>
      <c r="K175" s="234" t="s">
        <v>496</v>
      </c>
      <c r="L175" s="235"/>
      <c r="M175" s="371" t="s">
        <v>496</v>
      </c>
      <c r="N175" s="371"/>
      <c r="O175" s="371"/>
      <c r="P175" s="371"/>
      <c r="Q175" s="237"/>
    </row>
    <row r="176" spans="1:17" s="211" customFormat="1" ht="63.75" customHeight="1" x14ac:dyDescent="0.2">
      <c r="A176" s="229" t="s">
        <v>3730</v>
      </c>
      <c r="B176" s="230" t="s">
        <v>3731</v>
      </c>
      <c r="C176" s="230" t="s">
        <v>3732</v>
      </c>
      <c r="D176" s="231">
        <v>6990.25</v>
      </c>
      <c r="E176" s="231" t="s">
        <v>2827</v>
      </c>
      <c r="F176" s="232">
        <v>42114</v>
      </c>
      <c r="G176" s="233" t="s">
        <v>3733</v>
      </c>
      <c r="H176" s="251" t="s">
        <v>3734</v>
      </c>
      <c r="I176" s="234" t="s">
        <v>496</v>
      </c>
      <c r="J176" s="235"/>
      <c r="K176" s="234" t="s">
        <v>496</v>
      </c>
      <c r="L176" s="235"/>
      <c r="M176" s="371" t="s">
        <v>496</v>
      </c>
      <c r="N176" s="371"/>
      <c r="O176" s="371"/>
      <c r="P176" s="371"/>
      <c r="Q176" s="237"/>
    </row>
    <row r="177" spans="1:17" s="211" customFormat="1" ht="63.75" customHeight="1" x14ac:dyDescent="0.2">
      <c r="A177" s="229" t="s">
        <v>3735</v>
      </c>
      <c r="B177" s="230" t="s">
        <v>3736</v>
      </c>
      <c r="C177" s="230" t="s">
        <v>3737</v>
      </c>
      <c r="D177" s="231">
        <v>500</v>
      </c>
      <c r="E177" s="231" t="s">
        <v>2827</v>
      </c>
      <c r="F177" s="232">
        <v>42124</v>
      </c>
      <c r="G177" s="233" t="s">
        <v>3738</v>
      </c>
      <c r="H177" s="251" t="s">
        <v>3739</v>
      </c>
      <c r="I177" s="234" t="s">
        <v>496</v>
      </c>
      <c r="J177" s="235"/>
      <c r="K177" s="234" t="s">
        <v>496</v>
      </c>
      <c r="L177" s="235"/>
      <c r="M177" s="371"/>
      <c r="N177" s="371"/>
      <c r="O177" s="371" t="s">
        <v>496</v>
      </c>
      <c r="P177" s="371"/>
      <c r="Q177" s="237"/>
    </row>
    <row r="178" spans="1:17" s="211" customFormat="1" ht="63.75" customHeight="1" x14ac:dyDescent="0.2">
      <c r="A178" s="229" t="s">
        <v>3740</v>
      </c>
      <c r="B178" s="230" t="s">
        <v>2678</v>
      </c>
      <c r="C178" s="230" t="s">
        <v>2679</v>
      </c>
      <c r="D178" s="231">
        <v>1520</v>
      </c>
      <c r="E178" s="231" t="s">
        <v>2827</v>
      </c>
      <c r="F178" s="232">
        <v>42117</v>
      </c>
      <c r="G178" s="233" t="s">
        <v>3741</v>
      </c>
      <c r="H178" s="251" t="s">
        <v>3742</v>
      </c>
      <c r="I178" s="378" t="s">
        <v>496</v>
      </c>
      <c r="J178" s="379"/>
      <c r="K178" s="378" t="s">
        <v>496</v>
      </c>
      <c r="L178" s="379"/>
      <c r="M178" s="380" t="s">
        <v>496</v>
      </c>
      <c r="N178" s="380"/>
      <c r="O178" s="380"/>
      <c r="P178" s="380"/>
      <c r="Q178" s="237"/>
    </row>
    <row r="179" spans="1:17" s="211" customFormat="1" ht="63.75" customHeight="1" x14ac:dyDescent="0.2">
      <c r="A179" s="1015" t="s">
        <v>3743</v>
      </c>
      <c r="B179" s="230" t="s">
        <v>3681</v>
      </c>
      <c r="C179" s="1014" t="s">
        <v>3744</v>
      </c>
      <c r="D179" s="231">
        <v>1133.1400000000001</v>
      </c>
      <c r="E179" s="231" t="s">
        <v>2847</v>
      </c>
      <c r="F179" s="1016">
        <v>42142</v>
      </c>
      <c r="G179" s="233" t="s">
        <v>3745</v>
      </c>
      <c r="H179" s="251" t="s">
        <v>3746</v>
      </c>
      <c r="I179" s="234" t="s">
        <v>496</v>
      </c>
      <c r="J179" s="235"/>
      <c r="K179" s="234" t="s">
        <v>496</v>
      </c>
      <c r="L179" s="235"/>
      <c r="M179" s="371" t="s">
        <v>496</v>
      </c>
      <c r="N179" s="371"/>
      <c r="O179" s="371"/>
      <c r="P179" s="371"/>
      <c r="Q179" s="237"/>
    </row>
    <row r="180" spans="1:17" s="211" customFormat="1" ht="63.75" customHeight="1" x14ac:dyDescent="0.2">
      <c r="A180" s="1015"/>
      <c r="B180" s="230" t="s">
        <v>3747</v>
      </c>
      <c r="C180" s="1014"/>
      <c r="D180" s="231">
        <v>198</v>
      </c>
      <c r="E180" s="231" t="s">
        <v>2847</v>
      </c>
      <c r="F180" s="1016"/>
      <c r="G180" s="233" t="s">
        <v>3748</v>
      </c>
      <c r="H180" s="251" t="s">
        <v>3749</v>
      </c>
      <c r="I180" s="234" t="s">
        <v>496</v>
      </c>
      <c r="J180" s="235"/>
      <c r="K180" s="234" t="s">
        <v>496</v>
      </c>
      <c r="L180" s="235"/>
      <c r="M180" s="371" t="s">
        <v>496</v>
      </c>
      <c r="N180" s="371"/>
      <c r="O180" s="371"/>
      <c r="P180" s="371"/>
      <c r="Q180" s="237"/>
    </row>
    <row r="181" spans="1:17" s="211" customFormat="1" ht="63.75" customHeight="1" x14ac:dyDescent="0.2">
      <c r="A181" s="1015"/>
      <c r="B181" s="230" t="s">
        <v>3750</v>
      </c>
      <c r="C181" s="1014"/>
      <c r="D181" s="231">
        <v>12.3</v>
      </c>
      <c r="E181" s="231" t="s">
        <v>2847</v>
      </c>
      <c r="F181" s="1016"/>
      <c r="G181" s="233" t="s">
        <v>3751</v>
      </c>
      <c r="H181" s="251" t="s">
        <v>3752</v>
      </c>
      <c r="I181" s="234" t="s">
        <v>496</v>
      </c>
      <c r="J181" s="235"/>
      <c r="K181" s="234" t="s">
        <v>496</v>
      </c>
      <c r="L181" s="235"/>
      <c r="M181" s="371"/>
      <c r="N181" s="371"/>
      <c r="O181" s="371" t="s">
        <v>496</v>
      </c>
      <c r="P181" s="371"/>
      <c r="Q181" s="237"/>
    </row>
    <row r="182" spans="1:17" s="211" customFormat="1" ht="63.75" customHeight="1" x14ac:dyDescent="0.2">
      <c r="A182" s="229" t="s">
        <v>3753</v>
      </c>
      <c r="B182" s="230" t="s">
        <v>3754</v>
      </c>
      <c r="C182" s="230" t="s">
        <v>3755</v>
      </c>
      <c r="D182" s="231">
        <v>3955</v>
      </c>
      <c r="E182" s="231" t="s">
        <v>3756</v>
      </c>
      <c r="F182" s="232">
        <v>42157</v>
      </c>
      <c r="G182" s="233" t="s">
        <v>3757</v>
      </c>
      <c r="H182" s="251" t="s">
        <v>3758</v>
      </c>
      <c r="I182" s="234" t="s">
        <v>496</v>
      </c>
      <c r="J182" s="235"/>
      <c r="K182" s="234" t="s">
        <v>496</v>
      </c>
      <c r="L182" s="235"/>
      <c r="M182" s="371" t="s">
        <v>496</v>
      </c>
      <c r="N182" s="371"/>
      <c r="O182" s="371"/>
      <c r="P182" s="371"/>
      <c r="Q182" s="237"/>
    </row>
    <row r="183" spans="1:17" s="211" customFormat="1" ht="63.75" customHeight="1" x14ac:dyDescent="0.2">
      <c r="A183" s="1015" t="s">
        <v>3759</v>
      </c>
      <c r="B183" s="230" t="s">
        <v>3760</v>
      </c>
      <c r="C183" s="1014" t="s">
        <v>3311</v>
      </c>
      <c r="D183" s="231">
        <v>23303.03</v>
      </c>
      <c r="E183" s="231" t="s">
        <v>3756</v>
      </c>
      <c r="F183" s="1016">
        <v>42160</v>
      </c>
      <c r="G183" s="233" t="s">
        <v>3761</v>
      </c>
      <c r="H183" s="251" t="s">
        <v>3762</v>
      </c>
      <c r="I183" s="234" t="s">
        <v>496</v>
      </c>
      <c r="J183" s="235"/>
      <c r="K183" s="234" t="s">
        <v>496</v>
      </c>
      <c r="L183" s="235"/>
      <c r="M183" s="371" t="s">
        <v>496</v>
      </c>
      <c r="N183" s="371"/>
      <c r="O183" s="371"/>
      <c r="P183" s="371"/>
      <c r="Q183" s="237"/>
    </row>
    <row r="184" spans="1:17" s="211" customFormat="1" ht="63.75" customHeight="1" x14ac:dyDescent="0.2">
      <c r="A184" s="1015"/>
      <c r="B184" s="230" t="s">
        <v>3763</v>
      </c>
      <c r="C184" s="1014"/>
      <c r="D184" s="231">
        <v>14149.81</v>
      </c>
      <c r="E184" s="231" t="s">
        <v>3756</v>
      </c>
      <c r="F184" s="1016"/>
      <c r="G184" s="233" t="s">
        <v>3764</v>
      </c>
      <c r="H184" s="251" t="s">
        <v>3765</v>
      </c>
      <c r="I184" s="378"/>
      <c r="J184" s="378" t="s">
        <v>496</v>
      </c>
      <c r="K184" s="378" t="s">
        <v>496</v>
      </c>
      <c r="L184" s="379"/>
      <c r="M184" s="380"/>
      <c r="N184" s="380"/>
      <c r="O184" s="380" t="s">
        <v>496</v>
      </c>
      <c r="P184" s="380"/>
      <c r="Q184" s="271" t="s">
        <v>5213</v>
      </c>
    </row>
    <row r="185" spans="1:17" s="211" customFormat="1" ht="191.25" customHeight="1" x14ac:dyDescent="0.2">
      <c r="A185" s="1015"/>
      <c r="B185" s="230" t="s">
        <v>2904</v>
      </c>
      <c r="C185" s="1014"/>
      <c r="D185" s="231">
        <v>19740.080000000002</v>
      </c>
      <c r="E185" s="231" t="s">
        <v>3756</v>
      </c>
      <c r="F185" s="1016"/>
      <c r="G185" s="233" t="s">
        <v>3766</v>
      </c>
      <c r="H185" s="251" t="s">
        <v>3767</v>
      </c>
      <c r="I185" s="378"/>
      <c r="J185" s="378" t="s">
        <v>496</v>
      </c>
      <c r="K185" s="378" t="s">
        <v>496</v>
      </c>
      <c r="L185" s="379"/>
      <c r="M185" s="380"/>
      <c r="N185" s="380"/>
      <c r="O185" s="380"/>
      <c r="P185" s="380" t="s">
        <v>496</v>
      </c>
      <c r="Q185" s="271" t="s">
        <v>5214</v>
      </c>
    </row>
    <row r="186" spans="1:17" s="211" customFormat="1" ht="63.75" customHeight="1" x14ac:dyDescent="0.2">
      <c r="A186" s="229" t="s">
        <v>3768</v>
      </c>
      <c r="B186" s="230" t="s">
        <v>2556</v>
      </c>
      <c r="C186" s="230" t="s">
        <v>2737</v>
      </c>
      <c r="D186" s="231">
        <v>90</v>
      </c>
      <c r="E186" s="231" t="s">
        <v>2827</v>
      </c>
      <c r="F186" s="232">
        <v>42102</v>
      </c>
      <c r="G186" s="233" t="s">
        <v>3769</v>
      </c>
      <c r="H186" s="251" t="s">
        <v>3770</v>
      </c>
      <c r="I186" s="234" t="s">
        <v>496</v>
      </c>
      <c r="J186" s="235"/>
      <c r="K186" s="234" t="s">
        <v>496</v>
      </c>
      <c r="L186" s="235"/>
      <c r="M186" s="371" t="s">
        <v>496</v>
      </c>
      <c r="N186" s="371"/>
      <c r="O186" s="371"/>
      <c r="P186" s="371"/>
      <c r="Q186" s="237"/>
    </row>
    <row r="187" spans="1:17" s="211" customFormat="1" ht="63.75" customHeight="1" x14ac:dyDescent="0.2">
      <c r="A187" s="229" t="s">
        <v>3771</v>
      </c>
      <c r="B187" s="230" t="s">
        <v>2551</v>
      </c>
      <c r="C187" s="230" t="s">
        <v>2664</v>
      </c>
      <c r="D187" s="231">
        <v>101.7</v>
      </c>
      <c r="E187" s="231" t="s">
        <v>2827</v>
      </c>
      <c r="F187" s="232">
        <v>42104</v>
      </c>
      <c r="G187" s="233" t="s">
        <v>3772</v>
      </c>
      <c r="H187" s="251" t="s">
        <v>3773</v>
      </c>
      <c r="I187" s="234" t="s">
        <v>496</v>
      </c>
      <c r="J187" s="235"/>
      <c r="K187" s="234" t="s">
        <v>496</v>
      </c>
      <c r="L187" s="235"/>
      <c r="M187" s="371" t="s">
        <v>496</v>
      </c>
      <c r="N187" s="371"/>
      <c r="O187" s="371"/>
      <c r="P187" s="371"/>
      <c r="Q187" s="237"/>
    </row>
    <row r="188" spans="1:17" s="211" customFormat="1" ht="63.75" customHeight="1" x14ac:dyDescent="0.2">
      <c r="A188" s="229" t="s">
        <v>3774</v>
      </c>
      <c r="B188" s="230" t="s">
        <v>3775</v>
      </c>
      <c r="C188" s="230" t="s">
        <v>3776</v>
      </c>
      <c r="D188" s="231">
        <v>1241.54</v>
      </c>
      <c r="E188" s="231" t="s">
        <v>2827</v>
      </c>
      <c r="F188" s="232">
        <v>42122</v>
      </c>
      <c r="G188" s="233" t="s">
        <v>3777</v>
      </c>
      <c r="H188" s="251" t="s">
        <v>3778</v>
      </c>
      <c r="I188" s="234" t="s">
        <v>496</v>
      </c>
      <c r="J188" s="235"/>
      <c r="K188" s="234" t="s">
        <v>496</v>
      </c>
      <c r="L188" s="235"/>
      <c r="M188" s="371"/>
      <c r="N188" s="371"/>
      <c r="O188" s="371" t="s">
        <v>496</v>
      </c>
      <c r="P188" s="371"/>
      <c r="Q188" s="237"/>
    </row>
    <row r="189" spans="1:17" s="211" customFormat="1" ht="63.75" customHeight="1" x14ac:dyDescent="0.2">
      <c r="A189" s="229" t="s">
        <v>3779</v>
      </c>
      <c r="B189" s="230" t="s">
        <v>3780</v>
      </c>
      <c r="C189" s="230" t="s">
        <v>3781</v>
      </c>
      <c r="D189" s="231">
        <v>83.66</v>
      </c>
      <c r="E189" s="231" t="s">
        <v>2827</v>
      </c>
      <c r="F189" s="232">
        <v>42122</v>
      </c>
      <c r="G189" s="233" t="s">
        <v>3782</v>
      </c>
      <c r="H189" s="251" t="s">
        <v>3783</v>
      </c>
      <c r="I189" s="234" t="s">
        <v>496</v>
      </c>
      <c r="J189" s="235"/>
      <c r="K189" s="234" t="s">
        <v>496</v>
      </c>
      <c r="L189" s="235"/>
      <c r="M189" s="371"/>
      <c r="N189" s="371"/>
      <c r="O189" s="371" t="s">
        <v>496</v>
      </c>
      <c r="P189" s="371"/>
      <c r="Q189" s="237"/>
    </row>
    <row r="190" spans="1:17" s="211" customFormat="1" ht="63.75" customHeight="1" x14ac:dyDescent="0.2">
      <c r="A190" s="229" t="s">
        <v>3784</v>
      </c>
      <c r="B190" s="230" t="s">
        <v>2670</v>
      </c>
      <c r="C190" s="230" t="s">
        <v>3785</v>
      </c>
      <c r="D190" s="231">
        <v>90</v>
      </c>
      <c r="E190" s="231" t="s">
        <v>2827</v>
      </c>
      <c r="F190" s="232">
        <v>42123</v>
      </c>
      <c r="G190" s="233" t="s">
        <v>3786</v>
      </c>
      <c r="H190" s="251" t="s">
        <v>3787</v>
      </c>
      <c r="I190" s="234" t="s">
        <v>496</v>
      </c>
      <c r="J190" s="235"/>
      <c r="K190" s="234" t="s">
        <v>496</v>
      </c>
      <c r="L190" s="235"/>
      <c r="M190" s="371" t="s">
        <v>496</v>
      </c>
      <c r="N190" s="371"/>
      <c r="O190" s="371"/>
      <c r="P190" s="371"/>
      <c r="Q190" s="237"/>
    </row>
    <row r="191" spans="1:17" s="211" customFormat="1" ht="63.75" customHeight="1" x14ac:dyDescent="0.2">
      <c r="A191" s="229" t="s">
        <v>3788</v>
      </c>
      <c r="B191" s="230" t="s">
        <v>2807</v>
      </c>
      <c r="C191" s="230" t="s">
        <v>2807</v>
      </c>
      <c r="D191" s="231">
        <v>8524</v>
      </c>
      <c r="E191" s="231" t="s">
        <v>2827</v>
      </c>
      <c r="F191" s="232">
        <v>42111</v>
      </c>
      <c r="G191" s="233" t="s">
        <v>3789</v>
      </c>
      <c r="H191" s="251" t="s">
        <v>3790</v>
      </c>
      <c r="I191" s="378" t="s">
        <v>496</v>
      </c>
      <c r="J191" s="379"/>
      <c r="K191" s="378" t="s">
        <v>496</v>
      </c>
      <c r="L191" s="379"/>
      <c r="M191" s="380"/>
      <c r="N191" s="380"/>
      <c r="O191" s="380" t="s">
        <v>496</v>
      </c>
      <c r="P191" s="380"/>
      <c r="Q191" s="237"/>
    </row>
    <row r="192" spans="1:17" s="211" customFormat="1" ht="63.75" customHeight="1" x14ac:dyDescent="0.2">
      <c r="A192" s="229" t="s">
        <v>3791</v>
      </c>
      <c r="B192" s="230" t="s">
        <v>3792</v>
      </c>
      <c r="C192" s="230" t="s">
        <v>2982</v>
      </c>
      <c r="D192" s="231">
        <v>32564</v>
      </c>
      <c r="E192" s="231" t="s">
        <v>3756</v>
      </c>
      <c r="F192" s="232">
        <v>42164</v>
      </c>
      <c r="G192" s="233" t="s">
        <v>3793</v>
      </c>
      <c r="H192" s="251" t="s">
        <v>3794</v>
      </c>
      <c r="I192" s="378" t="s">
        <v>496</v>
      </c>
      <c r="J192" s="379"/>
      <c r="K192" s="378" t="s">
        <v>496</v>
      </c>
      <c r="L192" s="379"/>
      <c r="M192" s="380"/>
      <c r="N192" s="380"/>
      <c r="O192" s="380" t="s">
        <v>496</v>
      </c>
      <c r="P192" s="380"/>
      <c r="Q192" s="237"/>
    </row>
    <row r="193" spans="1:17" s="211" customFormat="1" ht="63.75" customHeight="1" x14ac:dyDescent="0.2">
      <c r="A193" s="229" t="s">
        <v>3795</v>
      </c>
      <c r="B193" s="230" t="s">
        <v>3796</v>
      </c>
      <c r="C193" s="230" t="s">
        <v>3797</v>
      </c>
      <c r="D193" s="231">
        <v>1375</v>
      </c>
      <c r="E193" s="231" t="s">
        <v>2827</v>
      </c>
      <c r="F193" s="232">
        <v>42122</v>
      </c>
      <c r="G193" s="233" t="s">
        <v>3798</v>
      </c>
      <c r="H193" s="251" t="s">
        <v>3799</v>
      </c>
      <c r="I193" s="234" t="s">
        <v>496</v>
      </c>
      <c r="J193" s="235"/>
      <c r="K193" s="234" t="s">
        <v>496</v>
      </c>
      <c r="L193" s="235"/>
      <c r="M193" s="371"/>
      <c r="N193" s="371"/>
      <c r="O193" s="371" t="s">
        <v>496</v>
      </c>
      <c r="P193" s="371"/>
      <c r="Q193" s="237"/>
    </row>
    <row r="194" spans="1:17" s="211" customFormat="1" ht="63.75" customHeight="1" x14ac:dyDescent="0.2">
      <c r="A194" s="1015" t="s">
        <v>3800</v>
      </c>
      <c r="B194" s="230" t="s">
        <v>3801</v>
      </c>
      <c r="C194" s="1014" t="s">
        <v>2547</v>
      </c>
      <c r="D194" s="231">
        <v>9724</v>
      </c>
      <c r="E194" s="231" t="s">
        <v>2847</v>
      </c>
      <c r="F194" s="232">
        <v>42139</v>
      </c>
      <c r="G194" s="233" t="s">
        <v>3802</v>
      </c>
      <c r="H194" s="251" t="s">
        <v>3803</v>
      </c>
      <c r="I194" s="234" t="s">
        <v>496</v>
      </c>
      <c r="J194" s="235"/>
      <c r="K194" s="234" t="s">
        <v>496</v>
      </c>
      <c r="L194" s="235"/>
      <c r="M194" s="371" t="s">
        <v>496</v>
      </c>
      <c r="N194" s="371"/>
      <c r="O194" s="371"/>
      <c r="P194" s="371"/>
      <c r="Q194" s="237"/>
    </row>
    <row r="195" spans="1:17" s="211" customFormat="1" ht="63.75" customHeight="1" x14ac:dyDescent="0.2">
      <c r="A195" s="1015"/>
      <c r="B195" s="230" t="s">
        <v>2546</v>
      </c>
      <c r="C195" s="1014"/>
      <c r="D195" s="231">
        <v>2238.56</v>
      </c>
      <c r="E195" s="231" t="s">
        <v>2847</v>
      </c>
      <c r="F195" s="232">
        <v>42139</v>
      </c>
      <c r="G195" s="233" t="s">
        <v>3804</v>
      </c>
      <c r="H195" s="251" t="s">
        <v>3805</v>
      </c>
      <c r="I195" s="234" t="s">
        <v>496</v>
      </c>
      <c r="J195" s="235"/>
      <c r="K195" s="234" t="s">
        <v>496</v>
      </c>
      <c r="L195" s="235"/>
      <c r="M195" s="371" t="s">
        <v>496</v>
      </c>
      <c r="N195" s="371"/>
      <c r="O195" s="371"/>
      <c r="P195" s="371"/>
      <c r="Q195" s="237"/>
    </row>
    <row r="196" spans="1:17" s="211" customFormat="1" ht="63.75" customHeight="1" x14ac:dyDescent="0.2">
      <c r="A196" s="229" t="s">
        <v>3806</v>
      </c>
      <c r="B196" s="230" t="s">
        <v>3807</v>
      </c>
      <c r="C196" s="230" t="s">
        <v>3808</v>
      </c>
      <c r="D196" s="231">
        <v>60000</v>
      </c>
      <c r="E196" s="231" t="s">
        <v>3756</v>
      </c>
      <c r="F196" s="232">
        <v>42178</v>
      </c>
      <c r="G196" s="233" t="s">
        <v>3809</v>
      </c>
      <c r="H196" s="251" t="s">
        <v>3810</v>
      </c>
      <c r="I196" s="234" t="s">
        <v>496</v>
      </c>
      <c r="J196" s="235"/>
      <c r="K196" s="234" t="s">
        <v>496</v>
      </c>
      <c r="L196" s="235"/>
      <c r="M196" s="371" t="s">
        <v>496</v>
      </c>
      <c r="N196" s="371"/>
      <c r="O196" s="371"/>
      <c r="P196" s="371"/>
      <c r="Q196" s="237"/>
    </row>
    <row r="197" spans="1:17" s="211" customFormat="1" ht="63.75" customHeight="1" x14ac:dyDescent="0.2">
      <c r="A197" s="229" t="s">
        <v>3811</v>
      </c>
      <c r="B197" s="230" t="s">
        <v>3812</v>
      </c>
      <c r="C197" s="230" t="s">
        <v>3813</v>
      </c>
      <c r="D197" s="231">
        <v>1500</v>
      </c>
      <c r="E197" s="231" t="s">
        <v>2847</v>
      </c>
      <c r="F197" s="232">
        <v>42136</v>
      </c>
      <c r="G197" s="233" t="s">
        <v>3814</v>
      </c>
      <c r="H197" s="251" t="s">
        <v>3815</v>
      </c>
      <c r="I197" s="378" t="s">
        <v>496</v>
      </c>
      <c r="J197" s="379"/>
      <c r="K197" s="378" t="s">
        <v>496</v>
      </c>
      <c r="L197" s="379"/>
      <c r="M197" s="380" t="s">
        <v>496</v>
      </c>
      <c r="N197" s="380"/>
      <c r="O197" s="380"/>
      <c r="P197" s="380"/>
      <c r="Q197" s="237"/>
    </row>
    <row r="198" spans="1:17" s="211" customFormat="1" ht="63.75" customHeight="1" x14ac:dyDescent="0.2">
      <c r="A198" s="1015" t="s">
        <v>3816</v>
      </c>
      <c r="B198" s="230" t="s">
        <v>2555</v>
      </c>
      <c r="C198" s="1014" t="s">
        <v>2893</v>
      </c>
      <c r="D198" s="231">
        <v>405</v>
      </c>
      <c r="E198" s="231" t="s">
        <v>2847</v>
      </c>
      <c r="F198" s="1016">
        <v>42151</v>
      </c>
      <c r="G198" s="233" t="s">
        <v>3817</v>
      </c>
      <c r="H198" s="251" t="s">
        <v>3818</v>
      </c>
      <c r="I198" s="234" t="s">
        <v>496</v>
      </c>
      <c r="J198" s="235"/>
      <c r="K198" s="234" t="s">
        <v>496</v>
      </c>
      <c r="L198" s="235"/>
      <c r="M198" s="371"/>
      <c r="N198" s="371"/>
      <c r="O198" s="371" t="s">
        <v>496</v>
      </c>
      <c r="P198" s="371"/>
      <c r="Q198" s="237"/>
    </row>
    <row r="199" spans="1:17" s="211" customFormat="1" ht="63.75" customHeight="1" x14ac:dyDescent="0.2">
      <c r="A199" s="1015"/>
      <c r="B199" s="230" t="s">
        <v>3654</v>
      </c>
      <c r="C199" s="1014"/>
      <c r="D199" s="231">
        <v>33.299999999999997</v>
      </c>
      <c r="E199" s="231" t="s">
        <v>2847</v>
      </c>
      <c r="F199" s="1016"/>
      <c r="G199" s="233" t="s">
        <v>3819</v>
      </c>
      <c r="H199" s="251" t="s">
        <v>3820</v>
      </c>
      <c r="I199" s="234" t="s">
        <v>496</v>
      </c>
      <c r="J199" s="235"/>
      <c r="K199" s="234" t="s">
        <v>496</v>
      </c>
      <c r="L199" s="235"/>
      <c r="M199" s="371"/>
      <c r="N199" s="371"/>
      <c r="O199" s="371" t="s">
        <v>496</v>
      </c>
      <c r="P199" s="371"/>
      <c r="Q199" s="237"/>
    </row>
    <row r="200" spans="1:17" s="211" customFormat="1" ht="63.75" customHeight="1" x14ac:dyDescent="0.2">
      <c r="A200" s="1015"/>
      <c r="B200" s="230" t="s">
        <v>2670</v>
      </c>
      <c r="C200" s="1014"/>
      <c r="D200" s="231">
        <v>480</v>
      </c>
      <c r="E200" s="231" t="s">
        <v>2847</v>
      </c>
      <c r="F200" s="1016"/>
      <c r="G200" s="233" t="s">
        <v>3821</v>
      </c>
      <c r="H200" s="251" t="s">
        <v>3822</v>
      </c>
      <c r="I200" s="234" t="s">
        <v>496</v>
      </c>
      <c r="J200" s="235"/>
      <c r="K200" s="234" t="s">
        <v>496</v>
      </c>
      <c r="L200" s="235"/>
      <c r="M200" s="371"/>
      <c r="N200" s="371"/>
      <c r="O200" s="371" t="s">
        <v>496</v>
      </c>
      <c r="P200" s="371"/>
      <c r="Q200" s="237"/>
    </row>
    <row r="201" spans="1:17" s="211" customFormat="1" ht="63.75" customHeight="1" x14ac:dyDescent="0.2">
      <c r="A201" s="1015"/>
      <c r="B201" s="230" t="s">
        <v>3823</v>
      </c>
      <c r="C201" s="1014"/>
      <c r="D201" s="231">
        <v>2346</v>
      </c>
      <c r="E201" s="231" t="s">
        <v>2847</v>
      </c>
      <c r="F201" s="1016"/>
      <c r="G201" s="233" t="s">
        <v>3824</v>
      </c>
      <c r="H201" s="251" t="s">
        <v>3825</v>
      </c>
      <c r="I201" s="234" t="s">
        <v>496</v>
      </c>
      <c r="J201" s="235"/>
      <c r="K201" s="234" t="s">
        <v>496</v>
      </c>
      <c r="L201" s="235"/>
      <c r="M201" s="371"/>
      <c r="N201" s="371"/>
      <c r="O201" s="371" t="s">
        <v>496</v>
      </c>
      <c r="P201" s="371"/>
      <c r="Q201" s="237"/>
    </row>
    <row r="202" spans="1:17" s="211" customFormat="1" ht="63.75" customHeight="1" x14ac:dyDescent="0.2">
      <c r="A202" s="1015"/>
      <c r="B202" s="230" t="s">
        <v>3826</v>
      </c>
      <c r="C202" s="1014"/>
      <c r="D202" s="231">
        <v>550</v>
      </c>
      <c r="E202" s="231" t="s">
        <v>2847</v>
      </c>
      <c r="F202" s="1016"/>
      <c r="G202" s="233" t="s">
        <v>3827</v>
      </c>
      <c r="H202" s="251" t="s">
        <v>3828</v>
      </c>
      <c r="I202" s="234" t="s">
        <v>496</v>
      </c>
      <c r="J202" s="235"/>
      <c r="K202" s="234" t="s">
        <v>496</v>
      </c>
      <c r="L202" s="235"/>
      <c r="M202" s="371" t="s">
        <v>496</v>
      </c>
      <c r="N202" s="371"/>
      <c r="O202" s="371"/>
      <c r="P202" s="371"/>
      <c r="Q202" s="237"/>
    </row>
    <row r="203" spans="1:17" s="211" customFormat="1" ht="63.75" customHeight="1" x14ac:dyDescent="0.2">
      <c r="A203" s="229" t="s">
        <v>3829</v>
      </c>
      <c r="B203" s="230" t="s">
        <v>3830</v>
      </c>
      <c r="C203" s="230" t="s">
        <v>3831</v>
      </c>
      <c r="D203" s="231">
        <v>600</v>
      </c>
      <c r="E203" s="231" t="s">
        <v>2847</v>
      </c>
      <c r="F203" s="232">
        <v>42136</v>
      </c>
      <c r="G203" s="233" t="s">
        <v>3814</v>
      </c>
      <c r="H203" s="251" t="s">
        <v>3832</v>
      </c>
      <c r="I203" s="234" t="s">
        <v>496</v>
      </c>
      <c r="J203" s="235"/>
      <c r="K203" s="234" t="s">
        <v>496</v>
      </c>
      <c r="L203" s="235"/>
      <c r="M203" s="371"/>
      <c r="N203" s="371"/>
      <c r="O203" s="371" t="s">
        <v>496</v>
      </c>
      <c r="P203" s="371"/>
      <c r="Q203" s="237"/>
    </row>
    <row r="204" spans="1:17" s="211" customFormat="1" ht="63.75" customHeight="1" x14ac:dyDescent="0.2">
      <c r="A204" s="1015" t="s">
        <v>3833</v>
      </c>
      <c r="B204" s="230" t="s">
        <v>3834</v>
      </c>
      <c r="C204" s="1018" t="s">
        <v>3835</v>
      </c>
      <c r="D204" s="231">
        <v>2541.4699999999998</v>
      </c>
      <c r="E204" s="231" t="s">
        <v>2612</v>
      </c>
      <c r="F204" s="1016">
        <v>42216</v>
      </c>
      <c r="G204" s="1019" t="s">
        <v>3836</v>
      </c>
      <c r="H204" s="251" t="s">
        <v>3837</v>
      </c>
      <c r="I204" s="234" t="s">
        <v>496</v>
      </c>
      <c r="J204" s="235"/>
      <c r="K204" s="234" t="s">
        <v>496</v>
      </c>
      <c r="L204" s="235"/>
      <c r="M204" s="371"/>
      <c r="N204" s="371"/>
      <c r="O204" s="371" t="s">
        <v>496</v>
      </c>
      <c r="P204" s="371"/>
      <c r="Q204" s="237"/>
    </row>
    <row r="205" spans="1:17" s="211" customFormat="1" ht="63.75" customHeight="1" x14ac:dyDescent="0.2">
      <c r="A205" s="1015"/>
      <c r="B205" s="230" t="s">
        <v>3838</v>
      </c>
      <c r="C205" s="1018"/>
      <c r="D205" s="231">
        <v>560</v>
      </c>
      <c r="E205" s="231" t="s">
        <v>2612</v>
      </c>
      <c r="F205" s="1016"/>
      <c r="G205" s="1019"/>
      <c r="H205" s="251" t="s">
        <v>3839</v>
      </c>
      <c r="I205" s="234" t="s">
        <v>496</v>
      </c>
      <c r="J205" s="235"/>
      <c r="K205" s="234" t="s">
        <v>496</v>
      </c>
      <c r="L205" s="235"/>
      <c r="M205" s="371" t="s">
        <v>496</v>
      </c>
      <c r="N205" s="371"/>
      <c r="O205" s="371"/>
      <c r="P205" s="371"/>
      <c r="Q205" s="237"/>
    </row>
    <row r="206" spans="1:17" s="211" customFormat="1" ht="63.75" customHeight="1" x14ac:dyDescent="0.2">
      <c r="A206" s="1015"/>
      <c r="B206" s="230" t="s">
        <v>3840</v>
      </c>
      <c r="C206" s="1018"/>
      <c r="D206" s="231">
        <v>2995.57</v>
      </c>
      <c r="E206" s="231" t="s">
        <v>2612</v>
      </c>
      <c r="F206" s="1016"/>
      <c r="G206" s="1019"/>
      <c r="H206" s="251" t="s">
        <v>3841</v>
      </c>
      <c r="I206" s="234" t="s">
        <v>496</v>
      </c>
      <c r="J206" s="235"/>
      <c r="K206" s="234" t="s">
        <v>496</v>
      </c>
      <c r="L206" s="235"/>
      <c r="M206" s="371"/>
      <c r="N206" s="371"/>
      <c r="O206" s="371" t="s">
        <v>496</v>
      </c>
      <c r="P206" s="371"/>
      <c r="Q206" s="237"/>
    </row>
    <row r="207" spans="1:17" s="211" customFormat="1" ht="63.75" customHeight="1" x14ac:dyDescent="0.2">
      <c r="A207" s="1015"/>
      <c r="B207" s="230" t="s">
        <v>3842</v>
      </c>
      <c r="C207" s="1018"/>
      <c r="D207" s="231">
        <v>2417.8000000000002</v>
      </c>
      <c r="E207" s="231" t="s">
        <v>2612</v>
      </c>
      <c r="F207" s="1016"/>
      <c r="G207" s="1019"/>
      <c r="H207" s="251" t="s">
        <v>3843</v>
      </c>
      <c r="I207" s="234" t="s">
        <v>496</v>
      </c>
      <c r="J207" s="235"/>
      <c r="K207" s="234" t="s">
        <v>496</v>
      </c>
      <c r="L207" s="235"/>
      <c r="M207" s="371" t="s">
        <v>496</v>
      </c>
      <c r="N207" s="371"/>
      <c r="O207" s="371"/>
      <c r="P207" s="371"/>
      <c r="Q207" s="237"/>
    </row>
    <row r="208" spans="1:17" s="211" customFormat="1" ht="63.75" customHeight="1" x14ac:dyDescent="0.2">
      <c r="A208" s="1015"/>
      <c r="B208" s="230" t="s">
        <v>3844</v>
      </c>
      <c r="C208" s="1018"/>
      <c r="D208" s="231">
        <v>4043.79</v>
      </c>
      <c r="E208" s="231" t="s">
        <v>2612</v>
      </c>
      <c r="F208" s="1016"/>
      <c r="G208" s="1019"/>
      <c r="H208" s="251" t="s">
        <v>3845</v>
      </c>
      <c r="I208" s="234" t="s">
        <v>496</v>
      </c>
      <c r="J208" s="235"/>
      <c r="K208" s="234" t="s">
        <v>496</v>
      </c>
      <c r="L208" s="235"/>
      <c r="M208" s="371" t="s">
        <v>496</v>
      </c>
      <c r="N208" s="371"/>
      <c r="O208" s="371"/>
      <c r="P208" s="371"/>
      <c r="Q208" s="237"/>
    </row>
    <row r="209" spans="1:17" s="211" customFormat="1" ht="63.75" customHeight="1" x14ac:dyDescent="0.2">
      <c r="A209" s="1015" t="s">
        <v>3846</v>
      </c>
      <c r="B209" s="230" t="s">
        <v>3847</v>
      </c>
      <c r="C209" s="1014" t="s">
        <v>2750</v>
      </c>
      <c r="D209" s="231">
        <v>4410</v>
      </c>
      <c r="E209" s="231" t="s">
        <v>2847</v>
      </c>
      <c r="F209" s="1016">
        <v>42149</v>
      </c>
      <c r="G209" s="233" t="s">
        <v>3848</v>
      </c>
      <c r="H209" s="251" t="s">
        <v>3849</v>
      </c>
      <c r="I209" s="234" t="s">
        <v>496</v>
      </c>
      <c r="J209" s="235"/>
      <c r="K209" s="234" t="s">
        <v>496</v>
      </c>
      <c r="L209" s="235"/>
      <c r="M209" s="371"/>
      <c r="N209" s="371"/>
      <c r="O209" s="371" t="s">
        <v>496</v>
      </c>
      <c r="P209" s="371"/>
      <c r="Q209" s="237"/>
    </row>
    <row r="210" spans="1:17" s="211" customFormat="1" ht="63.75" customHeight="1" x14ac:dyDescent="0.2">
      <c r="A210" s="1015"/>
      <c r="B210" s="230" t="s">
        <v>3850</v>
      </c>
      <c r="C210" s="1014"/>
      <c r="D210" s="231">
        <v>755.6</v>
      </c>
      <c r="E210" s="231" t="s">
        <v>2847</v>
      </c>
      <c r="F210" s="1016"/>
      <c r="G210" s="233" t="s">
        <v>3851</v>
      </c>
      <c r="H210" s="251" t="s">
        <v>3852</v>
      </c>
      <c r="I210" s="234" t="s">
        <v>496</v>
      </c>
      <c r="J210" s="235"/>
      <c r="K210" s="234" t="s">
        <v>496</v>
      </c>
      <c r="L210" s="235"/>
      <c r="M210" s="371"/>
      <c r="N210" s="371"/>
      <c r="O210" s="371" t="s">
        <v>496</v>
      </c>
      <c r="P210" s="371"/>
      <c r="Q210" s="237"/>
    </row>
    <row r="211" spans="1:17" s="211" customFormat="1" ht="63.75" customHeight="1" x14ac:dyDescent="0.2">
      <c r="A211" s="1015"/>
      <c r="B211" s="230" t="s">
        <v>3853</v>
      </c>
      <c r="C211" s="1014"/>
      <c r="D211" s="231">
        <v>1017</v>
      </c>
      <c r="E211" s="231" t="s">
        <v>2847</v>
      </c>
      <c r="F211" s="1016"/>
      <c r="G211" s="233" t="s">
        <v>3851</v>
      </c>
      <c r="H211" s="251" t="s">
        <v>3854</v>
      </c>
      <c r="I211" s="234" t="s">
        <v>496</v>
      </c>
      <c r="J211" s="235"/>
      <c r="K211" s="234" t="s">
        <v>496</v>
      </c>
      <c r="L211" s="235"/>
      <c r="M211" s="371"/>
      <c r="N211" s="371"/>
      <c r="O211" s="371" t="s">
        <v>496</v>
      </c>
      <c r="P211" s="371"/>
      <c r="Q211" s="237"/>
    </row>
    <row r="212" spans="1:17" s="211" customFormat="1" ht="63.75" customHeight="1" x14ac:dyDescent="0.2">
      <c r="A212" s="1015" t="s">
        <v>3855</v>
      </c>
      <c r="B212" s="230" t="s">
        <v>2551</v>
      </c>
      <c r="C212" s="1018" t="s">
        <v>2737</v>
      </c>
      <c r="D212" s="231">
        <v>169.5</v>
      </c>
      <c r="E212" s="231" t="s">
        <v>2827</v>
      </c>
      <c r="F212" s="1016">
        <v>42124</v>
      </c>
      <c r="G212" s="1016" t="s">
        <v>3694</v>
      </c>
      <c r="H212" s="251" t="s">
        <v>3856</v>
      </c>
      <c r="I212" s="234" t="s">
        <v>496</v>
      </c>
      <c r="J212" s="235"/>
      <c r="K212" s="234" t="s">
        <v>496</v>
      </c>
      <c r="L212" s="235"/>
      <c r="M212" s="371" t="s">
        <v>496</v>
      </c>
      <c r="N212" s="371"/>
      <c r="O212" s="371"/>
      <c r="P212" s="371"/>
      <c r="Q212" s="237"/>
    </row>
    <row r="213" spans="1:17" s="211" customFormat="1" ht="63.75" customHeight="1" x14ac:dyDescent="0.2">
      <c r="A213" s="1015"/>
      <c r="B213" s="230" t="s">
        <v>2556</v>
      </c>
      <c r="C213" s="1018"/>
      <c r="D213" s="231">
        <v>120</v>
      </c>
      <c r="E213" s="231" t="s">
        <v>2827</v>
      </c>
      <c r="F213" s="1016"/>
      <c r="G213" s="1016"/>
      <c r="H213" s="251" t="s">
        <v>3857</v>
      </c>
      <c r="I213" s="234" t="s">
        <v>496</v>
      </c>
      <c r="J213" s="235"/>
      <c r="K213" s="234" t="s">
        <v>496</v>
      </c>
      <c r="L213" s="235"/>
      <c r="M213" s="371" t="s">
        <v>496</v>
      </c>
      <c r="N213" s="371"/>
      <c r="O213" s="371"/>
      <c r="P213" s="371"/>
      <c r="Q213" s="237"/>
    </row>
    <row r="214" spans="1:17" s="211" customFormat="1" ht="63.75" customHeight="1" x14ac:dyDescent="0.2">
      <c r="A214" s="229" t="s">
        <v>3858</v>
      </c>
      <c r="B214" s="230" t="s">
        <v>3859</v>
      </c>
      <c r="C214" s="230" t="s">
        <v>2881</v>
      </c>
      <c r="D214" s="231">
        <v>600</v>
      </c>
      <c r="E214" s="231" t="s">
        <v>2847</v>
      </c>
      <c r="F214" s="232">
        <v>42144</v>
      </c>
      <c r="G214" s="233" t="s">
        <v>3860</v>
      </c>
      <c r="H214" s="251" t="s">
        <v>3861</v>
      </c>
      <c r="I214" s="378"/>
      <c r="J214" s="378" t="s">
        <v>496</v>
      </c>
      <c r="K214" s="378"/>
      <c r="L214" s="378" t="s">
        <v>496</v>
      </c>
      <c r="M214" s="380"/>
      <c r="N214" s="380"/>
      <c r="O214" s="380"/>
      <c r="P214" s="380" t="s">
        <v>496</v>
      </c>
      <c r="Q214" s="237"/>
    </row>
    <row r="215" spans="1:17" s="211" customFormat="1" ht="63.75" customHeight="1" x14ac:dyDescent="0.2">
      <c r="A215" s="1015" t="s">
        <v>3862</v>
      </c>
      <c r="B215" s="230" t="s">
        <v>3863</v>
      </c>
      <c r="C215" s="1014" t="s">
        <v>3864</v>
      </c>
      <c r="D215" s="231">
        <v>390</v>
      </c>
      <c r="E215" s="231" t="s">
        <v>3756</v>
      </c>
      <c r="F215" s="1016">
        <v>42158</v>
      </c>
      <c r="G215" s="233" t="s">
        <v>3865</v>
      </c>
      <c r="H215" s="251" t="s">
        <v>3866</v>
      </c>
      <c r="I215" s="234" t="s">
        <v>496</v>
      </c>
      <c r="J215" s="235"/>
      <c r="K215" s="234" t="s">
        <v>496</v>
      </c>
      <c r="L215" s="235"/>
      <c r="M215" s="371"/>
      <c r="N215" s="371"/>
      <c r="O215" s="371" t="s">
        <v>496</v>
      </c>
      <c r="P215" s="371"/>
      <c r="Q215" s="237"/>
    </row>
    <row r="216" spans="1:17" s="211" customFormat="1" ht="63.75" customHeight="1" x14ac:dyDescent="0.2">
      <c r="A216" s="1015"/>
      <c r="B216" s="230" t="s">
        <v>2697</v>
      </c>
      <c r="C216" s="1014"/>
      <c r="D216" s="231">
        <v>215.41</v>
      </c>
      <c r="E216" s="231" t="s">
        <v>3756</v>
      </c>
      <c r="F216" s="1016"/>
      <c r="G216" s="233" t="s">
        <v>3867</v>
      </c>
      <c r="H216" s="251" t="s">
        <v>3868</v>
      </c>
      <c r="I216" s="234" t="s">
        <v>496</v>
      </c>
      <c r="J216" s="235"/>
      <c r="K216" s="234" t="s">
        <v>496</v>
      </c>
      <c r="L216" s="235"/>
      <c r="M216" s="371"/>
      <c r="N216" s="371"/>
      <c r="O216" s="371" t="s">
        <v>496</v>
      </c>
      <c r="P216" s="371"/>
      <c r="Q216" s="237"/>
    </row>
    <row r="217" spans="1:17" s="211" customFormat="1" ht="63.75" customHeight="1" x14ac:dyDescent="0.2">
      <c r="A217" s="1015"/>
      <c r="B217" s="230" t="s">
        <v>2695</v>
      </c>
      <c r="C217" s="1014"/>
      <c r="D217" s="231">
        <v>305</v>
      </c>
      <c r="E217" s="231" t="s">
        <v>3756</v>
      </c>
      <c r="F217" s="1016"/>
      <c r="G217" s="233" t="s">
        <v>3869</v>
      </c>
      <c r="H217" s="251" t="s">
        <v>3870</v>
      </c>
      <c r="I217" s="234" t="s">
        <v>496</v>
      </c>
      <c r="J217" s="235"/>
      <c r="K217" s="234" t="s">
        <v>496</v>
      </c>
      <c r="L217" s="235"/>
      <c r="M217" s="371"/>
      <c r="N217" s="371"/>
      <c r="O217" s="371" t="s">
        <v>496</v>
      </c>
      <c r="P217" s="371"/>
      <c r="Q217" s="237"/>
    </row>
    <row r="218" spans="1:17" s="211" customFormat="1" ht="63.75" customHeight="1" x14ac:dyDescent="0.2">
      <c r="A218" s="1015"/>
      <c r="B218" s="230" t="s">
        <v>3564</v>
      </c>
      <c r="C218" s="1014"/>
      <c r="D218" s="231">
        <v>120</v>
      </c>
      <c r="E218" s="231" t="s">
        <v>3756</v>
      </c>
      <c r="F218" s="1016"/>
      <c r="G218" s="233" t="s">
        <v>3871</v>
      </c>
      <c r="H218" s="251" t="s">
        <v>3872</v>
      </c>
      <c r="I218" s="234" t="s">
        <v>496</v>
      </c>
      <c r="J218" s="235"/>
      <c r="K218" s="234" t="s">
        <v>496</v>
      </c>
      <c r="L218" s="235"/>
      <c r="M218" s="371"/>
      <c r="N218" s="371"/>
      <c r="O218" s="371" t="s">
        <v>496</v>
      </c>
      <c r="P218" s="371"/>
      <c r="Q218" s="237"/>
    </row>
    <row r="219" spans="1:17" s="211" customFormat="1" ht="63.75" customHeight="1" x14ac:dyDescent="0.2">
      <c r="A219" s="229" t="s">
        <v>3873</v>
      </c>
      <c r="B219" s="230" t="s">
        <v>2551</v>
      </c>
      <c r="C219" s="230" t="s">
        <v>3050</v>
      </c>
      <c r="D219" s="231">
        <v>271.2</v>
      </c>
      <c r="E219" s="231" t="s">
        <v>2847</v>
      </c>
      <c r="F219" s="232">
        <v>41764</v>
      </c>
      <c r="G219" s="233" t="s">
        <v>3874</v>
      </c>
      <c r="H219" s="251" t="s">
        <v>3875</v>
      </c>
      <c r="I219" s="234" t="s">
        <v>496</v>
      </c>
      <c r="J219" s="235"/>
      <c r="K219" s="234" t="s">
        <v>496</v>
      </c>
      <c r="L219" s="235"/>
      <c r="M219" s="371" t="s">
        <v>496</v>
      </c>
      <c r="N219" s="371"/>
      <c r="O219" s="371"/>
      <c r="P219" s="371"/>
      <c r="Q219" s="237"/>
    </row>
    <row r="220" spans="1:17" s="211" customFormat="1" ht="63.75" customHeight="1" x14ac:dyDescent="0.2">
      <c r="A220" s="229" t="s">
        <v>3876</v>
      </c>
      <c r="B220" s="230" t="s">
        <v>3859</v>
      </c>
      <c r="C220" s="230" t="s">
        <v>2881</v>
      </c>
      <c r="D220" s="231">
        <v>1200</v>
      </c>
      <c r="E220" s="231" t="s">
        <v>3756</v>
      </c>
      <c r="F220" s="232">
        <v>42164</v>
      </c>
      <c r="G220" s="233" t="s">
        <v>3877</v>
      </c>
      <c r="H220" s="251" t="s">
        <v>3878</v>
      </c>
      <c r="I220" s="378" t="s">
        <v>496</v>
      </c>
      <c r="J220" s="379"/>
      <c r="K220" s="378" t="s">
        <v>496</v>
      </c>
      <c r="L220" s="379"/>
      <c r="M220" s="380"/>
      <c r="N220" s="380"/>
      <c r="O220" s="380"/>
      <c r="P220" s="380" t="s">
        <v>496</v>
      </c>
      <c r="Q220" s="237"/>
    </row>
    <row r="221" spans="1:17" s="211" customFormat="1" ht="63.75" customHeight="1" x14ac:dyDescent="0.2">
      <c r="A221" s="229" t="s">
        <v>3879</v>
      </c>
      <c r="B221" s="230" t="s">
        <v>2744</v>
      </c>
      <c r="C221" s="230" t="s">
        <v>3880</v>
      </c>
      <c r="D221" s="231">
        <v>2200</v>
      </c>
      <c r="E221" s="231" t="s">
        <v>2847</v>
      </c>
      <c r="F221" s="232">
        <v>42149</v>
      </c>
      <c r="G221" s="233" t="s">
        <v>3881</v>
      </c>
      <c r="H221" s="251" t="s">
        <v>3882</v>
      </c>
      <c r="I221" s="234" t="s">
        <v>496</v>
      </c>
      <c r="J221" s="235"/>
      <c r="K221" s="234" t="s">
        <v>496</v>
      </c>
      <c r="L221" s="235"/>
      <c r="M221" s="371" t="s">
        <v>496</v>
      </c>
      <c r="N221" s="371"/>
      <c r="O221" s="371"/>
      <c r="P221" s="371"/>
      <c r="Q221" s="237"/>
    </row>
    <row r="222" spans="1:17" s="211" customFormat="1" ht="63.75" customHeight="1" x14ac:dyDescent="0.2">
      <c r="A222" s="229" t="s">
        <v>3883</v>
      </c>
      <c r="B222" s="230" t="s">
        <v>2659</v>
      </c>
      <c r="C222" s="230" t="s">
        <v>3884</v>
      </c>
      <c r="D222" s="231">
        <v>10020</v>
      </c>
      <c r="E222" s="231" t="s">
        <v>3756</v>
      </c>
      <c r="F222" s="232">
        <v>42158</v>
      </c>
      <c r="G222" s="233" t="s">
        <v>3885</v>
      </c>
      <c r="H222" s="251" t="s">
        <v>3886</v>
      </c>
      <c r="I222" s="234" t="s">
        <v>496</v>
      </c>
      <c r="J222" s="235"/>
      <c r="K222" s="234" t="s">
        <v>496</v>
      </c>
      <c r="L222" s="235"/>
      <c r="M222" s="371"/>
      <c r="N222" s="371"/>
      <c r="O222" s="371" t="s">
        <v>496</v>
      </c>
      <c r="P222" s="371"/>
      <c r="Q222" s="237"/>
    </row>
    <row r="223" spans="1:17" s="211" customFormat="1" ht="63.75" customHeight="1" x14ac:dyDescent="0.2">
      <c r="A223" s="229" t="s">
        <v>3887</v>
      </c>
      <c r="B223" s="230" t="s">
        <v>3888</v>
      </c>
      <c r="C223" s="230" t="s">
        <v>3889</v>
      </c>
      <c r="D223" s="231">
        <v>4185</v>
      </c>
      <c r="E223" s="231" t="s">
        <v>3756</v>
      </c>
      <c r="F223" s="232">
        <v>42164</v>
      </c>
      <c r="G223" s="233" t="s">
        <v>3890</v>
      </c>
      <c r="H223" s="251" t="s">
        <v>3891</v>
      </c>
      <c r="I223" s="378" t="s">
        <v>496</v>
      </c>
      <c r="J223" s="379"/>
      <c r="K223" s="378" t="s">
        <v>496</v>
      </c>
      <c r="L223" s="379"/>
      <c r="M223" s="380" t="s">
        <v>496</v>
      </c>
      <c r="N223" s="380"/>
      <c r="O223" s="380"/>
      <c r="P223" s="380"/>
      <c r="Q223" s="237"/>
    </row>
    <row r="224" spans="1:17" s="211" customFormat="1" ht="63.75" customHeight="1" x14ac:dyDescent="0.2">
      <c r="A224" s="229" t="s">
        <v>3892</v>
      </c>
      <c r="B224" s="230" t="s">
        <v>3792</v>
      </c>
      <c r="C224" s="230" t="s">
        <v>2972</v>
      </c>
      <c r="D224" s="231">
        <v>17679</v>
      </c>
      <c r="E224" s="231" t="s">
        <v>2612</v>
      </c>
      <c r="F224" s="232">
        <v>42187</v>
      </c>
      <c r="G224" s="233" t="s">
        <v>3893</v>
      </c>
      <c r="H224" s="251" t="s">
        <v>3894</v>
      </c>
      <c r="I224" s="378" t="s">
        <v>496</v>
      </c>
      <c r="J224" s="379"/>
      <c r="K224" s="378" t="s">
        <v>496</v>
      </c>
      <c r="L224" s="379"/>
      <c r="M224" s="380" t="s">
        <v>496</v>
      </c>
      <c r="N224" s="380"/>
      <c r="O224" s="380"/>
      <c r="P224" s="380"/>
      <c r="Q224" s="237"/>
    </row>
    <row r="225" spans="1:17" s="211" customFormat="1" ht="63.75" customHeight="1" x14ac:dyDescent="0.2">
      <c r="A225" s="1015" t="s">
        <v>3895</v>
      </c>
      <c r="B225" s="230" t="s">
        <v>3681</v>
      </c>
      <c r="C225" s="1014" t="s">
        <v>3311</v>
      </c>
      <c r="D225" s="231">
        <v>452</v>
      </c>
      <c r="E225" s="231" t="s">
        <v>2612</v>
      </c>
      <c r="F225" s="232">
        <v>42192</v>
      </c>
      <c r="G225" s="233" t="s">
        <v>3896</v>
      </c>
      <c r="H225" s="251" t="s">
        <v>3897</v>
      </c>
      <c r="I225" s="234" t="s">
        <v>496</v>
      </c>
      <c r="J225" s="235"/>
      <c r="K225" s="234" t="s">
        <v>496</v>
      </c>
      <c r="L225" s="235"/>
      <c r="M225" s="371" t="s">
        <v>496</v>
      </c>
      <c r="N225" s="371"/>
      <c r="O225" s="371"/>
      <c r="P225" s="371"/>
      <c r="Q225" s="237"/>
    </row>
    <row r="226" spans="1:17" s="211" customFormat="1" ht="63.75" customHeight="1" x14ac:dyDescent="0.2">
      <c r="A226" s="1015"/>
      <c r="B226" s="230" t="s">
        <v>3898</v>
      </c>
      <c r="C226" s="1014"/>
      <c r="D226" s="231">
        <v>2750</v>
      </c>
      <c r="E226" s="231" t="s">
        <v>2612</v>
      </c>
      <c r="F226" s="232">
        <v>42192</v>
      </c>
      <c r="G226" s="233" t="s">
        <v>3899</v>
      </c>
      <c r="H226" s="251" t="s">
        <v>3900</v>
      </c>
      <c r="I226" s="234" t="s">
        <v>496</v>
      </c>
      <c r="J226" s="235"/>
      <c r="K226" s="234" t="s">
        <v>496</v>
      </c>
      <c r="L226" s="235"/>
      <c r="M226" s="371" t="s">
        <v>496</v>
      </c>
      <c r="N226" s="371"/>
      <c r="O226" s="371"/>
      <c r="P226" s="371"/>
      <c r="Q226" s="237"/>
    </row>
    <row r="227" spans="1:17" s="211" customFormat="1" ht="63.75" customHeight="1" x14ac:dyDescent="0.2">
      <c r="A227" s="1015"/>
      <c r="B227" s="230" t="s">
        <v>3901</v>
      </c>
      <c r="C227" s="1014"/>
      <c r="D227" s="231">
        <v>408.8</v>
      </c>
      <c r="E227" s="231" t="s">
        <v>2612</v>
      </c>
      <c r="F227" s="232">
        <v>42192</v>
      </c>
      <c r="G227" s="233" t="s">
        <v>3902</v>
      </c>
      <c r="H227" s="251" t="s">
        <v>3903</v>
      </c>
      <c r="I227" s="234" t="s">
        <v>496</v>
      </c>
      <c r="J227" s="235"/>
      <c r="K227" s="234" t="s">
        <v>496</v>
      </c>
      <c r="L227" s="235"/>
      <c r="M227" s="371" t="s">
        <v>496</v>
      </c>
      <c r="N227" s="371"/>
      <c r="O227" s="371"/>
      <c r="P227" s="371"/>
      <c r="Q227" s="237"/>
    </row>
    <row r="228" spans="1:17" s="211" customFormat="1" ht="63.75" customHeight="1" x14ac:dyDescent="0.2">
      <c r="A228" s="1015"/>
      <c r="B228" s="230" t="s">
        <v>3904</v>
      </c>
      <c r="C228" s="1014"/>
      <c r="D228" s="231">
        <v>28062.55</v>
      </c>
      <c r="E228" s="231" t="s">
        <v>2612</v>
      </c>
      <c r="F228" s="232">
        <v>42209</v>
      </c>
      <c r="G228" s="233" t="s">
        <v>3905</v>
      </c>
      <c r="H228" s="251" t="s">
        <v>3906</v>
      </c>
      <c r="I228" s="234" t="s">
        <v>496</v>
      </c>
      <c r="J228" s="235"/>
      <c r="K228" s="234" t="s">
        <v>496</v>
      </c>
      <c r="L228" s="235"/>
      <c r="M228" s="371" t="s">
        <v>496</v>
      </c>
      <c r="N228" s="371"/>
      <c r="O228" s="371"/>
      <c r="P228" s="371"/>
      <c r="Q228" s="237"/>
    </row>
    <row r="229" spans="1:17" s="211" customFormat="1" ht="63.75" customHeight="1" x14ac:dyDescent="0.2">
      <c r="A229" s="229" t="s">
        <v>3907</v>
      </c>
      <c r="B229" s="230" t="s">
        <v>2555</v>
      </c>
      <c r="C229" s="230" t="s">
        <v>2737</v>
      </c>
      <c r="D229" s="231">
        <v>116.43</v>
      </c>
      <c r="E229" s="231" t="s">
        <v>2847</v>
      </c>
      <c r="F229" s="232">
        <v>42145</v>
      </c>
      <c r="G229" s="233" t="s">
        <v>3908</v>
      </c>
      <c r="H229" s="251" t="s">
        <v>3909</v>
      </c>
      <c r="I229" s="234" t="s">
        <v>496</v>
      </c>
      <c r="J229" s="235"/>
      <c r="K229" s="234" t="s">
        <v>496</v>
      </c>
      <c r="L229" s="235"/>
      <c r="M229" s="371" t="s">
        <v>496</v>
      </c>
      <c r="N229" s="371"/>
      <c r="O229" s="371"/>
      <c r="P229" s="371"/>
      <c r="Q229" s="237"/>
    </row>
    <row r="230" spans="1:17" s="211" customFormat="1" ht="63.75" customHeight="1" x14ac:dyDescent="0.2">
      <c r="A230" s="1015" t="s">
        <v>3910</v>
      </c>
      <c r="B230" s="230" t="s">
        <v>2554</v>
      </c>
      <c r="C230" s="1018" t="s">
        <v>2737</v>
      </c>
      <c r="D230" s="231">
        <v>176.28</v>
      </c>
      <c r="E230" s="231" t="s">
        <v>2847</v>
      </c>
      <c r="F230" s="232">
        <v>42150</v>
      </c>
      <c r="G230" s="1019" t="s">
        <v>3851</v>
      </c>
      <c r="H230" s="251" t="s">
        <v>3911</v>
      </c>
      <c r="I230" s="234" t="s">
        <v>496</v>
      </c>
      <c r="J230" s="235"/>
      <c r="K230" s="234" t="s">
        <v>496</v>
      </c>
      <c r="L230" s="235"/>
      <c r="M230" s="371" t="s">
        <v>496</v>
      </c>
      <c r="N230" s="371"/>
      <c r="O230" s="371"/>
      <c r="P230" s="371"/>
      <c r="Q230" s="237"/>
    </row>
    <row r="231" spans="1:17" s="211" customFormat="1" ht="63.75" customHeight="1" x14ac:dyDescent="0.2">
      <c r="A231" s="1015"/>
      <c r="B231" s="230" t="s">
        <v>2556</v>
      </c>
      <c r="C231" s="1018"/>
      <c r="D231" s="231">
        <v>120</v>
      </c>
      <c r="E231" s="231" t="s">
        <v>2847</v>
      </c>
      <c r="F231" s="232">
        <v>42150</v>
      </c>
      <c r="G231" s="1019"/>
      <c r="H231" s="251" t="s">
        <v>3912</v>
      </c>
      <c r="I231" s="234" t="s">
        <v>496</v>
      </c>
      <c r="J231" s="235"/>
      <c r="K231" s="234" t="s">
        <v>496</v>
      </c>
      <c r="L231" s="235"/>
      <c r="M231" s="371" t="s">
        <v>496</v>
      </c>
      <c r="N231" s="371"/>
      <c r="O231" s="371"/>
      <c r="P231" s="371"/>
      <c r="Q231" s="237"/>
    </row>
    <row r="232" spans="1:17" s="211" customFormat="1" ht="63.75" customHeight="1" x14ac:dyDescent="0.2">
      <c r="A232" s="229" t="s">
        <v>3913</v>
      </c>
      <c r="B232" s="230" t="s">
        <v>3914</v>
      </c>
      <c r="C232" s="230" t="s">
        <v>3915</v>
      </c>
      <c r="D232" s="231">
        <v>4055</v>
      </c>
      <c r="E232" s="231" t="s">
        <v>3756</v>
      </c>
      <c r="F232" s="232">
        <v>42167</v>
      </c>
      <c r="G232" s="233" t="s">
        <v>3916</v>
      </c>
      <c r="H232" s="251" t="s">
        <v>3917</v>
      </c>
      <c r="I232" s="382" t="s">
        <v>2534</v>
      </c>
      <c r="J232" s="382" t="s">
        <v>2534</v>
      </c>
      <c r="K232" s="382" t="s">
        <v>2534</v>
      </c>
      <c r="L232" s="382" t="s">
        <v>2534</v>
      </c>
      <c r="M232" s="382" t="s">
        <v>2534</v>
      </c>
      <c r="N232" s="382" t="s">
        <v>2534</v>
      </c>
      <c r="O232" s="382" t="s">
        <v>2534</v>
      </c>
      <c r="P232" s="382" t="s">
        <v>2534</v>
      </c>
      <c r="Q232" s="237" t="s">
        <v>5506</v>
      </c>
    </row>
    <row r="233" spans="1:17" s="211" customFormat="1" ht="63.75" customHeight="1" x14ac:dyDescent="0.2">
      <c r="A233" s="1015" t="s">
        <v>3918</v>
      </c>
      <c r="B233" s="230" t="s">
        <v>2551</v>
      </c>
      <c r="C233" s="1014" t="s">
        <v>2737</v>
      </c>
      <c r="D233" s="231">
        <v>169.5</v>
      </c>
      <c r="E233" s="231" t="s">
        <v>3756</v>
      </c>
      <c r="F233" s="1016">
        <v>42157</v>
      </c>
      <c r="G233" s="1019" t="s">
        <v>3919</v>
      </c>
      <c r="H233" s="251" t="s">
        <v>3920</v>
      </c>
      <c r="I233" s="234" t="s">
        <v>496</v>
      </c>
      <c r="J233" s="235"/>
      <c r="K233" s="234" t="s">
        <v>496</v>
      </c>
      <c r="L233" s="235"/>
      <c r="M233" s="371" t="s">
        <v>496</v>
      </c>
      <c r="N233" s="371"/>
      <c r="O233" s="371"/>
      <c r="P233" s="371"/>
      <c r="Q233" s="237"/>
    </row>
    <row r="234" spans="1:17" s="211" customFormat="1" ht="63.75" customHeight="1" x14ac:dyDescent="0.2">
      <c r="A234" s="1015"/>
      <c r="B234" s="230" t="s">
        <v>2555</v>
      </c>
      <c r="C234" s="1014"/>
      <c r="D234" s="231">
        <v>155.22999999999999</v>
      </c>
      <c r="E234" s="231" t="s">
        <v>3756</v>
      </c>
      <c r="F234" s="1016"/>
      <c r="G234" s="1019"/>
      <c r="H234" s="251" t="s">
        <v>3921</v>
      </c>
      <c r="I234" s="234" t="s">
        <v>496</v>
      </c>
      <c r="J234" s="235"/>
      <c r="K234" s="234" t="s">
        <v>496</v>
      </c>
      <c r="L234" s="235"/>
      <c r="M234" s="371" t="s">
        <v>496</v>
      </c>
      <c r="N234" s="371"/>
      <c r="O234" s="371"/>
      <c r="P234" s="371"/>
      <c r="Q234" s="237"/>
    </row>
    <row r="235" spans="1:17" s="211" customFormat="1" ht="63.75" customHeight="1" x14ac:dyDescent="0.2">
      <c r="A235" s="229" t="s">
        <v>3922</v>
      </c>
      <c r="B235" s="230" t="s">
        <v>2666</v>
      </c>
      <c r="C235" s="230" t="s">
        <v>2667</v>
      </c>
      <c r="D235" s="231">
        <v>7560</v>
      </c>
      <c r="E235" s="231" t="s">
        <v>2612</v>
      </c>
      <c r="F235" s="232">
        <v>42200</v>
      </c>
      <c r="G235" s="233" t="s">
        <v>3923</v>
      </c>
      <c r="H235" s="251" t="s">
        <v>3924</v>
      </c>
      <c r="I235" s="378" t="s">
        <v>496</v>
      </c>
      <c r="J235" s="379"/>
      <c r="K235" s="378" t="s">
        <v>496</v>
      </c>
      <c r="L235" s="379"/>
      <c r="M235" s="380" t="s">
        <v>496</v>
      </c>
      <c r="N235" s="380"/>
      <c r="O235" s="380"/>
      <c r="P235" s="380"/>
      <c r="Q235" s="237"/>
    </row>
    <row r="236" spans="1:17" s="211" customFormat="1" ht="63.75" customHeight="1" x14ac:dyDescent="0.2">
      <c r="A236" s="229" t="s">
        <v>3925</v>
      </c>
      <c r="B236" s="230" t="s">
        <v>2744</v>
      </c>
      <c r="C236" s="230" t="s">
        <v>3915</v>
      </c>
      <c r="D236" s="231">
        <v>2200</v>
      </c>
      <c r="E236" s="231" t="s">
        <v>3756</v>
      </c>
      <c r="F236" s="232">
        <v>42167</v>
      </c>
      <c r="G236" s="233" t="s">
        <v>3603</v>
      </c>
      <c r="H236" s="251" t="s">
        <v>3926</v>
      </c>
      <c r="I236" s="382" t="s">
        <v>2534</v>
      </c>
      <c r="J236" s="382" t="s">
        <v>2534</v>
      </c>
      <c r="K236" s="382" t="s">
        <v>2534</v>
      </c>
      <c r="L236" s="382" t="s">
        <v>2534</v>
      </c>
      <c r="M236" s="382" t="s">
        <v>2534</v>
      </c>
      <c r="N236" s="382" t="s">
        <v>2534</v>
      </c>
      <c r="O236" s="382" t="s">
        <v>2534</v>
      </c>
      <c r="P236" s="382" t="s">
        <v>2534</v>
      </c>
      <c r="Q236" s="237" t="s">
        <v>5507</v>
      </c>
    </row>
    <row r="237" spans="1:17" s="211" customFormat="1" ht="63.75" customHeight="1" x14ac:dyDescent="0.2">
      <c r="A237" s="229" t="s">
        <v>3927</v>
      </c>
      <c r="B237" s="230" t="s">
        <v>3731</v>
      </c>
      <c r="C237" s="230" t="s">
        <v>3928</v>
      </c>
      <c r="D237" s="231">
        <v>1475</v>
      </c>
      <c r="E237" s="231" t="s">
        <v>2612</v>
      </c>
      <c r="F237" s="232">
        <v>42186</v>
      </c>
      <c r="G237" s="233" t="s">
        <v>3929</v>
      </c>
      <c r="H237" s="251" t="s">
        <v>3930</v>
      </c>
      <c r="I237" s="234" t="s">
        <v>496</v>
      </c>
      <c r="J237" s="235"/>
      <c r="K237" s="234" t="s">
        <v>496</v>
      </c>
      <c r="L237" s="235"/>
      <c r="M237" s="371"/>
      <c r="N237" s="371"/>
      <c r="O237" s="371" t="s">
        <v>496</v>
      </c>
      <c r="P237" s="371"/>
      <c r="Q237" s="237"/>
    </row>
    <row r="238" spans="1:17" s="211" customFormat="1" ht="63.75" customHeight="1" x14ac:dyDescent="0.2">
      <c r="A238" s="1015" t="s">
        <v>3931</v>
      </c>
      <c r="B238" s="230" t="s">
        <v>3298</v>
      </c>
      <c r="C238" s="1014" t="s">
        <v>3311</v>
      </c>
      <c r="D238" s="231">
        <v>7066.4</v>
      </c>
      <c r="E238" s="231" t="s">
        <v>3756</v>
      </c>
      <c r="F238" s="1016">
        <v>42185</v>
      </c>
      <c r="G238" s="233" t="s">
        <v>3932</v>
      </c>
      <c r="H238" s="251" t="s">
        <v>3933</v>
      </c>
      <c r="I238" s="234" t="s">
        <v>496</v>
      </c>
      <c r="J238" s="235"/>
      <c r="K238" s="234" t="s">
        <v>496</v>
      </c>
      <c r="L238" s="235"/>
      <c r="M238" s="371" t="s">
        <v>496</v>
      </c>
      <c r="N238" s="371"/>
      <c r="O238" s="371"/>
      <c r="P238" s="371"/>
      <c r="Q238" s="237"/>
    </row>
    <row r="239" spans="1:17" s="211" customFormat="1" ht="63.75" customHeight="1" x14ac:dyDescent="0.2">
      <c r="A239" s="1015"/>
      <c r="B239" s="230" t="s">
        <v>3760</v>
      </c>
      <c r="C239" s="1014"/>
      <c r="D239" s="231">
        <v>3200</v>
      </c>
      <c r="E239" s="231" t="s">
        <v>3756</v>
      </c>
      <c r="F239" s="1016"/>
      <c r="G239" s="233" t="s">
        <v>3932</v>
      </c>
      <c r="H239" s="251" t="s">
        <v>3934</v>
      </c>
      <c r="I239" s="234" t="s">
        <v>496</v>
      </c>
      <c r="J239" s="235"/>
      <c r="K239" s="234" t="s">
        <v>496</v>
      </c>
      <c r="L239" s="235"/>
      <c r="M239" s="371" t="s">
        <v>496</v>
      </c>
      <c r="N239" s="371"/>
      <c r="O239" s="371"/>
      <c r="P239" s="371"/>
      <c r="Q239" s="237"/>
    </row>
    <row r="240" spans="1:17" s="211" customFormat="1" ht="63.75" customHeight="1" x14ac:dyDescent="0.2">
      <c r="A240" s="229" t="s">
        <v>3935</v>
      </c>
      <c r="B240" s="230" t="s">
        <v>2551</v>
      </c>
      <c r="C240" s="230" t="s">
        <v>2664</v>
      </c>
      <c r="D240" s="231">
        <v>101.7</v>
      </c>
      <c r="E240" s="231" t="s">
        <v>3756</v>
      </c>
      <c r="F240" s="232">
        <v>42167</v>
      </c>
      <c r="G240" s="233" t="s">
        <v>3916</v>
      </c>
      <c r="H240" s="251" t="s">
        <v>3936</v>
      </c>
      <c r="I240" s="234" t="s">
        <v>496</v>
      </c>
      <c r="J240" s="235"/>
      <c r="K240" s="234" t="s">
        <v>496</v>
      </c>
      <c r="L240" s="235"/>
      <c r="M240" s="371" t="s">
        <v>496</v>
      </c>
      <c r="N240" s="371"/>
      <c r="O240" s="371"/>
      <c r="P240" s="371"/>
      <c r="Q240" s="237"/>
    </row>
    <row r="241" spans="1:17" s="211" customFormat="1" ht="63.75" customHeight="1" x14ac:dyDescent="0.2">
      <c r="A241" s="1015" t="s">
        <v>3937</v>
      </c>
      <c r="B241" s="230" t="s">
        <v>3298</v>
      </c>
      <c r="C241" s="1014" t="s">
        <v>3938</v>
      </c>
      <c r="D241" s="231">
        <v>17900</v>
      </c>
      <c r="E241" s="231" t="s">
        <v>2944</v>
      </c>
      <c r="F241" s="1016">
        <v>42234</v>
      </c>
      <c r="G241" s="233" t="s">
        <v>3939</v>
      </c>
      <c r="H241" s="251" t="s">
        <v>3940</v>
      </c>
      <c r="I241" s="234" t="s">
        <v>496</v>
      </c>
      <c r="J241" s="235"/>
      <c r="K241" s="234" t="s">
        <v>496</v>
      </c>
      <c r="L241" s="235"/>
      <c r="M241" s="371" t="s">
        <v>496</v>
      </c>
      <c r="N241" s="371"/>
      <c r="O241" s="371"/>
      <c r="P241" s="371"/>
      <c r="Q241" s="237"/>
    </row>
    <row r="242" spans="1:17" s="211" customFormat="1" ht="63.75" customHeight="1" x14ac:dyDescent="0.2">
      <c r="A242" s="1015"/>
      <c r="B242" s="230" t="s">
        <v>3941</v>
      </c>
      <c r="C242" s="1014"/>
      <c r="D242" s="231">
        <v>1400</v>
      </c>
      <c r="E242" s="231" t="s">
        <v>2944</v>
      </c>
      <c r="F242" s="1016"/>
      <c r="G242" s="233" t="s">
        <v>3942</v>
      </c>
      <c r="H242" s="251" t="s">
        <v>3943</v>
      </c>
      <c r="I242" s="234" t="s">
        <v>496</v>
      </c>
      <c r="J242" s="235"/>
      <c r="K242" s="234" t="s">
        <v>496</v>
      </c>
      <c r="L242" s="235"/>
      <c r="M242" s="371" t="s">
        <v>496</v>
      </c>
      <c r="N242" s="371"/>
      <c r="O242" s="371"/>
      <c r="P242" s="371"/>
      <c r="Q242" s="237"/>
    </row>
    <row r="243" spans="1:17" s="211" customFormat="1" ht="63.75" customHeight="1" x14ac:dyDescent="0.2">
      <c r="A243" s="1015" t="s">
        <v>3944</v>
      </c>
      <c r="B243" s="230" t="s">
        <v>3945</v>
      </c>
      <c r="C243" s="1014" t="s">
        <v>2896</v>
      </c>
      <c r="D243" s="231">
        <v>1328.42</v>
      </c>
      <c r="E243" s="231" t="s">
        <v>2612</v>
      </c>
      <c r="F243" s="1016">
        <v>42202</v>
      </c>
      <c r="G243" s="1019" t="s">
        <v>3946</v>
      </c>
      <c r="H243" s="251" t="s">
        <v>3947</v>
      </c>
      <c r="I243" s="234" t="s">
        <v>496</v>
      </c>
      <c r="J243" s="235"/>
      <c r="K243" s="234" t="s">
        <v>496</v>
      </c>
      <c r="L243" s="235"/>
      <c r="M243" s="371"/>
      <c r="N243" s="371"/>
      <c r="O243" s="371" t="s">
        <v>496</v>
      </c>
      <c r="P243" s="371"/>
      <c r="Q243" s="237"/>
    </row>
    <row r="244" spans="1:17" s="211" customFormat="1" ht="63.75" customHeight="1" x14ac:dyDescent="0.2">
      <c r="A244" s="1015"/>
      <c r="B244" s="230" t="s">
        <v>2895</v>
      </c>
      <c r="C244" s="1014"/>
      <c r="D244" s="231">
        <v>1250</v>
      </c>
      <c r="E244" s="231" t="s">
        <v>2612</v>
      </c>
      <c r="F244" s="1016"/>
      <c r="G244" s="1019"/>
      <c r="H244" s="251" t="s">
        <v>3948</v>
      </c>
      <c r="I244" s="234" t="s">
        <v>496</v>
      </c>
      <c r="J244" s="235"/>
      <c r="K244" s="234" t="s">
        <v>496</v>
      </c>
      <c r="L244" s="235"/>
      <c r="M244" s="371"/>
      <c r="N244" s="371"/>
      <c r="O244" s="371" t="s">
        <v>496</v>
      </c>
      <c r="P244" s="371"/>
      <c r="Q244" s="237"/>
    </row>
    <row r="245" spans="1:17" s="211" customFormat="1" ht="63.75" customHeight="1" x14ac:dyDescent="0.2">
      <c r="A245" s="1015"/>
      <c r="B245" s="230" t="s">
        <v>3949</v>
      </c>
      <c r="C245" s="1014"/>
      <c r="D245" s="231">
        <v>1950</v>
      </c>
      <c r="E245" s="231" t="s">
        <v>2612</v>
      </c>
      <c r="F245" s="1016"/>
      <c r="G245" s="1019"/>
      <c r="H245" s="251" t="s">
        <v>3950</v>
      </c>
      <c r="I245" s="234" t="s">
        <v>496</v>
      </c>
      <c r="J245" s="235"/>
      <c r="K245" s="234" t="s">
        <v>496</v>
      </c>
      <c r="L245" s="235"/>
      <c r="M245" s="371"/>
      <c r="N245" s="371"/>
      <c r="O245" s="371" t="s">
        <v>496</v>
      </c>
      <c r="P245" s="371"/>
      <c r="Q245" s="237"/>
    </row>
    <row r="246" spans="1:17" s="211" customFormat="1" ht="63.75" customHeight="1" x14ac:dyDescent="0.2">
      <c r="A246" s="229" t="s">
        <v>3951</v>
      </c>
      <c r="B246" s="230" t="s">
        <v>2895</v>
      </c>
      <c r="C246" s="1014"/>
      <c r="D246" s="231">
        <v>150</v>
      </c>
      <c r="E246" s="231" t="s">
        <v>2625</v>
      </c>
      <c r="F246" s="232">
        <v>42276</v>
      </c>
      <c r="G246" s="253" t="s">
        <v>3952</v>
      </c>
      <c r="H246" s="251" t="s">
        <v>3953</v>
      </c>
      <c r="I246" s="234" t="s">
        <v>496</v>
      </c>
      <c r="J246" s="235"/>
      <c r="K246" s="234" t="s">
        <v>496</v>
      </c>
      <c r="L246" s="235"/>
      <c r="M246" s="371" t="s">
        <v>496</v>
      </c>
      <c r="N246" s="371"/>
      <c r="O246" s="371"/>
      <c r="P246" s="371"/>
      <c r="Q246" s="237"/>
    </row>
    <row r="247" spans="1:17" s="211" customFormat="1" ht="63.75" customHeight="1" x14ac:dyDescent="0.2">
      <c r="A247" s="229" t="s">
        <v>3954</v>
      </c>
      <c r="B247" s="230" t="s">
        <v>2551</v>
      </c>
      <c r="C247" s="230" t="s">
        <v>2664</v>
      </c>
      <c r="D247" s="231">
        <v>101.7</v>
      </c>
      <c r="E247" s="231" t="s">
        <v>3756</v>
      </c>
      <c r="F247" s="232">
        <v>42181</v>
      </c>
      <c r="G247" s="233" t="s">
        <v>3955</v>
      </c>
      <c r="H247" s="251" t="s">
        <v>3956</v>
      </c>
      <c r="I247" s="234" t="s">
        <v>496</v>
      </c>
      <c r="J247" s="235"/>
      <c r="K247" s="234" t="s">
        <v>496</v>
      </c>
      <c r="L247" s="235"/>
      <c r="M247" s="371" t="s">
        <v>496</v>
      </c>
      <c r="N247" s="371"/>
      <c r="O247" s="371"/>
      <c r="P247" s="371"/>
      <c r="Q247" s="237"/>
    </row>
    <row r="248" spans="1:17" s="211" customFormat="1" ht="63.75" customHeight="1" x14ac:dyDescent="0.2">
      <c r="A248" s="229" t="s">
        <v>3957</v>
      </c>
      <c r="B248" s="230" t="s">
        <v>2555</v>
      </c>
      <c r="C248" s="230" t="s">
        <v>2737</v>
      </c>
      <c r="D248" s="231">
        <v>116.43</v>
      </c>
      <c r="E248" s="231" t="s">
        <v>2612</v>
      </c>
      <c r="F248" s="232">
        <v>42186</v>
      </c>
      <c r="G248" s="233" t="s">
        <v>3958</v>
      </c>
      <c r="H248" s="251" t="s">
        <v>3959</v>
      </c>
      <c r="I248" s="234" t="s">
        <v>496</v>
      </c>
      <c r="J248" s="235"/>
      <c r="K248" s="234" t="s">
        <v>496</v>
      </c>
      <c r="L248" s="235"/>
      <c r="M248" s="371" t="s">
        <v>496</v>
      </c>
      <c r="N248" s="371"/>
      <c r="O248" s="371"/>
      <c r="P248" s="371"/>
      <c r="Q248" s="237"/>
    </row>
    <row r="249" spans="1:17" s="211" customFormat="1" ht="63.75" customHeight="1" x14ac:dyDescent="0.2">
      <c r="A249" s="229" t="s">
        <v>3960</v>
      </c>
      <c r="B249" s="230" t="s">
        <v>12</v>
      </c>
      <c r="C249" s="230" t="s">
        <v>3961</v>
      </c>
      <c r="D249" s="231">
        <v>735.5</v>
      </c>
      <c r="E249" s="231" t="s">
        <v>2612</v>
      </c>
      <c r="F249" s="232">
        <v>42199</v>
      </c>
      <c r="G249" s="233" t="s">
        <v>3962</v>
      </c>
      <c r="H249" s="251" t="s">
        <v>3963</v>
      </c>
      <c r="I249" s="234" t="s">
        <v>496</v>
      </c>
      <c r="J249" s="235"/>
      <c r="K249" s="234" t="s">
        <v>496</v>
      </c>
      <c r="L249" s="235"/>
      <c r="M249" s="371" t="s">
        <v>496</v>
      </c>
      <c r="N249" s="371"/>
      <c r="O249" s="371"/>
      <c r="P249" s="371"/>
      <c r="Q249" s="237"/>
    </row>
    <row r="250" spans="1:17" s="211" customFormat="1" ht="63.75" customHeight="1" x14ac:dyDescent="0.2">
      <c r="A250" s="229" t="s">
        <v>3964</v>
      </c>
      <c r="B250" s="230" t="s">
        <v>2653</v>
      </c>
      <c r="C250" s="230" t="s">
        <v>2879</v>
      </c>
      <c r="D250" s="231">
        <v>3136</v>
      </c>
      <c r="E250" s="231" t="s">
        <v>2612</v>
      </c>
      <c r="F250" s="232">
        <v>42212</v>
      </c>
      <c r="G250" s="233" t="s">
        <v>3965</v>
      </c>
      <c r="H250" s="251" t="s">
        <v>3966</v>
      </c>
      <c r="I250" s="378" t="s">
        <v>2594</v>
      </c>
      <c r="J250" s="379"/>
      <c r="K250" s="378" t="s">
        <v>2594</v>
      </c>
      <c r="L250" s="379"/>
      <c r="M250" s="380"/>
      <c r="N250" s="380"/>
      <c r="O250" s="380" t="s">
        <v>2594</v>
      </c>
      <c r="P250" s="380"/>
      <c r="Q250" s="237"/>
    </row>
    <row r="251" spans="1:17" s="211" customFormat="1" ht="63.75" customHeight="1" x14ac:dyDescent="0.2">
      <c r="A251" s="1015" t="s">
        <v>3967</v>
      </c>
      <c r="B251" s="230" t="s">
        <v>3117</v>
      </c>
      <c r="C251" s="1014" t="s">
        <v>3968</v>
      </c>
      <c r="D251" s="231">
        <v>1947</v>
      </c>
      <c r="E251" s="231" t="s">
        <v>2612</v>
      </c>
      <c r="F251" s="1016">
        <v>42216</v>
      </c>
      <c r="G251" s="233" t="s">
        <v>3969</v>
      </c>
      <c r="H251" s="251" t="s">
        <v>3970</v>
      </c>
      <c r="I251" s="234" t="s">
        <v>496</v>
      </c>
      <c r="J251" s="235"/>
      <c r="K251" s="234" t="s">
        <v>496</v>
      </c>
      <c r="L251" s="235"/>
      <c r="M251" s="371" t="s">
        <v>496</v>
      </c>
      <c r="N251" s="371"/>
      <c r="O251" s="371"/>
      <c r="P251" s="371"/>
      <c r="Q251" s="237"/>
    </row>
    <row r="252" spans="1:17" s="211" customFormat="1" ht="63.75" customHeight="1" x14ac:dyDescent="0.2">
      <c r="A252" s="1015"/>
      <c r="B252" s="230" t="s">
        <v>3676</v>
      </c>
      <c r="C252" s="1014"/>
      <c r="D252" s="231">
        <v>1541.5</v>
      </c>
      <c r="E252" s="231" t="s">
        <v>2612</v>
      </c>
      <c r="F252" s="1016"/>
      <c r="G252" s="233" t="s">
        <v>3971</v>
      </c>
      <c r="H252" s="251" t="s">
        <v>3972</v>
      </c>
      <c r="I252" s="234" t="s">
        <v>496</v>
      </c>
      <c r="J252" s="235"/>
      <c r="K252" s="234" t="s">
        <v>496</v>
      </c>
      <c r="L252" s="235"/>
      <c r="M252" s="371" t="s">
        <v>496</v>
      </c>
      <c r="N252" s="371"/>
      <c r="O252" s="371"/>
      <c r="P252" s="371"/>
      <c r="Q252" s="237"/>
    </row>
    <row r="253" spans="1:17" s="211" customFormat="1" ht="63.75" customHeight="1" x14ac:dyDescent="0.2">
      <c r="A253" s="1015"/>
      <c r="B253" s="230" t="s">
        <v>3973</v>
      </c>
      <c r="C253" s="1014"/>
      <c r="D253" s="231">
        <v>1980</v>
      </c>
      <c r="E253" s="231" t="s">
        <v>2612</v>
      </c>
      <c r="F253" s="1016"/>
      <c r="G253" s="233" t="s">
        <v>3974</v>
      </c>
      <c r="H253" s="251" t="s">
        <v>3975</v>
      </c>
      <c r="I253" s="234" t="s">
        <v>496</v>
      </c>
      <c r="J253" s="235"/>
      <c r="K253" s="234" t="s">
        <v>496</v>
      </c>
      <c r="L253" s="235"/>
      <c r="M253" s="371" t="s">
        <v>496</v>
      </c>
      <c r="N253" s="371"/>
      <c r="O253" s="371"/>
      <c r="P253" s="371"/>
      <c r="Q253" s="237"/>
    </row>
    <row r="254" spans="1:17" s="211" customFormat="1" ht="63.75" customHeight="1" x14ac:dyDescent="0.2">
      <c r="A254" s="1015"/>
      <c r="B254" s="230" t="s">
        <v>3976</v>
      </c>
      <c r="C254" s="1014"/>
      <c r="D254" s="231">
        <v>600</v>
      </c>
      <c r="E254" s="231" t="s">
        <v>2612</v>
      </c>
      <c r="F254" s="1016"/>
      <c r="G254" s="233" t="s">
        <v>3977</v>
      </c>
      <c r="H254" s="251" t="s">
        <v>3978</v>
      </c>
      <c r="I254" s="234" t="s">
        <v>496</v>
      </c>
      <c r="J254" s="235"/>
      <c r="K254" s="234" t="s">
        <v>496</v>
      </c>
      <c r="L254" s="235"/>
      <c r="M254" s="371" t="s">
        <v>496</v>
      </c>
      <c r="N254" s="371"/>
      <c r="O254" s="371"/>
      <c r="P254" s="371"/>
      <c r="Q254" s="237"/>
    </row>
    <row r="255" spans="1:17" s="211" customFormat="1" ht="63.75" customHeight="1" x14ac:dyDescent="0.2">
      <c r="A255" s="229" t="s">
        <v>3979</v>
      </c>
      <c r="B255" s="230" t="s">
        <v>3731</v>
      </c>
      <c r="C255" s="230" t="s">
        <v>3980</v>
      </c>
      <c r="D255" s="231">
        <v>1125</v>
      </c>
      <c r="E255" s="231" t="s">
        <v>2612</v>
      </c>
      <c r="F255" s="232">
        <v>42199</v>
      </c>
      <c r="G255" s="233" t="s">
        <v>3981</v>
      </c>
      <c r="H255" s="251" t="s">
        <v>3982</v>
      </c>
      <c r="I255" s="234" t="s">
        <v>496</v>
      </c>
      <c r="J255" s="235"/>
      <c r="K255" s="234" t="s">
        <v>496</v>
      </c>
      <c r="L255" s="235"/>
      <c r="M255" s="371" t="s">
        <v>496</v>
      </c>
      <c r="N255" s="371"/>
      <c r="O255" s="371"/>
      <c r="P255" s="371"/>
      <c r="Q255" s="237"/>
    </row>
    <row r="256" spans="1:17" s="211" customFormat="1" ht="114.75" customHeight="1" x14ac:dyDescent="0.2">
      <c r="A256" s="1015" t="s">
        <v>3983</v>
      </c>
      <c r="B256" s="230" t="s">
        <v>3117</v>
      </c>
      <c r="C256" s="1014" t="s">
        <v>3984</v>
      </c>
      <c r="D256" s="231">
        <v>550</v>
      </c>
      <c r="E256" s="231" t="s">
        <v>2625</v>
      </c>
      <c r="F256" s="232">
        <v>42251</v>
      </c>
      <c r="G256" s="233" t="s">
        <v>3985</v>
      </c>
      <c r="H256" s="251" t="s">
        <v>3986</v>
      </c>
      <c r="I256" s="234" t="s">
        <v>496</v>
      </c>
      <c r="J256" s="235"/>
      <c r="K256" s="234" t="s">
        <v>496</v>
      </c>
      <c r="L256" s="235"/>
      <c r="M256" s="371"/>
      <c r="N256" s="371"/>
      <c r="O256" s="371"/>
      <c r="P256" s="371" t="s">
        <v>496</v>
      </c>
      <c r="Q256" s="249" t="s">
        <v>5218</v>
      </c>
    </row>
    <row r="257" spans="1:17" s="211" customFormat="1" ht="63.75" customHeight="1" x14ac:dyDescent="0.2">
      <c r="A257" s="1015"/>
      <c r="B257" s="230" t="s">
        <v>2845</v>
      </c>
      <c r="C257" s="1014"/>
      <c r="D257" s="231">
        <v>1585</v>
      </c>
      <c r="E257" s="231" t="s">
        <v>2625</v>
      </c>
      <c r="F257" s="232">
        <v>42251</v>
      </c>
      <c r="G257" s="233" t="s">
        <v>3987</v>
      </c>
      <c r="H257" s="251" t="s">
        <v>3988</v>
      </c>
      <c r="I257" s="234" t="s">
        <v>496</v>
      </c>
      <c r="J257" s="235"/>
      <c r="K257" s="234" t="s">
        <v>496</v>
      </c>
      <c r="L257" s="235"/>
      <c r="M257" s="371" t="s">
        <v>496</v>
      </c>
      <c r="N257" s="371"/>
      <c r="O257" s="371"/>
      <c r="P257" s="371"/>
      <c r="Q257" s="237"/>
    </row>
    <row r="258" spans="1:17" s="211" customFormat="1" ht="63.75" customHeight="1" x14ac:dyDescent="0.2">
      <c r="A258" s="1015"/>
      <c r="B258" s="230" t="s">
        <v>2845</v>
      </c>
      <c r="C258" s="1014"/>
      <c r="D258" s="231">
        <v>510</v>
      </c>
      <c r="E258" s="231" t="s">
        <v>2625</v>
      </c>
      <c r="F258" s="232">
        <v>42251</v>
      </c>
      <c r="G258" s="233" t="s">
        <v>3987</v>
      </c>
      <c r="H258" s="251" t="s">
        <v>3989</v>
      </c>
      <c r="I258" s="234" t="s">
        <v>496</v>
      </c>
      <c r="J258" s="235"/>
      <c r="K258" s="234" t="s">
        <v>496</v>
      </c>
      <c r="L258" s="235"/>
      <c r="M258" s="371" t="s">
        <v>496</v>
      </c>
      <c r="N258" s="371"/>
      <c r="O258" s="371"/>
      <c r="P258" s="371"/>
      <c r="Q258" s="237"/>
    </row>
    <row r="259" spans="1:17" s="211" customFormat="1" ht="63.75" customHeight="1" x14ac:dyDescent="0.2">
      <c r="A259" s="1015"/>
      <c r="B259" s="230" t="s">
        <v>3676</v>
      </c>
      <c r="C259" s="1014"/>
      <c r="D259" s="231">
        <v>421</v>
      </c>
      <c r="E259" s="231" t="s">
        <v>2625</v>
      </c>
      <c r="F259" s="232">
        <v>42251</v>
      </c>
      <c r="G259" s="233" t="s">
        <v>3990</v>
      </c>
      <c r="H259" s="251" t="s">
        <v>3991</v>
      </c>
      <c r="I259" s="234" t="s">
        <v>496</v>
      </c>
      <c r="J259" s="235"/>
      <c r="K259" s="234" t="s">
        <v>496</v>
      </c>
      <c r="L259" s="235"/>
      <c r="M259" s="371" t="s">
        <v>496</v>
      </c>
      <c r="N259" s="371"/>
      <c r="O259" s="371"/>
      <c r="P259" s="371"/>
      <c r="Q259" s="237"/>
    </row>
    <row r="260" spans="1:17" s="211" customFormat="1" ht="63.75" customHeight="1" x14ac:dyDescent="0.2">
      <c r="A260" s="1015"/>
      <c r="B260" s="230" t="s">
        <v>3676</v>
      </c>
      <c r="C260" s="1014"/>
      <c r="D260" s="231">
        <v>1324</v>
      </c>
      <c r="E260" s="231" t="s">
        <v>2625</v>
      </c>
      <c r="F260" s="232">
        <v>42251</v>
      </c>
      <c r="G260" s="233" t="s">
        <v>3990</v>
      </c>
      <c r="H260" s="251" t="s">
        <v>3992</v>
      </c>
      <c r="I260" s="234" t="s">
        <v>496</v>
      </c>
      <c r="J260" s="235"/>
      <c r="K260" s="234" t="s">
        <v>496</v>
      </c>
      <c r="L260" s="235"/>
      <c r="M260" s="371" t="s">
        <v>496</v>
      </c>
      <c r="N260" s="371"/>
      <c r="O260" s="371"/>
      <c r="P260" s="371"/>
      <c r="Q260" s="237"/>
    </row>
    <row r="261" spans="1:17" s="211" customFormat="1" ht="63.75" customHeight="1" x14ac:dyDescent="0.2">
      <c r="A261" s="1015"/>
      <c r="B261" s="230" t="s">
        <v>3573</v>
      </c>
      <c r="C261" s="1014"/>
      <c r="D261" s="231">
        <v>1561.66</v>
      </c>
      <c r="E261" s="231" t="s">
        <v>2625</v>
      </c>
      <c r="F261" s="232">
        <v>42251</v>
      </c>
      <c r="G261" s="233" t="s">
        <v>3993</v>
      </c>
      <c r="H261" s="251" t="s">
        <v>3994</v>
      </c>
      <c r="I261" s="234" t="s">
        <v>496</v>
      </c>
      <c r="J261" s="235"/>
      <c r="K261" s="234" t="s">
        <v>496</v>
      </c>
      <c r="L261" s="235"/>
      <c r="M261" s="371" t="s">
        <v>496</v>
      </c>
      <c r="N261" s="371"/>
      <c r="O261" s="371"/>
      <c r="P261" s="371"/>
      <c r="Q261" s="237"/>
    </row>
    <row r="262" spans="1:17" s="211" customFormat="1" ht="63.75" customHeight="1" x14ac:dyDescent="0.2">
      <c r="A262" s="1015"/>
      <c r="B262" s="230" t="s">
        <v>3573</v>
      </c>
      <c r="C262" s="1014"/>
      <c r="D262" s="231">
        <v>956.4</v>
      </c>
      <c r="E262" s="231" t="s">
        <v>2625</v>
      </c>
      <c r="F262" s="232">
        <v>42251</v>
      </c>
      <c r="G262" s="233" t="s">
        <v>3993</v>
      </c>
      <c r="H262" s="251" t="s">
        <v>3995</v>
      </c>
      <c r="I262" s="234" t="s">
        <v>496</v>
      </c>
      <c r="J262" s="235"/>
      <c r="K262" s="234" t="s">
        <v>496</v>
      </c>
      <c r="L262" s="235"/>
      <c r="M262" s="371" t="s">
        <v>496</v>
      </c>
      <c r="N262" s="371"/>
      <c r="O262" s="371"/>
      <c r="P262" s="371"/>
      <c r="Q262" s="237"/>
    </row>
    <row r="263" spans="1:17" s="211" customFormat="1" ht="63.75" customHeight="1" x14ac:dyDescent="0.2">
      <c r="A263" s="1015"/>
      <c r="B263" s="230" t="s">
        <v>3681</v>
      </c>
      <c r="C263" s="1014"/>
      <c r="D263" s="231">
        <v>754</v>
      </c>
      <c r="E263" s="231" t="s">
        <v>2625</v>
      </c>
      <c r="F263" s="232">
        <v>42251</v>
      </c>
      <c r="G263" s="233" t="s">
        <v>3996</v>
      </c>
      <c r="H263" s="251" t="s">
        <v>3997</v>
      </c>
      <c r="I263" s="234" t="s">
        <v>496</v>
      </c>
      <c r="J263" s="235"/>
      <c r="K263" s="234" t="s">
        <v>496</v>
      </c>
      <c r="L263" s="235"/>
      <c r="M263" s="371" t="s">
        <v>496</v>
      </c>
      <c r="N263" s="371"/>
      <c r="O263" s="371"/>
      <c r="P263" s="371"/>
      <c r="Q263" s="237"/>
    </row>
    <row r="264" spans="1:17" s="211" customFormat="1" ht="63.75" customHeight="1" x14ac:dyDescent="0.2">
      <c r="A264" s="1015"/>
      <c r="B264" s="230" t="s">
        <v>3998</v>
      </c>
      <c r="C264" s="1014"/>
      <c r="D264" s="231">
        <v>5003</v>
      </c>
      <c r="E264" s="231" t="s">
        <v>2625</v>
      </c>
      <c r="F264" s="232">
        <v>42251</v>
      </c>
      <c r="G264" s="233" t="s">
        <v>3999</v>
      </c>
      <c r="H264" s="251" t="s">
        <v>4000</v>
      </c>
      <c r="I264" s="234" t="s">
        <v>496</v>
      </c>
      <c r="J264" s="235"/>
      <c r="K264" s="234" t="s">
        <v>496</v>
      </c>
      <c r="L264" s="235"/>
      <c r="M264" s="371" t="s">
        <v>496</v>
      </c>
      <c r="N264" s="371"/>
      <c r="O264" s="371"/>
      <c r="P264" s="371"/>
      <c r="Q264" s="237"/>
    </row>
    <row r="265" spans="1:17" s="211" customFormat="1" ht="63.75" customHeight="1" x14ac:dyDescent="0.2">
      <c r="A265" s="1015" t="s">
        <v>4001</v>
      </c>
      <c r="B265" s="230" t="s">
        <v>4002</v>
      </c>
      <c r="C265" s="1014" t="s">
        <v>4003</v>
      </c>
      <c r="D265" s="231">
        <v>126.22</v>
      </c>
      <c r="E265" s="231" t="s">
        <v>2612</v>
      </c>
      <c r="F265" s="232">
        <v>42208</v>
      </c>
      <c r="G265" s="233" t="s">
        <v>4004</v>
      </c>
      <c r="H265" s="251" t="s">
        <v>4005</v>
      </c>
      <c r="I265" s="234" t="s">
        <v>496</v>
      </c>
      <c r="J265" s="235"/>
      <c r="K265" s="234" t="s">
        <v>496</v>
      </c>
      <c r="L265" s="235"/>
      <c r="M265" s="371" t="s">
        <v>496</v>
      </c>
      <c r="N265" s="371"/>
      <c r="O265" s="371"/>
      <c r="P265" s="371"/>
      <c r="Q265" s="237"/>
    </row>
    <row r="266" spans="1:17" s="211" customFormat="1" ht="63.75" customHeight="1" x14ac:dyDescent="0.2">
      <c r="A266" s="1015"/>
      <c r="B266" s="230" t="s">
        <v>1173</v>
      </c>
      <c r="C266" s="1014"/>
      <c r="D266" s="231">
        <v>224.77</v>
      </c>
      <c r="E266" s="231" t="s">
        <v>2612</v>
      </c>
      <c r="F266" s="232">
        <v>42208</v>
      </c>
      <c r="G266" s="233" t="s">
        <v>4006</v>
      </c>
      <c r="H266" s="251" t="s">
        <v>4007</v>
      </c>
      <c r="I266" s="234" t="s">
        <v>496</v>
      </c>
      <c r="J266" s="235"/>
      <c r="K266" s="234" t="s">
        <v>496</v>
      </c>
      <c r="L266" s="235"/>
      <c r="M266" s="371" t="s">
        <v>496</v>
      </c>
      <c r="N266" s="371"/>
      <c r="O266" s="371"/>
      <c r="P266" s="371"/>
      <c r="Q266" s="237"/>
    </row>
    <row r="267" spans="1:17" s="211" customFormat="1" ht="63.75" customHeight="1" x14ac:dyDescent="0.2">
      <c r="A267" s="1015"/>
      <c r="B267" s="230" t="s">
        <v>3651</v>
      </c>
      <c r="C267" s="1014"/>
      <c r="D267" s="231">
        <v>449</v>
      </c>
      <c r="E267" s="231" t="s">
        <v>2612</v>
      </c>
      <c r="F267" s="232">
        <v>42208</v>
      </c>
      <c r="G267" s="233" t="s">
        <v>4008</v>
      </c>
      <c r="H267" s="251" t="s">
        <v>4009</v>
      </c>
      <c r="I267" s="234" t="s">
        <v>496</v>
      </c>
      <c r="J267" s="235"/>
      <c r="K267" s="234" t="s">
        <v>496</v>
      </c>
      <c r="L267" s="235"/>
      <c r="M267" s="371" t="s">
        <v>496</v>
      </c>
      <c r="N267" s="371"/>
      <c r="O267" s="371"/>
      <c r="P267" s="371"/>
      <c r="Q267" s="237"/>
    </row>
    <row r="268" spans="1:17" s="211" customFormat="1" ht="63.75" customHeight="1" x14ac:dyDescent="0.2">
      <c r="A268" s="229" t="s">
        <v>4010</v>
      </c>
      <c r="B268" s="230" t="s">
        <v>4011</v>
      </c>
      <c r="C268" s="230" t="s">
        <v>2823</v>
      </c>
      <c r="D268" s="231">
        <v>1312.5</v>
      </c>
      <c r="E268" s="231" t="s">
        <v>2612</v>
      </c>
      <c r="F268" s="232">
        <v>42205</v>
      </c>
      <c r="G268" s="233" t="s">
        <v>4012</v>
      </c>
      <c r="H268" s="251" t="s">
        <v>4013</v>
      </c>
      <c r="I268" s="234" t="s">
        <v>496</v>
      </c>
      <c r="J268" s="235"/>
      <c r="K268" s="234" t="s">
        <v>496</v>
      </c>
      <c r="L268" s="235"/>
      <c r="M268" s="371"/>
      <c r="N268" s="371"/>
      <c r="O268" s="371" t="s">
        <v>496</v>
      </c>
      <c r="P268" s="371"/>
      <c r="Q268" s="237"/>
    </row>
    <row r="269" spans="1:17" s="211" customFormat="1" ht="63.75" customHeight="1" x14ac:dyDescent="0.2">
      <c r="A269" s="229" t="s">
        <v>4014</v>
      </c>
      <c r="B269" s="230" t="s">
        <v>4015</v>
      </c>
      <c r="C269" s="230" t="s">
        <v>4016</v>
      </c>
      <c r="D269" s="231">
        <v>1752.6</v>
      </c>
      <c r="E269" s="231" t="s">
        <v>2612</v>
      </c>
      <c r="F269" s="232">
        <v>42212</v>
      </c>
      <c r="G269" s="233" t="s">
        <v>4017</v>
      </c>
      <c r="H269" s="251" t="s">
        <v>4018</v>
      </c>
      <c r="I269" s="234" t="s">
        <v>496</v>
      </c>
      <c r="J269" s="235"/>
      <c r="K269" s="234" t="s">
        <v>496</v>
      </c>
      <c r="L269" s="235"/>
      <c r="M269" s="371" t="s">
        <v>496</v>
      </c>
      <c r="N269" s="371"/>
      <c r="O269" s="371"/>
      <c r="P269" s="371"/>
      <c r="Q269" s="237"/>
    </row>
    <row r="270" spans="1:17" s="211" customFormat="1" ht="63.75" customHeight="1" x14ac:dyDescent="0.2">
      <c r="A270" s="229" t="s">
        <v>4019</v>
      </c>
      <c r="B270" s="230" t="s">
        <v>3053</v>
      </c>
      <c r="C270" s="230" t="s">
        <v>4020</v>
      </c>
      <c r="D270" s="231">
        <v>600</v>
      </c>
      <c r="E270" s="231" t="s">
        <v>2612</v>
      </c>
      <c r="F270" s="232">
        <v>42212</v>
      </c>
      <c r="G270" s="233" t="s">
        <v>4021</v>
      </c>
      <c r="H270" s="251" t="s">
        <v>4022</v>
      </c>
      <c r="I270" s="378" t="s">
        <v>2594</v>
      </c>
      <c r="J270" s="379"/>
      <c r="K270" s="378" t="s">
        <v>2594</v>
      </c>
      <c r="L270" s="379"/>
      <c r="M270" s="380"/>
      <c r="N270" s="380"/>
      <c r="O270" s="380" t="s">
        <v>2594</v>
      </c>
      <c r="P270" s="380"/>
      <c r="Q270" s="237"/>
    </row>
    <row r="271" spans="1:17" s="211" customFormat="1" ht="63.75" customHeight="1" x14ac:dyDescent="0.2">
      <c r="A271" s="229" t="s">
        <v>4023</v>
      </c>
      <c r="B271" s="230" t="s">
        <v>4024</v>
      </c>
      <c r="C271" s="230" t="s">
        <v>2881</v>
      </c>
      <c r="D271" s="231">
        <v>11662.68</v>
      </c>
      <c r="E271" s="231" t="s">
        <v>2612</v>
      </c>
      <c r="F271" s="232">
        <v>42216</v>
      </c>
      <c r="G271" s="233" t="s">
        <v>4025</v>
      </c>
      <c r="H271" s="251" t="s">
        <v>4026</v>
      </c>
      <c r="I271" s="234" t="s">
        <v>496</v>
      </c>
      <c r="J271" s="235"/>
      <c r="K271" s="234"/>
      <c r="L271" s="234" t="s">
        <v>496</v>
      </c>
      <c r="M271" s="371"/>
      <c r="N271" s="371"/>
      <c r="O271" s="371"/>
      <c r="P271" s="371" t="s">
        <v>496</v>
      </c>
      <c r="Q271" s="249" t="s">
        <v>5508</v>
      </c>
    </row>
    <row r="272" spans="1:17" s="211" customFormat="1" ht="63.75" customHeight="1" x14ac:dyDescent="0.2">
      <c r="A272" s="229" t="s">
        <v>4027</v>
      </c>
      <c r="B272" s="230" t="s">
        <v>2659</v>
      </c>
      <c r="C272" s="230" t="s">
        <v>4028</v>
      </c>
      <c r="D272" s="231">
        <v>3825</v>
      </c>
      <c r="E272" s="231" t="s">
        <v>2944</v>
      </c>
      <c r="F272" s="232">
        <v>42223</v>
      </c>
      <c r="G272" s="233" t="s">
        <v>4029</v>
      </c>
      <c r="H272" s="251" t="s">
        <v>4030</v>
      </c>
      <c r="I272" s="234" t="s">
        <v>496</v>
      </c>
      <c r="J272" s="235"/>
      <c r="K272" s="234" t="s">
        <v>496</v>
      </c>
      <c r="L272" s="235"/>
      <c r="M272" s="371"/>
      <c r="N272" s="371"/>
      <c r="O272" s="371" t="s">
        <v>496</v>
      </c>
      <c r="P272" s="340"/>
      <c r="Q272" s="237"/>
    </row>
    <row r="273" spans="1:17" s="211" customFormat="1" ht="63.75" customHeight="1" x14ac:dyDescent="0.2">
      <c r="A273" s="229" t="s">
        <v>4031</v>
      </c>
      <c r="B273" s="230" t="s">
        <v>4032</v>
      </c>
      <c r="C273" s="230" t="s">
        <v>2671</v>
      </c>
      <c r="D273" s="231">
        <v>2475</v>
      </c>
      <c r="E273" s="231" t="s">
        <v>2944</v>
      </c>
      <c r="F273" s="232">
        <v>42229</v>
      </c>
      <c r="G273" s="233" t="s">
        <v>4033</v>
      </c>
      <c r="H273" s="251" t="s">
        <v>4034</v>
      </c>
      <c r="I273" s="234" t="s">
        <v>496</v>
      </c>
      <c r="J273" s="235"/>
      <c r="K273" s="234" t="s">
        <v>496</v>
      </c>
      <c r="L273" s="235"/>
      <c r="M273" s="371" t="s">
        <v>496</v>
      </c>
      <c r="N273" s="371"/>
      <c r="O273" s="371"/>
      <c r="P273" s="340"/>
      <c r="Q273" s="237"/>
    </row>
    <row r="274" spans="1:17" s="211" customFormat="1" ht="63.75" customHeight="1" x14ac:dyDescent="0.2">
      <c r="A274" s="229" t="s">
        <v>4035</v>
      </c>
      <c r="B274" s="230" t="s">
        <v>2695</v>
      </c>
      <c r="C274" s="230" t="s">
        <v>4036</v>
      </c>
      <c r="D274" s="231">
        <v>117</v>
      </c>
      <c r="E274" s="231" t="s">
        <v>2612</v>
      </c>
      <c r="F274" s="232">
        <v>42215</v>
      </c>
      <c r="G274" s="233" t="s">
        <v>4037</v>
      </c>
      <c r="H274" s="251" t="s">
        <v>4038</v>
      </c>
      <c r="I274" s="234" t="s">
        <v>496</v>
      </c>
      <c r="J274" s="235"/>
      <c r="K274" s="234" t="s">
        <v>496</v>
      </c>
      <c r="L274" s="235"/>
      <c r="M274" s="371" t="s">
        <v>496</v>
      </c>
      <c r="N274" s="371"/>
      <c r="O274" s="371"/>
      <c r="P274" s="340"/>
      <c r="Q274" s="237"/>
    </row>
    <row r="275" spans="1:17" s="211" customFormat="1" ht="63.75" customHeight="1" x14ac:dyDescent="0.2">
      <c r="A275" s="229" t="s">
        <v>4039</v>
      </c>
      <c r="B275" s="230" t="s">
        <v>2744</v>
      </c>
      <c r="C275" s="230" t="s">
        <v>3880</v>
      </c>
      <c r="D275" s="231">
        <v>2200</v>
      </c>
      <c r="E275" s="231" t="s">
        <v>2612</v>
      </c>
      <c r="F275" s="232">
        <v>42216</v>
      </c>
      <c r="G275" s="233" t="s">
        <v>4040</v>
      </c>
      <c r="H275" s="251" t="s">
        <v>4041</v>
      </c>
      <c r="I275" s="378" t="s">
        <v>496</v>
      </c>
      <c r="J275" s="379"/>
      <c r="K275" s="378" t="s">
        <v>496</v>
      </c>
      <c r="L275" s="379"/>
      <c r="M275" s="380" t="s">
        <v>496</v>
      </c>
      <c r="N275" s="380"/>
      <c r="O275" s="380"/>
      <c r="P275" s="274"/>
      <c r="Q275" s="237"/>
    </row>
    <row r="276" spans="1:17" s="211" customFormat="1" ht="63.75" customHeight="1" x14ac:dyDescent="0.2">
      <c r="A276" s="229" t="s">
        <v>4042</v>
      </c>
      <c r="B276" s="230" t="s">
        <v>2551</v>
      </c>
      <c r="C276" s="230" t="s">
        <v>3050</v>
      </c>
      <c r="D276" s="231">
        <v>271.2</v>
      </c>
      <c r="E276" s="231" t="s">
        <v>2612</v>
      </c>
      <c r="F276" s="232">
        <v>42209</v>
      </c>
      <c r="G276" s="233" t="s">
        <v>4043</v>
      </c>
      <c r="H276" s="251" t="s">
        <v>4044</v>
      </c>
      <c r="I276" s="234" t="s">
        <v>496</v>
      </c>
      <c r="J276" s="235"/>
      <c r="K276" s="234" t="s">
        <v>496</v>
      </c>
      <c r="L276" s="235"/>
      <c r="M276" s="371" t="s">
        <v>496</v>
      </c>
      <c r="N276" s="371"/>
      <c r="O276" s="371"/>
      <c r="P276" s="371"/>
      <c r="Q276" s="237"/>
    </row>
    <row r="277" spans="1:17" s="211" customFormat="1" ht="63.75" customHeight="1" x14ac:dyDescent="0.2">
      <c r="A277" s="1015" t="s">
        <v>4045</v>
      </c>
      <c r="B277" s="230" t="s">
        <v>3780</v>
      </c>
      <c r="C277" s="1014" t="s">
        <v>4046</v>
      </c>
      <c r="D277" s="231">
        <v>690.81</v>
      </c>
      <c r="E277" s="231" t="s">
        <v>2625</v>
      </c>
      <c r="F277" s="1016">
        <v>42257</v>
      </c>
      <c r="G277" s="233" t="s">
        <v>4047</v>
      </c>
      <c r="H277" s="251" t="s">
        <v>4048</v>
      </c>
      <c r="I277" s="234" t="s">
        <v>496</v>
      </c>
      <c r="J277" s="235"/>
      <c r="K277" s="234" t="s">
        <v>496</v>
      </c>
      <c r="L277" s="235"/>
      <c r="M277" s="371" t="s">
        <v>496</v>
      </c>
      <c r="N277" s="371"/>
      <c r="O277" s="371"/>
      <c r="P277" s="371"/>
      <c r="Q277" s="237"/>
    </row>
    <row r="278" spans="1:17" s="211" customFormat="1" ht="63.75" customHeight="1" x14ac:dyDescent="0.2">
      <c r="A278" s="1015"/>
      <c r="B278" s="230" t="s">
        <v>3681</v>
      </c>
      <c r="C278" s="1014"/>
      <c r="D278" s="231">
        <v>11.3</v>
      </c>
      <c r="E278" s="231" t="s">
        <v>2625</v>
      </c>
      <c r="F278" s="1016"/>
      <c r="G278" s="233" t="s">
        <v>4049</v>
      </c>
      <c r="H278" s="251" t="s">
        <v>4050</v>
      </c>
      <c r="I278" s="234" t="s">
        <v>496</v>
      </c>
      <c r="J278" s="235"/>
      <c r="K278" s="234" t="s">
        <v>496</v>
      </c>
      <c r="L278" s="235"/>
      <c r="M278" s="371" t="s">
        <v>496</v>
      </c>
      <c r="N278" s="371"/>
      <c r="O278" s="371"/>
      <c r="P278" s="371"/>
      <c r="Q278" s="237"/>
    </row>
    <row r="279" spans="1:17" s="211" customFormat="1" ht="63.75" customHeight="1" x14ac:dyDescent="0.2">
      <c r="A279" s="1015"/>
      <c r="B279" s="230" t="s">
        <v>3693</v>
      </c>
      <c r="C279" s="1014"/>
      <c r="D279" s="231">
        <v>668.32</v>
      </c>
      <c r="E279" s="231" t="s">
        <v>2625</v>
      </c>
      <c r="F279" s="1016"/>
      <c r="G279" s="233" t="s">
        <v>4051</v>
      </c>
      <c r="H279" s="251" t="s">
        <v>4052</v>
      </c>
      <c r="I279" s="234" t="s">
        <v>496</v>
      </c>
      <c r="J279" s="235"/>
      <c r="K279" s="234" t="s">
        <v>496</v>
      </c>
      <c r="L279" s="235"/>
      <c r="M279" s="371"/>
      <c r="N279" s="371"/>
      <c r="O279" s="371" t="s">
        <v>496</v>
      </c>
      <c r="P279" s="371"/>
      <c r="Q279" s="237"/>
    </row>
    <row r="280" spans="1:17" s="211" customFormat="1" ht="63.75" customHeight="1" x14ac:dyDescent="0.2">
      <c r="A280" s="229" t="s">
        <v>4053</v>
      </c>
      <c r="B280" s="230" t="s">
        <v>3826</v>
      </c>
      <c r="C280" s="230" t="s">
        <v>4054</v>
      </c>
      <c r="D280" s="231">
        <v>200</v>
      </c>
      <c r="E280" s="231" t="s">
        <v>2944</v>
      </c>
      <c r="F280" s="232">
        <v>42233</v>
      </c>
      <c r="G280" s="233" t="s">
        <v>4055</v>
      </c>
      <c r="H280" s="251" t="s">
        <v>4056</v>
      </c>
      <c r="I280" s="234" t="s">
        <v>496</v>
      </c>
      <c r="J280" s="235"/>
      <c r="K280" s="234" t="s">
        <v>496</v>
      </c>
      <c r="L280" s="235"/>
      <c r="M280" s="371" t="s">
        <v>496</v>
      </c>
      <c r="N280" s="371"/>
      <c r="O280" s="371"/>
      <c r="P280" s="371"/>
      <c r="Q280" s="237"/>
    </row>
    <row r="281" spans="1:17" s="211" customFormat="1" ht="63.75" customHeight="1" x14ac:dyDescent="0.2">
      <c r="A281" s="1015" t="s">
        <v>4057</v>
      </c>
      <c r="B281" s="230" t="s">
        <v>2551</v>
      </c>
      <c r="C281" s="1014" t="s">
        <v>2737</v>
      </c>
      <c r="D281" s="231">
        <v>211.88</v>
      </c>
      <c r="E281" s="231" t="s">
        <v>2612</v>
      </c>
      <c r="F281" s="1016">
        <v>42215</v>
      </c>
      <c r="G281" s="1019" t="s">
        <v>4058</v>
      </c>
      <c r="H281" s="251" t="s">
        <v>4059</v>
      </c>
      <c r="I281" s="234" t="s">
        <v>496</v>
      </c>
      <c r="J281" s="235"/>
      <c r="K281" s="234" t="s">
        <v>496</v>
      </c>
      <c r="L281" s="235"/>
      <c r="M281" s="371" t="s">
        <v>496</v>
      </c>
      <c r="N281" s="371"/>
      <c r="O281" s="371"/>
      <c r="P281" s="371"/>
      <c r="Q281" s="237"/>
    </row>
    <row r="282" spans="1:17" s="211" customFormat="1" ht="63.75" customHeight="1" x14ac:dyDescent="0.2">
      <c r="A282" s="1015"/>
      <c r="B282" s="230" t="s">
        <v>2556</v>
      </c>
      <c r="C282" s="1014"/>
      <c r="D282" s="231">
        <v>150</v>
      </c>
      <c r="E282" s="231" t="s">
        <v>2612</v>
      </c>
      <c r="F282" s="1016"/>
      <c r="G282" s="1019"/>
      <c r="H282" s="251" t="s">
        <v>4060</v>
      </c>
      <c r="I282" s="234" t="s">
        <v>496</v>
      </c>
      <c r="J282" s="235"/>
      <c r="K282" s="234" t="s">
        <v>496</v>
      </c>
      <c r="L282" s="235"/>
      <c r="M282" s="371" t="s">
        <v>496</v>
      </c>
      <c r="N282" s="371"/>
      <c r="O282" s="371"/>
      <c r="P282" s="371"/>
      <c r="Q282" s="237"/>
    </row>
    <row r="283" spans="1:17" s="211" customFormat="1" ht="63.75" customHeight="1" x14ac:dyDescent="0.2">
      <c r="A283" s="229" t="s">
        <v>4061</v>
      </c>
      <c r="B283" s="230" t="s">
        <v>2779</v>
      </c>
      <c r="C283" s="230" t="s">
        <v>4062</v>
      </c>
      <c r="D283" s="231">
        <v>4628</v>
      </c>
      <c r="E283" s="231" t="s">
        <v>2944</v>
      </c>
      <c r="F283" s="232">
        <v>42240</v>
      </c>
      <c r="G283" s="233" t="s">
        <v>4063</v>
      </c>
      <c r="H283" s="251" t="s">
        <v>4064</v>
      </c>
      <c r="I283" s="378" t="s">
        <v>496</v>
      </c>
      <c r="J283" s="379"/>
      <c r="K283" s="378" t="s">
        <v>496</v>
      </c>
      <c r="L283" s="379"/>
      <c r="M283" s="380" t="s">
        <v>496</v>
      </c>
      <c r="N283" s="380"/>
      <c r="O283" s="380"/>
      <c r="P283" s="380"/>
      <c r="Q283" s="237"/>
    </row>
    <row r="284" spans="1:17" s="211" customFormat="1" ht="63.75" customHeight="1" x14ac:dyDescent="0.2">
      <c r="A284" s="229" t="s">
        <v>4065</v>
      </c>
      <c r="B284" s="230" t="s">
        <v>4066</v>
      </c>
      <c r="C284" s="230" t="s">
        <v>4067</v>
      </c>
      <c r="D284" s="231">
        <v>636</v>
      </c>
      <c r="E284" s="231" t="s">
        <v>2944</v>
      </c>
      <c r="F284" s="232">
        <v>42237</v>
      </c>
      <c r="G284" s="233" t="s">
        <v>4068</v>
      </c>
      <c r="H284" s="251" t="s">
        <v>4069</v>
      </c>
      <c r="I284" s="234" t="s">
        <v>496</v>
      </c>
      <c r="J284" s="235"/>
      <c r="K284" s="234" t="s">
        <v>496</v>
      </c>
      <c r="L284" s="235"/>
      <c r="M284" s="371"/>
      <c r="N284" s="371"/>
      <c r="O284" s="371" t="s">
        <v>496</v>
      </c>
      <c r="P284" s="371"/>
      <c r="Q284" s="237"/>
    </row>
    <row r="285" spans="1:17" s="211" customFormat="1" ht="63.75" customHeight="1" x14ac:dyDescent="0.2">
      <c r="A285" s="1015" t="s">
        <v>4070</v>
      </c>
      <c r="B285" s="230" t="s">
        <v>3976</v>
      </c>
      <c r="C285" s="1014" t="s">
        <v>4071</v>
      </c>
      <c r="D285" s="231">
        <v>912</v>
      </c>
      <c r="E285" s="231" t="s">
        <v>2944</v>
      </c>
      <c r="F285" s="1016">
        <v>42240</v>
      </c>
      <c r="G285" s="233" t="s">
        <v>4072</v>
      </c>
      <c r="H285" s="251" t="s">
        <v>4073</v>
      </c>
      <c r="I285" s="234" t="s">
        <v>496</v>
      </c>
      <c r="J285" s="235"/>
      <c r="K285" s="234" t="s">
        <v>496</v>
      </c>
      <c r="L285" s="235"/>
      <c r="M285" s="371"/>
      <c r="N285" s="371"/>
      <c r="O285" s="371" t="s">
        <v>496</v>
      </c>
      <c r="P285" s="371"/>
      <c r="Q285" s="237"/>
    </row>
    <row r="286" spans="1:17" s="211" customFormat="1" ht="63.75" customHeight="1" x14ac:dyDescent="0.2">
      <c r="A286" s="1015"/>
      <c r="B286" s="230" t="s">
        <v>2947</v>
      </c>
      <c r="C286" s="1014"/>
      <c r="D286" s="231">
        <v>755.73</v>
      </c>
      <c r="E286" s="231" t="s">
        <v>2944</v>
      </c>
      <c r="F286" s="1016"/>
      <c r="G286" s="233" t="s">
        <v>4074</v>
      </c>
      <c r="H286" s="251" t="s">
        <v>4075</v>
      </c>
      <c r="I286" s="234" t="s">
        <v>496</v>
      </c>
      <c r="J286" s="235"/>
      <c r="K286" s="234" t="s">
        <v>496</v>
      </c>
      <c r="L286" s="235"/>
      <c r="M286" s="371" t="s">
        <v>496</v>
      </c>
      <c r="N286" s="371"/>
      <c r="O286" s="371"/>
      <c r="P286" s="371"/>
      <c r="Q286" s="237"/>
    </row>
    <row r="287" spans="1:17" s="211" customFormat="1" ht="63.75" customHeight="1" x14ac:dyDescent="0.2">
      <c r="A287" s="1015"/>
      <c r="B287" s="230" t="s">
        <v>3747</v>
      </c>
      <c r="C287" s="1014"/>
      <c r="D287" s="231">
        <v>52.5</v>
      </c>
      <c r="E287" s="231" t="s">
        <v>2944</v>
      </c>
      <c r="F287" s="1016"/>
      <c r="G287" s="233" t="s">
        <v>4076</v>
      </c>
      <c r="H287" s="251" t="s">
        <v>4077</v>
      </c>
      <c r="I287" s="234" t="s">
        <v>496</v>
      </c>
      <c r="J287" s="235"/>
      <c r="K287" s="234" t="s">
        <v>496</v>
      </c>
      <c r="L287" s="235"/>
      <c r="M287" s="371" t="s">
        <v>496</v>
      </c>
      <c r="N287" s="371"/>
      <c r="O287" s="371"/>
      <c r="P287" s="371"/>
      <c r="Q287" s="237"/>
    </row>
    <row r="288" spans="1:17" s="211" customFormat="1" ht="63.75" customHeight="1" x14ac:dyDescent="0.2">
      <c r="A288" s="1015"/>
      <c r="B288" s="230" t="s">
        <v>4078</v>
      </c>
      <c r="C288" s="1014"/>
      <c r="D288" s="231">
        <v>136.84</v>
      </c>
      <c r="E288" s="231" t="s">
        <v>2944</v>
      </c>
      <c r="F288" s="1016"/>
      <c r="G288" s="233" t="s">
        <v>4079</v>
      </c>
      <c r="H288" s="251" t="s">
        <v>4080</v>
      </c>
      <c r="I288" s="234" t="s">
        <v>496</v>
      </c>
      <c r="J288" s="235"/>
      <c r="K288" s="234" t="s">
        <v>496</v>
      </c>
      <c r="L288" s="235"/>
      <c r="M288" s="371" t="s">
        <v>496</v>
      </c>
      <c r="N288" s="371"/>
      <c r="O288" s="371"/>
      <c r="P288" s="371"/>
      <c r="Q288" s="237"/>
    </row>
    <row r="289" spans="1:17" s="211" customFormat="1" ht="63.75" customHeight="1" x14ac:dyDescent="0.2">
      <c r="A289" s="1015"/>
      <c r="B289" s="230" t="s">
        <v>3826</v>
      </c>
      <c r="C289" s="1014"/>
      <c r="D289" s="231">
        <v>418</v>
      </c>
      <c r="E289" s="231" t="s">
        <v>2944</v>
      </c>
      <c r="F289" s="1016"/>
      <c r="G289" s="233" t="s">
        <v>4081</v>
      </c>
      <c r="H289" s="251" t="s">
        <v>4082</v>
      </c>
      <c r="I289" s="234" t="s">
        <v>496</v>
      </c>
      <c r="J289" s="235"/>
      <c r="K289" s="234" t="s">
        <v>496</v>
      </c>
      <c r="L289" s="235"/>
      <c r="M289" s="371" t="s">
        <v>496</v>
      </c>
      <c r="N289" s="371"/>
      <c r="O289" s="371"/>
      <c r="P289" s="371"/>
      <c r="Q289" s="237"/>
    </row>
    <row r="290" spans="1:17" s="211" customFormat="1" ht="63.75" customHeight="1" x14ac:dyDescent="0.2">
      <c r="A290" s="1015" t="s">
        <v>4083</v>
      </c>
      <c r="B290" s="230" t="s">
        <v>3859</v>
      </c>
      <c r="C290" s="1014" t="s">
        <v>4084</v>
      </c>
      <c r="D290" s="231">
        <v>357.38</v>
      </c>
      <c r="E290" s="231" t="s">
        <v>2625</v>
      </c>
      <c r="F290" s="1016">
        <v>42250</v>
      </c>
      <c r="G290" s="233" t="s">
        <v>4085</v>
      </c>
      <c r="H290" s="251" t="s">
        <v>4086</v>
      </c>
      <c r="I290" s="378"/>
      <c r="J290" s="379" t="s">
        <v>496</v>
      </c>
      <c r="K290" s="378"/>
      <c r="L290" s="379" t="s">
        <v>496</v>
      </c>
      <c r="M290" s="380"/>
      <c r="N290" s="380"/>
      <c r="O290" s="380"/>
      <c r="P290" s="380" t="s">
        <v>496</v>
      </c>
      <c r="Q290" s="237"/>
    </row>
    <row r="291" spans="1:17" s="211" customFormat="1" ht="63.75" customHeight="1" x14ac:dyDescent="0.2">
      <c r="A291" s="1015"/>
      <c r="B291" s="230" t="s">
        <v>3731</v>
      </c>
      <c r="C291" s="1014"/>
      <c r="D291" s="231">
        <v>1350</v>
      </c>
      <c r="E291" s="231" t="s">
        <v>2625</v>
      </c>
      <c r="F291" s="1016"/>
      <c r="G291" s="233" t="s">
        <v>4087</v>
      </c>
      <c r="H291" s="251" t="s">
        <v>4088</v>
      </c>
      <c r="I291" s="234" t="s">
        <v>496</v>
      </c>
      <c r="J291" s="235"/>
      <c r="K291" s="234" t="s">
        <v>496</v>
      </c>
      <c r="L291" s="235"/>
      <c r="M291" s="371"/>
      <c r="N291" s="371"/>
      <c r="O291" s="371" t="s">
        <v>496</v>
      </c>
      <c r="P291" s="371"/>
      <c r="Q291" s="237"/>
    </row>
    <row r="292" spans="1:17" s="211" customFormat="1" ht="63.75" customHeight="1" x14ac:dyDescent="0.2">
      <c r="A292" s="1015"/>
      <c r="B292" s="230" t="s">
        <v>2659</v>
      </c>
      <c r="C292" s="1014"/>
      <c r="D292" s="231">
        <v>950</v>
      </c>
      <c r="E292" s="231" t="s">
        <v>2625</v>
      </c>
      <c r="F292" s="1016"/>
      <c r="G292" s="233" t="s">
        <v>4089</v>
      </c>
      <c r="H292" s="251" t="s">
        <v>4090</v>
      </c>
      <c r="I292" s="234" t="s">
        <v>496</v>
      </c>
      <c r="J292" s="235"/>
      <c r="K292" s="234" t="s">
        <v>496</v>
      </c>
      <c r="L292" s="235"/>
      <c r="M292" s="371"/>
      <c r="N292" s="371"/>
      <c r="O292" s="371" t="s">
        <v>496</v>
      </c>
      <c r="P292" s="371"/>
      <c r="Q292" s="237"/>
    </row>
    <row r="293" spans="1:17" s="211" customFormat="1" ht="63.75" customHeight="1" x14ac:dyDescent="0.2">
      <c r="A293" s="1015" t="s">
        <v>4091</v>
      </c>
      <c r="B293" s="230" t="s">
        <v>4092</v>
      </c>
      <c r="C293" s="1014" t="s">
        <v>4093</v>
      </c>
      <c r="D293" s="231">
        <v>1500</v>
      </c>
      <c r="E293" s="231" t="s">
        <v>4094</v>
      </c>
      <c r="F293" s="1016">
        <v>42277</v>
      </c>
      <c r="G293" s="233" t="s">
        <v>4095</v>
      </c>
      <c r="H293" s="251" t="s">
        <v>4096</v>
      </c>
      <c r="I293" s="378" t="s">
        <v>496</v>
      </c>
      <c r="J293" s="379"/>
      <c r="K293" s="378" t="s">
        <v>496</v>
      </c>
      <c r="L293" s="379"/>
      <c r="M293" s="380"/>
      <c r="N293" s="380"/>
      <c r="O293" s="380" t="s">
        <v>496</v>
      </c>
      <c r="P293" s="380"/>
      <c r="Q293" s="237"/>
    </row>
    <row r="294" spans="1:17" s="211" customFormat="1" ht="63.75" customHeight="1" x14ac:dyDescent="0.2">
      <c r="A294" s="1015"/>
      <c r="B294" s="230" t="s">
        <v>4097</v>
      </c>
      <c r="C294" s="1014"/>
      <c r="D294" s="231">
        <v>1500</v>
      </c>
      <c r="E294" s="231" t="s">
        <v>4094</v>
      </c>
      <c r="F294" s="1016"/>
      <c r="G294" s="233" t="s">
        <v>4095</v>
      </c>
      <c r="H294" s="251" t="s">
        <v>4098</v>
      </c>
      <c r="I294" s="378" t="s">
        <v>496</v>
      </c>
      <c r="J294" s="379"/>
      <c r="K294" s="378" t="s">
        <v>496</v>
      </c>
      <c r="L294" s="379"/>
      <c r="M294" s="380"/>
      <c r="N294" s="380"/>
      <c r="O294" s="380" t="s">
        <v>496</v>
      </c>
      <c r="P294" s="274"/>
      <c r="Q294" s="237"/>
    </row>
    <row r="295" spans="1:17" s="211" customFormat="1" ht="63.75" customHeight="1" x14ac:dyDescent="0.2">
      <c r="A295" s="1015"/>
      <c r="B295" s="230" t="s">
        <v>4099</v>
      </c>
      <c r="C295" s="1014"/>
      <c r="D295" s="231">
        <v>1500</v>
      </c>
      <c r="E295" s="231" t="s">
        <v>4094</v>
      </c>
      <c r="F295" s="1016"/>
      <c r="G295" s="233" t="s">
        <v>4095</v>
      </c>
      <c r="H295" s="251" t="s">
        <v>4100</v>
      </c>
      <c r="I295" s="378" t="s">
        <v>496</v>
      </c>
      <c r="J295" s="379"/>
      <c r="K295" s="378" t="s">
        <v>496</v>
      </c>
      <c r="L295" s="379"/>
      <c r="M295" s="380"/>
      <c r="N295" s="380"/>
      <c r="O295" s="380"/>
      <c r="P295" s="380" t="s">
        <v>496</v>
      </c>
      <c r="Q295" s="249" t="s">
        <v>5509</v>
      </c>
    </row>
    <row r="296" spans="1:17" s="211" customFormat="1" ht="63.75" customHeight="1" x14ac:dyDescent="0.2">
      <c r="A296" s="1015"/>
      <c r="B296" s="230" t="s">
        <v>4101</v>
      </c>
      <c r="C296" s="1014"/>
      <c r="D296" s="231">
        <v>1500</v>
      </c>
      <c r="E296" s="231" t="s">
        <v>4094</v>
      </c>
      <c r="F296" s="1016"/>
      <c r="G296" s="233" t="s">
        <v>4095</v>
      </c>
      <c r="H296" s="251" t="s">
        <v>4102</v>
      </c>
      <c r="I296" s="378" t="s">
        <v>496</v>
      </c>
      <c r="J296" s="379"/>
      <c r="K296" s="378" t="s">
        <v>496</v>
      </c>
      <c r="L296" s="379"/>
      <c r="M296" s="380"/>
      <c r="N296" s="380"/>
      <c r="O296" s="380"/>
      <c r="P296" s="380" t="s">
        <v>496</v>
      </c>
      <c r="Q296" s="249" t="s">
        <v>5509</v>
      </c>
    </row>
    <row r="297" spans="1:17" s="211" customFormat="1" ht="63.75" customHeight="1" x14ac:dyDescent="0.2">
      <c r="A297" s="229" t="s">
        <v>4103</v>
      </c>
      <c r="B297" s="230" t="s">
        <v>4032</v>
      </c>
      <c r="C297" s="230" t="s">
        <v>4104</v>
      </c>
      <c r="D297" s="231">
        <v>361.6</v>
      </c>
      <c r="E297" s="231" t="s">
        <v>2944</v>
      </c>
      <c r="F297" s="232">
        <v>42243</v>
      </c>
      <c r="G297" s="233" t="s">
        <v>4105</v>
      </c>
      <c r="H297" s="251" t="s">
        <v>4106</v>
      </c>
      <c r="I297" s="338" t="s">
        <v>2534</v>
      </c>
      <c r="J297" s="338" t="s">
        <v>2534</v>
      </c>
      <c r="K297" s="338" t="s">
        <v>2534</v>
      </c>
      <c r="L297" s="338" t="s">
        <v>2534</v>
      </c>
      <c r="M297" s="338" t="s">
        <v>2534</v>
      </c>
      <c r="N297" s="338" t="s">
        <v>2534</v>
      </c>
      <c r="O297" s="338" t="s">
        <v>2534</v>
      </c>
      <c r="P297" s="338" t="s">
        <v>2534</v>
      </c>
      <c r="Q297" s="237" t="s">
        <v>5510</v>
      </c>
    </row>
    <row r="298" spans="1:17" s="211" customFormat="1" ht="63.75" customHeight="1" x14ac:dyDescent="0.2">
      <c r="A298" s="1015" t="s">
        <v>4107</v>
      </c>
      <c r="B298" s="230" t="s">
        <v>4108</v>
      </c>
      <c r="C298" s="1014" t="s">
        <v>4109</v>
      </c>
      <c r="D298" s="231">
        <v>4806.87</v>
      </c>
      <c r="E298" s="231" t="s">
        <v>2625</v>
      </c>
      <c r="F298" s="232">
        <v>42250</v>
      </c>
      <c r="G298" s="1019" t="s">
        <v>4110</v>
      </c>
      <c r="H298" s="251" t="s">
        <v>4111</v>
      </c>
      <c r="I298" s="234" t="s">
        <v>496</v>
      </c>
      <c r="J298" s="235"/>
      <c r="K298" s="234" t="s">
        <v>496</v>
      </c>
      <c r="L298" s="235"/>
      <c r="M298" s="371" t="s">
        <v>496</v>
      </c>
      <c r="N298" s="371"/>
      <c r="O298" s="371"/>
      <c r="P298" s="371"/>
      <c r="Q298" s="237"/>
    </row>
    <row r="299" spans="1:17" s="211" customFormat="1" ht="63.75" customHeight="1" x14ac:dyDescent="0.2">
      <c r="A299" s="1015"/>
      <c r="B299" s="230" t="s">
        <v>4112</v>
      </c>
      <c r="C299" s="1014"/>
      <c r="D299" s="231">
        <v>1400</v>
      </c>
      <c r="E299" s="231" t="s">
        <v>2625</v>
      </c>
      <c r="F299" s="232">
        <v>42250</v>
      </c>
      <c r="G299" s="1019"/>
      <c r="H299" s="251" t="s">
        <v>4113</v>
      </c>
      <c r="I299" s="234" t="s">
        <v>496</v>
      </c>
      <c r="J299" s="235"/>
      <c r="K299" s="234" t="s">
        <v>496</v>
      </c>
      <c r="L299" s="235"/>
      <c r="M299" s="371" t="s">
        <v>496</v>
      </c>
      <c r="N299" s="371"/>
      <c r="O299" s="371"/>
      <c r="P299" s="371"/>
      <c r="Q299" s="237"/>
    </row>
    <row r="300" spans="1:17" s="211" customFormat="1" ht="105" customHeight="1" x14ac:dyDescent="0.2">
      <c r="A300" s="229" t="s">
        <v>4114</v>
      </c>
      <c r="B300" s="230" t="s">
        <v>9</v>
      </c>
      <c r="C300" s="230" t="s">
        <v>4115</v>
      </c>
      <c r="D300" s="231">
        <v>8351.18</v>
      </c>
      <c r="E300" s="231" t="s">
        <v>2625</v>
      </c>
      <c r="F300" s="232">
        <v>42268</v>
      </c>
      <c r="G300" s="233" t="s">
        <v>4116</v>
      </c>
      <c r="H300" s="251" t="s">
        <v>4117</v>
      </c>
      <c r="I300" s="234" t="s">
        <v>496</v>
      </c>
      <c r="J300" s="235"/>
      <c r="K300" s="234" t="s">
        <v>496</v>
      </c>
      <c r="L300" s="235"/>
      <c r="M300" s="371"/>
      <c r="N300" s="371"/>
      <c r="O300" s="371"/>
      <c r="P300" s="371" t="s">
        <v>496</v>
      </c>
      <c r="Q300" s="249" t="s">
        <v>5217</v>
      </c>
    </row>
    <row r="301" spans="1:17" s="211" customFormat="1" ht="105" customHeight="1" x14ac:dyDescent="0.2">
      <c r="A301" s="1015" t="s">
        <v>4118</v>
      </c>
      <c r="B301" s="230" t="s">
        <v>4119</v>
      </c>
      <c r="C301" s="1014" t="s">
        <v>4120</v>
      </c>
      <c r="D301" s="231">
        <v>1610.5</v>
      </c>
      <c r="E301" s="231" t="s">
        <v>2625</v>
      </c>
      <c r="F301" s="1016">
        <v>42268</v>
      </c>
      <c r="G301" s="233" t="s">
        <v>4121</v>
      </c>
      <c r="H301" s="251" t="s">
        <v>4122</v>
      </c>
      <c r="I301" s="234" t="s">
        <v>496</v>
      </c>
      <c r="J301" s="235"/>
      <c r="K301" s="234" t="s">
        <v>496</v>
      </c>
      <c r="L301" s="235"/>
      <c r="M301" s="371" t="s">
        <v>496</v>
      </c>
      <c r="N301" s="371"/>
      <c r="O301" s="371"/>
      <c r="P301" s="371"/>
      <c r="Q301" s="237"/>
    </row>
    <row r="302" spans="1:17" s="211" customFormat="1" ht="63.75" customHeight="1" x14ac:dyDescent="0.2">
      <c r="A302" s="1015"/>
      <c r="B302" s="230" t="s">
        <v>3998</v>
      </c>
      <c r="C302" s="1014"/>
      <c r="D302" s="231">
        <v>6104</v>
      </c>
      <c r="E302" s="231" t="s">
        <v>2625</v>
      </c>
      <c r="F302" s="1016"/>
      <c r="G302" s="233" t="s">
        <v>4123</v>
      </c>
      <c r="H302" s="251" t="s">
        <v>4124</v>
      </c>
      <c r="I302" s="234" t="s">
        <v>496</v>
      </c>
      <c r="J302" s="235"/>
      <c r="K302" s="234" t="s">
        <v>496</v>
      </c>
      <c r="L302" s="235"/>
      <c r="M302" s="371" t="s">
        <v>496</v>
      </c>
      <c r="N302" s="371"/>
      <c r="O302" s="371"/>
      <c r="P302" s="371"/>
      <c r="Q302" s="237"/>
    </row>
    <row r="303" spans="1:17" s="211" customFormat="1" ht="63.75" customHeight="1" x14ac:dyDescent="0.2">
      <c r="A303" s="229" t="s">
        <v>4125</v>
      </c>
      <c r="B303" s="230" t="s">
        <v>4126</v>
      </c>
      <c r="C303" s="230" t="s">
        <v>4127</v>
      </c>
      <c r="D303" s="231">
        <v>950</v>
      </c>
      <c r="E303" s="231" t="s">
        <v>2625</v>
      </c>
      <c r="F303" s="232">
        <v>42269</v>
      </c>
      <c r="G303" s="233" t="s">
        <v>4128</v>
      </c>
      <c r="H303" s="251" t="s">
        <v>4129</v>
      </c>
      <c r="I303" s="378" t="s">
        <v>496</v>
      </c>
      <c r="J303" s="379"/>
      <c r="K303" s="378" t="s">
        <v>496</v>
      </c>
      <c r="L303" s="379"/>
      <c r="M303" s="380"/>
      <c r="N303" s="380"/>
      <c r="O303" s="380"/>
      <c r="P303" s="380" t="s">
        <v>496</v>
      </c>
      <c r="Q303" s="237"/>
    </row>
    <row r="304" spans="1:17" s="211" customFormat="1" ht="63.75" customHeight="1" x14ac:dyDescent="0.2">
      <c r="A304" s="229" t="s">
        <v>4130</v>
      </c>
      <c r="B304" s="230" t="s">
        <v>2551</v>
      </c>
      <c r="C304" s="230" t="s">
        <v>2664</v>
      </c>
      <c r="D304" s="231">
        <v>142.38</v>
      </c>
      <c r="E304" s="231" t="s">
        <v>2625</v>
      </c>
      <c r="F304" s="232">
        <v>42251</v>
      </c>
      <c r="G304" s="233" t="s">
        <v>4131</v>
      </c>
      <c r="H304" s="251" t="s">
        <v>4132</v>
      </c>
      <c r="I304" s="234" t="s">
        <v>496</v>
      </c>
      <c r="J304" s="235"/>
      <c r="K304" s="234" t="s">
        <v>496</v>
      </c>
      <c r="L304" s="235"/>
      <c r="M304" s="371" t="s">
        <v>496</v>
      </c>
      <c r="N304" s="371"/>
      <c r="O304" s="371"/>
      <c r="P304" s="371"/>
      <c r="Q304" s="237"/>
    </row>
    <row r="305" spans="1:17" s="211" customFormat="1" ht="63.75" customHeight="1" x14ac:dyDescent="0.2">
      <c r="A305" s="229" t="s">
        <v>4133</v>
      </c>
      <c r="B305" s="230" t="s">
        <v>3731</v>
      </c>
      <c r="C305" s="230" t="s">
        <v>4134</v>
      </c>
      <c r="D305" s="231">
        <v>9625.25</v>
      </c>
      <c r="E305" s="231" t="s">
        <v>2625</v>
      </c>
      <c r="F305" s="232">
        <v>42271</v>
      </c>
      <c r="G305" s="233" t="s">
        <v>4135</v>
      </c>
      <c r="H305" s="251" t="s">
        <v>4136</v>
      </c>
      <c r="I305" s="234" t="s">
        <v>496</v>
      </c>
      <c r="J305" s="235"/>
      <c r="K305" s="234" t="s">
        <v>496</v>
      </c>
      <c r="L305" s="235"/>
      <c r="M305" s="371" t="s">
        <v>496</v>
      </c>
      <c r="N305" s="371"/>
      <c r="O305" s="371"/>
      <c r="P305" s="371"/>
      <c r="Q305" s="237"/>
    </row>
    <row r="306" spans="1:17" s="211" customFormat="1" ht="63.75" customHeight="1" x14ac:dyDescent="0.2">
      <c r="A306" s="229" t="s">
        <v>4137</v>
      </c>
      <c r="B306" s="230" t="s">
        <v>3731</v>
      </c>
      <c r="C306" s="230" t="s">
        <v>4138</v>
      </c>
      <c r="D306" s="231">
        <v>1800</v>
      </c>
      <c r="E306" s="231" t="s">
        <v>3128</v>
      </c>
      <c r="F306" s="232">
        <v>42298</v>
      </c>
      <c r="G306" s="230" t="s">
        <v>4138</v>
      </c>
      <c r="H306" s="251" t="s">
        <v>4139</v>
      </c>
      <c r="I306" s="378" t="s">
        <v>496</v>
      </c>
      <c r="J306" s="379"/>
      <c r="K306" s="378" t="s">
        <v>496</v>
      </c>
      <c r="L306" s="379"/>
      <c r="M306" s="380" t="s">
        <v>496</v>
      </c>
      <c r="N306" s="380"/>
      <c r="O306" s="380"/>
      <c r="P306" s="380"/>
      <c r="Q306" s="237"/>
    </row>
    <row r="307" spans="1:17" s="211" customFormat="1" ht="63.75" customHeight="1" x14ac:dyDescent="0.2">
      <c r="A307" s="1015" t="s">
        <v>4140</v>
      </c>
      <c r="B307" s="230" t="s">
        <v>3710</v>
      </c>
      <c r="C307" s="1014" t="s">
        <v>4141</v>
      </c>
      <c r="D307" s="231">
        <v>1131.1300000000001</v>
      </c>
      <c r="E307" s="231" t="s">
        <v>2625</v>
      </c>
      <c r="F307" s="232">
        <v>42275</v>
      </c>
      <c r="G307" s="233" t="s">
        <v>4142</v>
      </c>
      <c r="H307" s="251" t="s">
        <v>4143</v>
      </c>
      <c r="I307" s="378" t="s">
        <v>496</v>
      </c>
      <c r="J307" s="379"/>
      <c r="K307" s="378" t="s">
        <v>496</v>
      </c>
      <c r="L307" s="379"/>
      <c r="M307" s="380" t="s">
        <v>496</v>
      </c>
      <c r="N307" s="380"/>
      <c r="O307" s="380"/>
      <c r="P307" s="380"/>
      <c r="Q307" s="237"/>
    </row>
    <row r="308" spans="1:17" s="211" customFormat="1" ht="63.75" customHeight="1" x14ac:dyDescent="0.2">
      <c r="A308" s="1015"/>
      <c r="B308" s="230" t="s">
        <v>4144</v>
      </c>
      <c r="C308" s="1014"/>
      <c r="D308" s="231">
        <v>210</v>
      </c>
      <c r="E308" s="231" t="s">
        <v>2625</v>
      </c>
      <c r="F308" s="232">
        <v>42275</v>
      </c>
      <c r="G308" s="233" t="s">
        <v>4145</v>
      </c>
      <c r="H308" s="251" t="s">
        <v>4146</v>
      </c>
      <c r="I308" s="234" t="s">
        <v>496</v>
      </c>
      <c r="J308" s="235"/>
      <c r="K308" s="234" t="s">
        <v>496</v>
      </c>
      <c r="L308" s="235"/>
      <c r="M308" s="371" t="s">
        <v>496</v>
      </c>
      <c r="N308" s="371"/>
      <c r="O308" s="371"/>
      <c r="P308" s="371"/>
      <c r="Q308" s="237"/>
    </row>
    <row r="309" spans="1:17" s="211" customFormat="1" ht="63.75" customHeight="1" x14ac:dyDescent="0.2">
      <c r="A309" s="1015" t="s">
        <v>4147</v>
      </c>
      <c r="B309" s="230" t="s">
        <v>4148</v>
      </c>
      <c r="C309" s="1014" t="s">
        <v>4149</v>
      </c>
      <c r="D309" s="231">
        <v>1460</v>
      </c>
      <c r="E309" s="231" t="s">
        <v>3128</v>
      </c>
      <c r="F309" s="232">
        <v>42296</v>
      </c>
      <c r="G309" s="233" t="s">
        <v>4150</v>
      </c>
      <c r="H309" s="251" t="s">
        <v>4151</v>
      </c>
      <c r="I309" s="234" t="s">
        <v>496</v>
      </c>
      <c r="J309" s="235"/>
      <c r="K309" s="234" t="s">
        <v>496</v>
      </c>
      <c r="L309" s="235"/>
      <c r="M309" s="371" t="s">
        <v>496</v>
      </c>
      <c r="N309" s="371"/>
      <c r="O309" s="371"/>
      <c r="P309" s="371"/>
      <c r="Q309" s="237"/>
    </row>
    <row r="310" spans="1:17" s="211" customFormat="1" ht="63.75" customHeight="1" x14ac:dyDescent="0.2">
      <c r="A310" s="1015"/>
      <c r="B310" s="230" t="s">
        <v>2710</v>
      </c>
      <c r="C310" s="1014"/>
      <c r="D310" s="231">
        <v>192</v>
      </c>
      <c r="E310" s="231" t="s">
        <v>3128</v>
      </c>
      <c r="F310" s="232">
        <v>42292</v>
      </c>
      <c r="G310" s="233" t="s">
        <v>4152</v>
      </c>
      <c r="H310" s="251" t="s">
        <v>4153</v>
      </c>
      <c r="I310" s="234" t="s">
        <v>496</v>
      </c>
      <c r="J310" s="235"/>
      <c r="K310" s="234" t="s">
        <v>496</v>
      </c>
      <c r="L310" s="235"/>
      <c r="M310" s="371" t="s">
        <v>496</v>
      </c>
      <c r="N310" s="371"/>
      <c r="O310" s="371"/>
      <c r="P310" s="371"/>
      <c r="Q310" s="237"/>
    </row>
    <row r="311" spans="1:17" s="211" customFormat="1" ht="63.75" customHeight="1" x14ac:dyDescent="0.2">
      <c r="A311" s="1015" t="s">
        <v>4154</v>
      </c>
      <c r="B311" s="230" t="s">
        <v>2706</v>
      </c>
      <c r="C311" s="1014" t="s">
        <v>4155</v>
      </c>
      <c r="D311" s="231">
        <v>83.76</v>
      </c>
      <c r="E311" s="231" t="s">
        <v>2625</v>
      </c>
      <c r="F311" s="1016">
        <v>42275</v>
      </c>
      <c r="G311" s="233" t="s">
        <v>4156</v>
      </c>
      <c r="H311" s="251" t="s">
        <v>4157</v>
      </c>
      <c r="I311" s="234" t="s">
        <v>496</v>
      </c>
      <c r="J311" s="235"/>
      <c r="K311" s="234" t="s">
        <v>496</v>
      </c>
      <c r="L311" s="235"/>
      <c r="M311" s="371"/>
      <c r="N311" s="371"/>
      <c r="O311" s="371" t="s">
        <v>496</v>
      </c>
      <c r="P311" s="371"/>
      <c r="Q311" s="237"/>
    </row>
    <row r="312" spans="1:17" s="211" customFormat="1" ht="63.75" customHeight="1" x14ac:dyDescent="0.2">
      <c r="A312" s="1015"/>
      <c r="B312" s="230" t="s">
        <v>2709</v>
      </c>
      <c r="C312" s="1014"/>
      <c r="D312" s="231">
        <v>496.45</v>
      </c>
      <c r="E312" s="231" t="s">
        <v>2625</v>
      </c>
      <c r="F312" s="1016"/>
      <c r="G312" s="233" t="s">
        <v>4156</v>
      </c>
      <c r="H312" s="251" t="s">
        <v>4158</v>
      </c>
      <c r="I312" s="234" t="s">
        <v>496</v>
      </c>
      <c r="J312" s="235"/>
      <c r="K312" s="234" t="s">
        <v>496</v>
      </c>
      <c r="L312" s="235"/>
      <c r="M312" s="371" t="s">
        <v>496</v>
      </c>
      <c r="N312" s="371"/>
      <c r="O312" s="371"/>
      <c r="P312" s="371"/>
      <c r="Q312" s="237"/>
    </row>
    <row r="313" spans="1:17" s="211" customFormat="1" ht="63.75" customHeight="1" x14ac:dyDescent="0.2">
      <c r="A313" s="1015" t="s">
        <v>4159</v>
      </c>
      <c r="B313" s="230" t="s">
        <v>4160</v>
      </c>
      <c r="C313" s="1014" t="s">
        <v>4161</v>
      </c>
      <c r="D313" s="231">
        <v>539.49</v>
      </c>
      <c r="E313" s="231" t="s">
        <v>4094</v>
      </c>
      <c r="F313" s="1016">
        <v>42275</v>
      </c>
      <c r="G313" s="233" t="s">
        <v>4162</v>
      </c>
      <c r="H313" s="251" t="s">
        <v>4163</v>
      </c>
      <c r="I313" s="234" t="s">
        <v>496</v>
      </c>
      <c r="J313" s="235"/>
      <c r="K313" s="234" t="s">
        <v>496</v>
      </c>
      <c r="L313" s="235"/>
      <c r="M313" s="371" t="s">
        <v>496</v>
      </c>
      <c r="N313" s="371"/>
      <c r="O313" s="371"/>
      <c r="P313" s="371"/>
      <c r="Q313" s="237"/>
    </row>
    <row r="314" spans="1:17" s="211" customFormat="1" ht="63.75" customHeight="1" x14ac:dyDescent="0.2">
      <c r="A314" s="1015"/>
      <c r="B314" s="230" t="s">
        <v>1218</v>
      </c>
      <c r="C314" s="1014"/>
      <c r="D314" s="231">
        <v>480</v>
      </c>
      <c r="E314" s="231" t="s">
        <v>4094</v>
      </c>
      <c r="F314" s="1016"/>
      <c r="G314" s="233" t="s">
        <v>4164</v>
      </c>
      <c r="H314" s="251" t="s">
        <v>4165</v>
      </c>
      <c r="I314" s="234" t="s">
        <v>496</v>
      </c>
      <c r="J314" s="235"/>
      <c r="K314" s="234" t="s">
        <v>496</v>
      </c>
      <c r="L314" s="235"/>
      <c r="M314" s="371" t="s">
        <v>496</v>
      </c>
      <c r="N314" s="371"/>
      <c r="O314" s="371"/>
      <c r="P314" s="371"/>
      <c r="Q314" s="237"/>
    </row>
    <row r="315" spans="1:17" s="211" customFormat="1" ht="63.75" customHeight="1" x14ac:dyDescent="0.2">
      <c r="A315" s="229" t="s">
        <v>4166</v>
      </c>
      <c r="B315" s="230" t="s">
        <v>4167</v>
      </c>
      <c r="C315" s="230" t="s">
        <v>4168</v>
      </c>
      <c r="D315" s="231">
        <v>2800</v>
      </c>
      <c r="E315" s="231" t="s">
        <v>4094</v>
      </c>
      <c r="F315" s="232">
        <v>42277</v>
      </c>
      <c r="G315" s="233" t="s">
        <v>4169</v>
      </c>
      <c r="H315" s="251" t="s">
        <v>4170</v>
      </c>
      <c r="I315" s="378" t="s">
        <v>496</v>
      </c>
      <c r="J315" s="379"/>
      <c r="K315" s="378" t="s">
        <v>496</v>
      </c>
      <c r="L315" s="379"/>
      <c r="M315" s="380" t="s">
        <v>496</v>
      </c>
      <c r="N315" s="380"/>
      <c r="O315" s="380"/>
      <c r="P315" s="380"/>
      <c r="Q315" s="237"/>
    </row>
    <row r="316" spans="1:17" s="211" customFormat="1" ht="63.75" customHeight="1" x14ac:dyDescent="0.2">
      <c r="A316" s="229" t="s">
        <v>4171</v>
      </c>
      <c r="B316" s="230" t="s">
        <v>3914</v>
      </c>
      <c r="C316" s="230" t="s">
        <v>4172</v>
      </c>
      <c r="D316" s="231">
        <v>1260</v>
      </c>
      <c r="E316" s="231" t="s">
        <v>2625</v>
      </c>
      <c r="F316" s="232">
        <v>42271</v>
      </c>
      <c r="G316" s="233" t="s">
        <v>4173</v>
      </c>
      <c r="H316" s="251" t="s">
        <v>4174</v>
      </c>
      <c r="I316" s="382" t="s">
        <v>2534</v>
      </c>
      <c r="J316" s="382" t="s">
        <v>2534</v>
      </c>
      <c r="K316" s="382" t="s">
        <v>2534</v>
      </c>
      <c r="L316" s="382" t="s">
        <v>2534</v>
      </c>
      <c r="M316" s="382" t="s">
        <v>2534</v>
      </c>
      <c r="N316" s="382" t="s">
        <v>2534</v>
      </c>
      <c r="O316" s="382" t="s">
        <v>2534</v>
      </c>
      <c r="P316" s="382" t="s">
        <v>2534</v>
      </c>
      <c r="Q316" s="237" t="s">
        <v>5511</v>
      </c>
    </row>
    <row r="317" spans="1:17" s="211" customFormat="1" ht="63.75" customHeight="1" x14ac:dyDescent="0.2">
      <c r="A317" s="1015" t="s">
        <v>4175</v>
      </c>
      <c r="B317" s="230" t="s">
        <v>3654</v>
      </c>
      <c r="C317" s="1014" t="s">
        <v>4176</v>
      </c>
      <c r="D317" s="231">
        <v>199.15</v>
      </c>
      <c r="E317" s="231" t="s">
        <v>3128</v>
      </c>
      <c r="F317" s="232">
        <v>42304</v>
      </c>
      <c r="G317" s="233" t="s">
        <v>4177</v>
      </c>
      <c r="H317" s="251" t="s">
        <v>4178</v>
      </c>
      <c r="I317" s="378" t="s">
        <v>496</v>
      </c>
      <c r="J317" s="379"/>
      <c r="K317" s="378" t="s">
        <v>496</v>
      </c>
      <c r="L317" s="379"/>
      <c r="M317" s="380"/>
      <c r="N317" s="380"/>
      <c r="O317" s="380" t="s">
        <v>496</v>
      </c>
      <c r="P317" s="380"/>
      <c r="Q317" s="237"/>
    </row>
    <row r="318" spans="1:17" s="211" customFormat="1" ht="63.75" customHeight="1" x14ac:dyDescent="0.2">
      <c r="A318" s="1015"/>
      <c r="B318" s="230" t="s">
        <v>3998</v>
      </c>
      <c r="C318" s="1014"/>
      <c r="D318" s="231">
        <v>203</v>
      </c>
      <c r="E318" s="231" t="s">
        <v>3128</v>
      </c>
      <c r="F318" s="232">
        <v>42304</v>
      </c>
      <c r="G318" s="233" t="s">
        <v>4375</v>
      </c>
      <c r="H318" s="251" t="s">
        <v>4179</v>
      </c>
      <c r="I318" s="378" t="s">
        <v>496</v>
      </c>
      <c r="J318" s="379"/>
      <c r="K318" s="378" t="s">
        <v>496</v>
      </c>
      <c r="L318" s="379"/>
      <c r="M318" s="380"/>
      <c r="N318" s="380"/>
      <c r="O318" s="380" t="s">
        <v>496</v>
      </c>
      <c r="P318" s="380"/>
      <c r="Q318" s="237"/>
    </row>
    <row r="319" spans="1:17" s="211" customFormat="1" ht="63.75" customHeight="1" x14ac:dyDescent="0.2">
      <c r="A319" s="1015"/>
      <c r="B319" s="230" t="s">
        <v>4180</v>
      </c>
      <c r="C319" s="1014"/>
      <c r="D319" s="231">
        <v>35.74</v>
      </c>
      <c r="E319" s="231" t="s">
        <v>3128</v>
      </c>
      <c r="F319" s="232">
        <v>42304</v>
      </c>
      <c r="G319" s="233" t="s">
        <v>4181</v>
      </c>
      <c r="H319" s="251" t="s">
        <v>4182</v>
      </c>
      <c r="I319" s="378" t="s">
        <v>496</v>
      </c>
      <c r="J319" s="379"/>
      <c r="K319" s="378" t="s">
        <v>496</v>
      </c>
      <c r="L319" s="379"/>
      <c r="M319" s="380"/>
      <c r="N319" s="380"/>
      <c r="O319" s="380" t="s">
        <v>496</v>
      </c>
      <c r="P319" s="380"/>
      <c r="Q319" s="237"/>
    </row>
    <row r="320" spans="1:17" s="211" customFormat="1" ht="63.75" customHeight="1" x14ac:dyDescent="0.2">
      <c r="A320" s="1015"/>
      <c r="B320" s="230" t="s">
        <v>3747</v>
      </c>
      <c r="C320" s="1014"/>
      <c r="D320" s="231">
        <v>75</v>
      </c>
      <c r="E320" s="231" t="s">
        <v>3128</v>
      </c>
      <c r="F320" s="232">
        <v>42304</v>
      </c>
      <c r="G320" s="233" t="s">
        <v>4183</v>
      </c>
      <c r="H320" s="251" t="s">
        <v>4184</v>
      </c>
      <c r="I320" s="378" t="s">
        <v>496</v>
      </c>
      <c r="J320" s="379"/>
      <c r="K320" s="378" t="s">
        <v>496</v>
      </c>
      <c r="L320" s="379"/>
      <c r="M320" s="380" t="s">
        <v>496</v>
      </c>
      <c r="N320" s="380"/>
      <c r="O320" s="380"/>
      <c r="P320" s="380"/>
      <c r="Q320" s="237"/>
    </row>
    <row r="321" spans="1:17" s="211" customFormat="1" ht="63.75" customHeight="1" x14ac:dyDescent="0.2">
      <c r="A321" s="1015"/>
      <c r="B321" s="230" t="s">
        <v>3564</v>
      </c>
      <c r="C321" s="1014"/>
      <c r="D321" s="231">
        <v>120</v>
      </c>
      <c r="E321" s="231" t="s">
        <v>3128</v>
      </c>
      <c r="F321" s="232">
        <v>42306</v>
      </c>
      <c r="G321" s="233" t="s">
        <v>4185</v>
      </c>
      <c r="H321" s="251" t="s">
        <v>4186</v>
      </c>
      <c r="I321" s="378" t="s">
        <v>496</v>
      </c>
      <c r="J321" s="379"/>
      <c r="K321" s="378" t="s">
        <v>496</v>
      </c>
      <c r="L321" s="379"/>
      <c r="M321" s="380"/>
      <c r="N321" s="380"/>
      <c r="O321" s="380" t="s">
        <v>496</v>
      </c>
      <c r="P321" s="380"/>
      <c r="Q321" s="237"/>
    </row>
    <row r="322" spans="1:17" s="211" customFormat="1" ht="63.75" customHeight="1" x14ac:dyDescent="0.2">
      <c r="A322" s="1015"/>
      <c r="B322" s="230" t="s">
        <v>4376</v>
      </c>
      <c r="C322" s="1014"/>
      <c r="D322" s="231">
        <v>147.5</v>
      </c>
      <c r="E322" s="231" t="s">
        <v>3128</v>
      </c>
      <c r="F322" s="232">
        <v>42306</v>
      </c>
      <c r="G322" s="233" t="s">
        <v>4187</v>
      </c>
      <c r="H322" s="251" t="s">
        <v>4188</v>
      </c>
      <c r="I322" s="234" t="s">
        <v>496</v>
      </c>
      <c r="J322" s="235"/>
      <c r="K322" s="234" t="s">
        <v>496</v>
      </c>
      <c r="L322" s="235"/>
      <c r="M322" s="371" t="s">
        <v>496</v>
      </c>
      <c r="N322" s="371"/>
      <c r="O322" s="371"/>
      <c r="P322" s="371"/>
      <c r="Q322" s="237"/>
    </row>
    <row r="323" spans="1:17" s="211" customFormat="1" ht="63.75" customHeight="1" x14ac:dyDescent="0.2">
      <c r="A323" s="229" t="s">
        <v>4189</v>
      </c>
      <c r="B323" s="230" t="s">
        <v>4190</v>
      </c>
      <c r="C323" s="230" t="s">
        <v>4191</v>
      </c>
      <c r="D323" s="231">
        <v>1937.5</v>
      </c>
      <c r="E323" s="231" t="s">
        <v>2625</v>
      </c>
      <c r="F323" s="232">
        <v>42270</v>
      </c>
      <c r="G323" s="233" t="s">
        <v>4192</v>
      </c>
      <c r="H323" s="251" t="s">
        <v>4193</v>
      </c>
      <c r="I323" s="234" t="s">
        <v>496</v>
      </c>
      <c r="J323" s="235"/>
      <c r="K323" s="234" t="s">
        <v>496</v>
      </c>
      <c r="L323" s="235"/>
      <c r="M323" s="371"/>
      <c r="N323" s="371"/>
      <c r="O323" s="371" t="s">
        <v>496</v>
      </c>
      <c r="P323" s="371"/>
      <c r="Q323" s="237"/>
    </row>
    <row r="324" spans="1:17" s="211" customFormat="1" ht="63.75" customHeight="1" x14ac:dyDescent="0.2">
      <c r="A324" s="1015" t="s">
        <v>4194</v>
      </c>
      <c r="B324" s="230" t="s">
        <v>3298</v>
      </c>
      <c r="C324" s="1014" t="s">
        <v>4195</v>
      </c>
      <c r="D324" s="231">
        <v>849.8</v>
      </c>
      <c r="E324" s="231" t="s">
        <v>2625</v>
      </c>
      <c r="F324" s="1016">
        <v>42277</v>
      </c>
      <c r="G324" s="233" t="s">
        <v>4196</v>
      </c>
      <c r="H324" s="251" t="s">
        <v>4197</v>
      </c>
      <c r="I324" s="234" t="s">
        <v>496</v>
      </c>
      <c r="J324" s="235"/>
      <c r="K324" s="234" t="s">
        <v>496</v>
      </c>
      <c r="L324" s="235"/>
      <c r="M324" s="371" t="s">
        <v>496</v>
      </c>
      <c r="N324" s="371"/>
      <c r="O324" s="371"/>
      <c r="P324" s="371"/>
      <c r="Q324" s="237"/>
    </row>
    <row r="325" spans="1:17" s="211" customFormat="1" ht="63.75" customHeight="1" x14ac:dyDescent="0.2">
      <c r="A325" s="1015"/>
      <c r="B325" s="230" t="s">
        <v>3904</v>
      </c>
      <c r="C325" s="1014"/>
      <c r="D325" s="231">
        <v>285.25</v>
      </c>
      <c r="E325" s="231" t="s">
        <v>2625</v>
      </c>
      <c r="F325" s="1016"/>
      <c r="G325" s="233" t="s">
        <v>4198</v>
      </c>
      <c r="H325" s="251" t="s">
        <v>4199</v>
      </c>
      <c r="I325" s="234" t="s">
        <v>496</v>
      </c>
      <c r="J325" s="235"/>
      <c r="K325" s="234" t="s">
        <v>496</v>
      </c>
      <c r="L325" s="235"/>
      <c r="M325" s="371" t="s">
        <v>496</v>
      </c>
      <c r="N325" s="371"/>
      <c r="O325" s="371"/>
      <c r="P325" s="371"/>
      <c r="Q325" s="237"/>
    </row>
    <row r="326" spans="1:17" s="211" customFormat="1" ht="63.75" customHeight="1" x14ac:dyDescent="0.2">
      <c r="A326" s="1015"/>
      <c r="B326" s="230" t="s">
        <v>3998</v>
      </c>
      <c r="C326" s="1014"/>
      <c r="D326" s="231">
        <v>8855</v>
      </c>
      <c r="E326" s="231" t="s">
        <v>2625</v>
      </c>
      <c r="F326" s="1016"/>
      <c r="G326" s="233" t="s">
        <v>4200</v>
      </c>
      <c r="H326" s="251" t="s">
        <v>4201</v>
      </c>
      <c r="I326" s="378" t="s">
        <v>496</v>
      </c>
      <c r="J326" s="379"/>
      <c r="K326" s="378" t="s">
        <v>496</v>
      </c>
      <c r="L326" s="379"/>
      <c r="M326" s="380" t="s">
        <v>496</v>
      </c>
      <c r="N326" s="380"/>
      <c r="O326" s="380"/>
      <c r="P326" s="380"/>
      <c r="Q326" s="237"/>
    </row>
    <row r="327" spans="1:17" s="211" customFormat="1" ht="63.75" customHeight="1" x14ac:dyDescent="0.2">
      <c r="A327" s="229" t="s">
        <v>4202</v>
      </c>
      <c r="B327" s="230" t="s">
        <v>2555</v>
      </c>
      <c r="C327" s="230" t="s">
        <v>2737</v>
      </c>
      <c r="D327" s="231">
        <v>116.43</v>
      </c>
      <c r="E327" s="231" t="s">
        <v>2625</v>
      </c>
      <c r="F327" s="232">
        <v>42269</v>
      </c>
      <c r="G327" s="233" t="s">
        <v>4203</v>
      </c>
      <c r="H327" s="251" t="s">
        <v>4204</v>
      </c>
      <c r="I327" s="234" t="s">
        <v>496</v>
      </c>
      <c r="J327" s="235"/>
      <c r="K327" s="234" t="s">
        <v>496</v>
      </c>
      <c r="L327" s="235"/>
      <c r="M327" s="371" t="s">
        <v>496</v>
      </c>
      <c r="N327" s="371"/>
      <c r="O327" s="371"/>
      <c r="P327" s="371"/>
      <c r="Q327" s="237"/>
    </row>
    <row r="328" spans="1:17" s="211" customFormat="1" ht="63.75" customHeight="1" x14ac:dyDescent="0.2">
      <c r="A328" s="1015" t="s">
        <v>4205</v>
      </c>
      <c r="B328" s="230" t="s">
        <v>4167</v>
      </c>
      <c r="C328" s="1014" t="s">
        <v>4206</v>
      </c>
      <c r="D328" s="231">
        <v>3700</v>
      </c>
      <c r="E328" s="231" t="s">
        <v>3128</v>
      </c>
      <c r="F328" s="1016">
        <v>42293</v>
      </c>
      <c r="G328" s="233" t="s">
        <v>4377</v>
      </c>
      <c r="H328" s="251" t="s">
        <v>4207</v>
      </c>
      <c r="I328" s="234" t="s">
        <v>496</v>
      </c>
      <c r="J328" s="235"/>
      <c r="K328" s="234" t="s">
        <v>496</v>
      </c>
      <c r="L328" s="235"/>
      <c r="M328" s="371" t="s">
        <v>496</v>
      </c>
      <c r="N328" s="371"/>
      <c r="O328" s="371"/>
      <c r="P328" s="371"/>
      <c r="Q328" s="237"/>
    </row>
    <row r="329" spans="1:17" s="211" customFormat="1" ht="63.75" customHeight="1" x14ac:dyDescent="0.2">
      <c r="A329" s="1015"/>
      <c r="B329" s="230" t="s">
        <v>4208</v>
      </c>
      <c r="C329" s="1014"/>
      <c r="D329" s="231">
        <v>102</v>
      </c>
      <c r="E329" s="231" t="s">
        <v>3128</v>
      </c>
      <c r="F329" s="1016"/>
      <c r="G329" s="233" t="s">
        <v>4209</v>
      </c>
      <c r="H329" s="251" t="s">
        <v>4210</v>
      </c>
      <c r="I329" s="378" t="s">
        <v>496</v>
      </c>
      <c r="J329" s="379"/>
      <c r="K329" s="378" t="s">
        <v>496</v>
      </c>
      <c r="L329" s="379"/>
      <c r="M329" s="380" t="s">
        <v>496</v>
      </c>
      <c r="N329" s="380"/>
      <c r="O329" s="380"/>
      <c r="P329" s="380"/>
      <c r="Q329" s="237"/>
    </row>
    <row r="330" spans="1:17" s="211" customFormat="1" ht="63.75" customHeight="1" x14ac:dyDescent="0.2">
      <c r="A330" s="1015"/>
      <c r="B330" s="230" t="s">
        <v>3826</v>
      </c>
      <c r="C330" s="1014"/>
      <c r="D330" s="231">
        <v>444</v>
      </c>
      <c r="E330" s="231" t="s">
        <v>3128</v>
      </c>
      <c r="F330" s="1016"/>
      <c r="G330" s="233" t="s">
        <v>4378</v>
      </c>
      <c r="H330" s="251" t="s">
        <v>4211</v>
      </c>
      <c r="I330" s="234" t="s">
        <v>496</v>
      </c>
      <c r="J330" s="235"/>
      <c r="K330" s="234" t="s">
        <v>496</v>
      </c>
      <c r="L330" s="235"/>
      <c r="M330" s="371" t="s">
        <v>496</v>
      </c>
      <c r="N330" s="371"/>
      <c r="O330" s="371"/>
      <c r="P330" s="371"/>
      <c r="Q330" s="237"/>
    </row>
    <row r="331" spans="1:17" s="211" customFormat="1" ht="63.75" customHeight="1" x14ac:dyDescent="0.2">
      <c r="A331" s="229" t="s">
        <v>4212</v>
      </c>
      <c r="B331" s="230" t="s">
        <v>4213</v>
      </c>
      <c r="C331" s="230" t="s">
        <v>4214</v>
      </c>
      <c r="D331" s="231">
        <v>1234</v>
      </c>
      <c r="E331" s="231" t="s">
        <v>3553</v>
      </c>
      <c r="F331" s="232">
        <v>42317</v>
      </c>
      <c r="G331" s="233" t="s">
        <v>4215</v>
      </c>
      <c r="H331" s="251" t="s">
        <v>4216</v>
      </c>
      <c r="I331" s="378" t="s">
        <v>496</v>
      </c>
      <c r="J331" s="379"/>
      <c r="K331" s="378" t="s">
        <v>496</v>
      </c>
      <c r="L331" s="379"/>
      <c r="M331" s="380" t="s">
        <v>496</v>
      </c>
      <c r="N331" s="380"/>
      <c r="O331" s="380"/>
      <c r="P331" s="380"/>
      <c r="Q331" s="237"/>
    </row>
    <row r="332" spans="1:17" s="211" customFormat="1" ht="63.75" customHeight="1" x14ac:dyDescent="0.2">
      <c r="A332" s="229" t="s">
        <v>4217</v>
      </c>
      <c r="B332" s="230" t="s">
        <v>4218</v>
      </c>
      <c r="C332" s="230" t="s">
        <v>4219</v>
      </c>
      <c r="D332" s="231">
        <v>1020</v>
      </c>
      <c r="E332" s="231" t="s">
        <v>3128</v>
      </c>
      <c r="F332" s="232">
        <v>42291</v>
      </c>
      <c r="G332" s="233" t="s">
        <v>4379</v>
      </c>
      <c r="H332" s="251" t="s">
        <v>4220</v>
      </c>
      <c r="I332" s="378" t="s">
        <v>496</v>
      </c>
      <c r="J332" s="379"/>
      <c r="K332" s="378" t="s">
        <v>496</v>
      </c>
      <c r="L332" s="379"/>
      <c r="M332" s="380" t="s">
        <v>496</v>
      </c>
      <c r="N332" s="380"/>
      <c r="O332" s="380"/>
      <c r="P332" s="380"/>
      <c r="Q332" s="237"/>
    </row>
    <row r="333" spans="1:17" s="211" customFormat="1" ht="63.75" customHeight="1" x14ac:dyDescent="0.2">
      <c r="A333" s="229" t="s">
        <v>4221</v>
      </c>
      <c r="B333" s="230" t="s">
        <v>2551</v>
      </c>
      <c r="C333" s="230" t="s">
        <v>3050</v>
      </c>
      <c r="D333" s="231">
        <v>271.2</v>
      </c>
      <c r="E333" s="231" t="s">
        <v>3128</v>
      </c>
      <c r="F333" s="232">
        <v>42291</v>
      </c>
      <c r="G333" s="233" t="s">
        <v>4222</v>
      </c>
      <c r="H333" s="251" t="s">
        <v>4223</v>
      </c>
      <c r="I333" s="234" t="s">
        <v>496</v>
      </c>
      <c r="J333" s="235"/>
      <c r="K333" s="234" t="s">
        <v>496</v>
      </c>
      <c r="L333" s="235"/>
      <c r="M333" s="371" t="s">
        <v>496</v>
      </c>
      <c r="N333" s="371"/>
      <c r="O333" s="371"/>
      <c r="P333" s="371"/>
      <c r="Q333" s="237"/>
    </row>
    <row r="334" spans="1:17" s="211" customFormat="1" ht="63.75" customHeight="1" x14ac:dyDescent="0.2">
      <c r="A334" s="229" t="s">
        <v>4224</v>
      </c>
      <c r="B334" s="230" t="s">
        <v>2845</v>
      </c>
      <c r="C334" s="230" t="s">
        <v>4225</v>
      </c>
      <c r="D334" s="231">
        <v>1236</v>
      </c>
      <c r="E334" s="231" t="s">
        <v>3128</v>
      </c>
      <c r="F334" s="232">
        <v>42304</v>
      </c>
      <c r="G334" s="233" t="s">
        <v>4226</v>
      </c>
      <c r="H334" s="251" t="s">
        <v>4227</v>
      </c>
      <c r="I334" s="234" t="s">
        <v>496</v>
      </c>
      <c r="J334" s="235"/>
      <c r="K334" s="234" t="s">
        <v>496</v>
      </c>
      <c r="L334" s="235"/>
      <c r="M334" s="371" t="s">
        <v>496</v>
      </c>
      <c r="N334" s="371"/>
      <c r="O334" s="371"/>
      <c r="P334" s="371"/>
      <c r="Q334" s="237"/>
    </row>
    <row r="335" spans="1:17" s="211" customFormat="1" ht="63.75" customHeight="1" x14ac:dyDescent="0.2">
      <c r="A335" s="229" t="s">
        <v>4228</v>
      </c>
      <c r="B335" s="230" t="s">
        <v>3595</v>
      </c>
      <c r="C335" s="230" t="s">
        <v>2901</v>
      </c>
      <c r="D335" s="231">
        <v>8995.08</v>
      </c>
      <c r="E335" s="231" t="s">
        <v>3553</v>
      </c>
      <c r="F335" s="232">
        <v>42326</v>
      </c>
      <c r="G335" s="233" t="s">
        <v>4229</v>
      </c>
      <c r="H335" s="251" t="s">
        <v>4230</v>
      </c>
      <c r="I335" s="378" t="s">
        <v>496</v>
      </c>
      <c r="J335" s="379"/>
      <c r="K335" s="378" t="s">
        <v>496</v>
      </c>
      <c r="L335" s="379"/>
      <c r="M335" s="380" t="s">
        <v>496</v>
      </c>
      <c r="N335" s="380"/>
      <c r="O335" s="380"/>
      <c r="P335" s="380"/>
      <c r="Q335" s="237"/>
    </row>
    <row r="336" spans="1:17" s="211" customFormat="1" ht="63.75" customHeight="1" x14ac:dyDescent="0.2">
      <c r="A336" s="229" t="s">
        <v>4231</v>
      </c>
      <c r="B336" s="230" t="s">
        <v>3097</v>
      </c>
      <c r="C336" s="230" t="s">
        <v>4232</v>
      </c>
      <c r="D336" s="231">
        <v>680</v>
      </c>
      <c r="E336" s="231" t="s">
        <v>3553</v>
      </c>
      <c r="F336" s="232">
        <v>42312</v>
      </c>
      <c r="G336" s="233" t="s">
        <v>4233</v>
      </c>
      <c r="H336" s="251" t="s">
        <v>4234</v>
      </c>
      <c r="I336" s="378" t="s">
        <v>496</v>
      </c>
      <c r="J336" s="379"/>
      <c r="K336" s="378" t="s">
        <v>496</v>
      </c>
      <c r="L336" s="379"/>
      <c r="M336" s="380" t="s">
        <v>496</v>
      </c>
      <c r="N336" s="380"/>
      <c r="O336" s="380"/>
      <c r="P336" s="380"/>
      <c r="Q336" s="237"/>
    </row>
    <row r="337" spans="1:17" s="211" customFormat="1" ht="63.75" customHeight="1" x14ac:dyDescent="0.2">
      <c r="A337" s="229" t="s">
        <v>4235</v>
      </c>
      <c r="B337" s="230" t="s">
        <v>4380</v>
      </c>
      <c r="C337" s="230" t="s">
        <v>4236</v>
      </c>
      <c r="D337" s="231">
        <v>895</v>
      </c>
      <c r="E337" s="231" t="s">
        <v>3553</v>
      </c>
      <c r="F337" s="232">
        <v>42319</v>
      </c>
      <c r="G337" s="233" t="s">
        <v>4237</v>
      </c>
      <c r="H337" s="251" t="s">
        <v>4238</v>
      </c>
      <c r="I337" s="234" t="s">
        <v>496</v>
      </c>
      <c r="J337" s="235"/>
      <c r="K337" s="234" t="s">
        <v>496</v>
      </c>
      <c r="L337" s="235"/>
      <c r="M337" s="371"/>
      <c r="N337" s="371"/>
      <c r="O337" s="371" t="s">
        <v>496</v>
      </c>
      <c r="P337" s="371"/>
      <c r="Q337" s="237"/>
    </row>
    <row r="338" spans="1:17" s="211" customFormat="1" ht="63.75" customHeight="1" x14ac:dyDescent="0.2">
      <c r="A338" s="229" t="s">
        <v>4239</v>
      </c>
      <c r="B338" s="230" t="s">
        <v>4240</v>
      </c>
      <c r="C338" s="230" t="s">
        <v>4241</v>
      </c>
      <c r="D338" s="231">
        <v>480</v>
      </c>
      <c r="E338" s="231" t="s">
        <v>3553</v>
      </c>
      <c r="F338" s="232">
        <v>42319</v>
      </c>
      <c r="G338" s="233" t="s">
        <v>4242</v>
      </c>
      <c r="H338" s="251" t="s">
        <v>4243</v>
      </c>
      <c r="I338" s="234" t="s">
        <v>496</v>
      </c>
      <c r="J338" s="235"/>
      <c r="K338" s="234" t="s">
        <v>496</v>
      </c>
      <c r="L338" s="235"/>
      <c r="M338" s="371" t="s">
        <v>496</v>
      </c>
      <c r="N338" s="371"/>
      <c r="O338" s="371"/>
      <c r="P338" s="371"/>
      <c r="Q338" s="237"/>
    </row>
    <row r="339" spans="1:17" s="211" customFormat="1" ht="88.5" customHeight="1" x14ac:dyDescent="0.2">
      <c r="A339" s="229" t="s">
        <v>4244</v>
      </c>
      <c r="B339" s="230" t="s">
        <v>2653</v>
      </c>
      <c r="C339" s="230" t="s">
        <v>4245</v>
      </c>
      <c r="D339" s="231">
        <v>460</v>
      </c>
      <c r="E339" s="231" t="s">
        <v>3553</v>
      </c>
      <c r="F339" s="232">
        <v>42320</v>
      </c>
      <c r="G339" s="233" t="s">
        <v>4381</v>
      </c>
      <c r="H339" s="251" t="s">
        <v>4246</v>
      </c>
      <c r="I339" s="378"/>
      <c r="J339" s="379" t="s">
        <v>496</v>
      </c>
      <c r="K339" s="378"/>
      <c r="L339" s="379" t="s">
        <v>496</v>
      </c>
      <c r="M339" s="380"/>
      <c r="N339" s="380"/>
      <c r="O339" s="380"/>
      <c r="P339" s="380" t="s">
        <v>496</v>
      </c>
      <c r="Q339" s="249" t="s">
        <v>5212</v>
      </c>
    </row>
    <row r="340" spans="1:17" s="211" customFormat="1" ht="63.75" customHeight="1" x14ac:dyDescent="0.2">
      <c r="A340" s="229" t="s">
        <v>4247</v>
      </c>
      <c r="B340" s="230" t="s">
        <v>3847</v>
      </c>
      <c r="C340" s="230" t="s">
        <v>4248</v>
      </c>
      <c r="D340" s="231">
        <v>1750</v>
      </c>
      <c r="E340" s="231" t="s">
        <v>3553</v>
      </c>
      <c r="F340" s="232">
        <v>42321</v>
      </c>
      <c r="G340" s="233" t="s">
        <v>4249</v>
      </c>
      <c r="H340" s="251" t="s">
        <v>4250</v>
      </c>
      <c r="I340" s="234" t="s">
        <v>496</v>
      </c>
      <c r="J340" s="235"/>
      <c r="K340" s="234" t="s">
        <v>496</v>
      </c>
      <c r="L340" s="235"/>
      <c r="M340" s="371"/>
      <c r="N340" s="371"/>
      <c r="O340" s="371" t="s">
        <v>496</v>
      </c>
      <c r="P340" s="371"/>
      <c r="Q340" s="237"/>
    </row>
    <row r="341" spans="1:17" s="211" customFormat="1" ht="63.75" customHeight="1" x14ac:dyDescent="0.2">
      <c r="A341" s="229" t="s">
        <v>4251</v>
      </c>
      <c r="B341" s="230" t="s">
        <v>4252</v>
      </c>
      <c r="C341" s="230" t="s">
        <v>4382</v>
      </c>
      <c r="D341" s="231">
        <v>1695</v>
      </c>
      <c r="E341" s="231" t="s">
        <v>3553</v>
      </c>
      <c r="F341" s="232">
        <v>42324</v>
      </c>
      <c r="G341" s="233" t="s">
        <v>4253</v>
      </c>
      <c r="H341" s="251" t="s">
        <v>4254</v>
      </c>
      <c r="I341" s="234" t="s">
        <v>496</v>
      </c>
      <c r="J341" s="235"/>
      <c r="K341" s="234" t="s">
        <v>496</v>
      </c>
      <c r="L341" s="235"/>
      <c r="M341" s="371" t="s">
        <v>496</v>
      </c>
      <c r="N341" s="371"/>
      <c r="O341" s="371"/>
      <c r="P341" s="371"/>
      <c r="Q341" s="237"/>
    </row>
    <row r="342" spans="1:17" s="211" customFormat="1" ht="63.75" customHeight="1" x14ac:dyDescent="0.2">
      <c r="A342" s="229" t="s">
        <v>4255</v>
      </c>
      <c r="B342" s="230" t="s">
        <v>4256</v>
      </c>
      <c r="C342" s="230" t="s">
        <v>4257</v>
      </c>
      <c r="D342" s="231">
        <v>3110</v>
      </c>
      <c r="E342" s="231" t="s">
        <v>3553</v>
      </c>
      <c r="F342" s="232">
        <v>42334</v>
      </c>
      <c r="G342" s="233" t="s">
        <v>4258</v>
      </c>
      <c r="H342" s="251" t="s">
        <v>4259</v>
      </c>
      <c r="I342" s="378" t="s">
        <v>496</v>
      </c>
      <c r="J342" s="379"/>
      <c r="K342" s="378" t="s">
        <v>496</v>
      </c>
      <c r="L342" s="379"/>
      <c r="M342" s="380" t="s">
        <v>496</v>
      </c>
      <c r="N342" s="380"/>
      <c r="O342" s="380"/>
      <c r="P342" s="380"/>
      <c r="Q342" s="237"/>
    </row>
    <row r="343" spans="1:17" s="211" customFormat="1" ht="63.75" customHeight="1" x14ac:dyDescent="0.2">
      <c r="A343" s="1015" t="s">
        <v>4260</v>
      </c>
      <c r="B343" s="230" t="s">
        <v>2845</v>
      </c>
      <c r="C343" s="1018" t="s">
        <v>4261</v>
      </c>
      <c r="D343" s="231">
        <v>117.75</v>
      </c>
      <c r="E343" s="231" t="s">
        <v>3553</v>
      </c>
      <c r="F343" s="1016">
        <v>42334</v>
      </c>
      <c r="G343" s="233" t="s">
        <v>4262</v>
      </c>
      <c r="H343" s="251" t="s">
        <v>4263</v>
      </c>
      <c r="I343" s="234" t="s">
        <v>496</v>
      </c>
      <c r="J343" s="235"/>
      <c r="K343" s="234" t="s">
        <v>496</v>
      </c>
      <c r="L343" s="235"/>
      <c r="M343" s="371"/>
      <c r="N343" s="371"/>
      <c r="O343" s="371" t="s">
        <v>496</v>
      </c>
      <c r="P343" s="371"/>
      <c r="Q343" s="237"/>
    </row>
    <row r="344" spans="1:17" s="211" customFormat="1" ht="63.75" customHeight="1" x14ac:dyDescent="0.2">
      <c r="A344" s="1015"/>
      <c r="B344" s="230" t="s">
        <v>4264</v>
      </c>
      <c r="C344" s="1018"/>
      <c r="D344" s="231">
        <v>47.5</v>
      </c>
      <c r="E344" s="231" t="s">
        <v>3553</v>
      </c>
      <c r="F344" s="1016"/>
      <c r="G344" s="233" t="s">
        <v>4265</v>
      </c>
      <c r="H344" s="251" t="s">
        <v>4266</v>
      </c>
      <c r="I344" s="234" t="s">
        <v>496</v>
      </c>
      <c r="J344" s="235"/>
      <c r="K344" s="234" t="s">
        <v>496</v>
      </c>
      <c r="L344" s="235"/>
      <c r="M344" s="371" t="s">
        <v>496</v>
      </c>
      <c r="N344" s="371"/>
      <c r="O344" s="371"/>
      <c r="P344" s="371"/>
      <c r="Q344" s="237"/>
    </row>
    <row r="345" spans="1:17" s="211" customFormat="1" ht="63.75" customHeight="1" x14ac:dyDescent="0.2">
      <c r="A345" s="1015"/>
      <c r="B345" s="230" t="s">
        <v>3573</v>
      </c>
      <c r="C345" s="1018"/>
      <c r="D345" s="231">
        <v>881.4</v>
      </c>
      <c r="E345" s="231" t="s">
        <v>3553</v>
      </c>
      <c r="F345" s="1016"/>
      <c r="G345" s="233" t="s">
        <v>4267</v>
      </c>
      <c r="H345" s="251" t="s">
        <v>4268</v>
      </c>
      <c r="I345" s="234" t="s">
        <v>496</v>
      </c>
      <c r="J345" s="235"/>
      <c r="K345" s="234" t="s">
        <v>496</v>
      </c>
      <c r="L345" s="235"/>
      <c r="M345" s="371"/>
      <c r="N345" s="371"/>
      <c r="O345" s="371" t="s">
        <v>496</v>
      </c>
      <c r="P345" s="371"/>
      <c r="Q345" s="237"/>
    </row>
    <row r="346" spans="1:17" s="211" customFormat="1" ht="63.75" customHeight="1" x14ac:dyDescent="0.2">
      <c r="A346" s="1015"/>
      <c r="B346" s="230" t="s">
        <v>2854</v>
      </c>
      <c r="C346" s="1018"/>
      <c r="D346" s="231">
        <v>143.41999999999999</v>
      </c>
      <c r="E346" s="231" t="s">
        <v>3553</v>
      </c>
      <c r="F346" s="1016"/>
      <c r="G346" s="233" t="s">
        <v>4269</v>
      </c>
      <c r="H346" s="251" t="s">
        <v>4270</v>
      </c>
      <c r="I346" s="234" t="s">
        <v>496</v>
      </c>
      <c r="J346" s="235"/>
      <c r="K346" s="234" t="s">
        <v>496</v>
      </c>
      <c r="L346" s="235"/>
      <c r="M346" s="371"/>
      <c r="N346" s="371"/>
      <c r="O346" s="371" t="s">
        <v>496</v>
      </c>
      <c r="P346" s="371"/>
      <c r="Q346" s="237"/>
    </row>
    <row r="347" spans="1:17" s="211" customFormat="1" ht="63.75" customHeight="1" x14ac:dyDescent="0.2">
      <c r="A347" s="229" t="s">
        <v>4271</v>
      </c>
      <c r="B347" s="230" t="s">
        <v>2947</v>
      </c>
      <c r="C347" s="230" t="s">
        <v>4383</v>
      </c>
      <c r="D347" s="231">
        <v>160</v>
      </c>
      <c r="E347" s="231" t="s">
        <v>3553</v>
      </c>
      <c r="F347" s="232">
        <v>42331</v>
      </c>
      <c r="G347" s="233" t="s">
        <v>4272</v>
      </c>
      <c r="H347" s="251" t="s">
        <v>4273</v>
      </c>
      <c r="I347" s="234" t="s">
        <v>496</v>
      </c>
      <c r="J347" s="235"/>
      <c r="K347" s="234" t="s">
        <v>496</v>
      </c>
      <c r="L347" s="235"/>
      <c r="M347" s="371" t="s">
        <v>496</v>
      </c>
      <c r="N347" s="371"/>
      <c r="O347" s="371"/>
      <c r="P347" s="371"/>
      <c r="Q347" s="237"/>
    </row>
    <row r="348" spans="1:17" s="211" customFormat="1" ht="63.75" customHeight="1" x14ac:dyDescent="0.2">
      <c r="A348" s="1015" t="s">
        <v>4274</v>
      </c>
      <c r="B348" s="230" t="s">
        <v>4275</v>
      </c>
      <c r="C348" s="1014" t="s">
        <v>4155</v>
      </c>
      <c r="D348" s="231">
        <v>60</v>
      </c>
      <c r="E348" s="231" t="s">
        <v>3553</v>
      </c>
      <c r="F348" s="1016">
        <v>42333</v>
      </c>
      <c r="G348" s="233" t="s">
        <v>4276</v>
      </c>
      <c r="H348" s="251" t="s">
        <v>4277</v>
      </c>
      <c r="I348" s="234" t="s">
        <v>496</v>
      </c>
      <c r="J348" s="235"/>
      <c r="K348" s="234" t="s">
        <v>496</v>
      </c>
      <c r="L348" s="235"/>
      <c r="M348" s="371" t="s">
        <v>496</v>
      </c>
      <c r="N348" s="371"/>
      <c r="O348" s="371"/>
      <c r="P348" s="371"/>
      <c r="Q348" s="237"/>
    </row>
    <row r="349" spans="1:17" s="211" customFormat="1" ht="63.75" customHeight="1" x14ac:dyDescent="0.2">
      <c r="A349" s="1015"/>
      <c r="B349" s="230" t="s">
        <v>2709</v>
      </c>
      <c r="C349" s="1014"/>
      <c r="D349" s="231">
        <v>482.85</v>
      </c>
      <c r="E349" s="231" t="s">
        <v>3553</v>
      </c>
      <c r="F349" s="1016"/>
      <c r="G349" s="233" t="s">
        <v>4278</v>
      </c>
      <c r="H349" s="251" t="s">
        <v>4279</v>
      </c>
      <c r="I349" s="234" t="s">
        <v>496</v>
      </c>
      <c r="J349" s="235"/>
      <c r="K349" s="234" t="s">
        <v>496</v>
      </c>
      <c r="L349" s="235"/>
      <c r="M349" s="371" t="s">
        <v>496</v>
      </c>
      <c r="N349" s="371"/>
      <c r="O349" s="371"/>
      <c r="P349" s="371"/>
      <c r="Q349" s="237"/>
    </row>
    <row r="350" spans="1:17" s="211" customFormat="1" ht="63.75" customHeight="1" x14ac:dyDescent="0.2">
      <c r="A350" s="1015" t="s">
        <v>4280</v>
      </c>
      <c r="B350" s="230" t="s">
        <v>2695</v>
      </c>
      <c r="C350" s="1014" t="s">
        <v>4281</v>
      </c>
      <c r="D350" s="231">
        <v>52</v>
      </c>
      <c r="E350" s="231" t="s">
        <v>3553</v>
      </c>
      <c r="F350" s="1016">
        <v>42334</v>
      </c>
      <c r="G350" s="233" t="s">
        <v>4269</v>
      </c>
      <c r="H350" s="251" t="s">
        <v>4282</v>
      </c>
      <c r="I350" s="234" t="s">
        <v>496</v>
      </c>
      <c r="J350" s="235"/>
      <c r="K350" s="234" t="s">
        <v>496</v>
      </c>
      <c r="L350" s="235"/>
      <c r="M350" s="371" t="s">
        <v>496</v>
      </c>
      <c r="N350" s="371"/>
      <c r="O350" s="371"/>
      <c r="P350" s="371"/>
      <c r="Q350" s="237"/>
    </row>
    <row r="351" spans="1:17" s="211" customFormat="1" ht="63.75" customHeight="1" x14ac:dyDescent="0.2">
      <c r="A351" s="1015"/>
      <c r="B351" s="230" t="s">
        <v>3651</v>
      </c>
      <c r="C351" s="1014"/>
      <c r="D351" s="231">
        <v>39.9</v>
      </c>
      <c r="E351" s="231" t="s">
        <v>3553</v>
      </c>
      <c r="F351" s="1016"/>
      <c r="G351" s="233" t="s">
        <v>4283</v>
      </c>
      <c r="H351" s="251" t="s">
        <v>4284</v>
      </c>
      <c r="I351" s="234" t="s">
        <v>496</v>
      </c>
      <c r="J351" s="235"/>
      <c r="K351" s="234" t="s">
        <v>496</v>
      </c>
      <c r="L351" s="235"/>
      <c r="M351" s="371" t="s">
        <v>496</v>
      </c>
      <c r="N351" s="371"/>
      <c r="O351" s="371"/>
      <c r="P351" s="371"/>
      <c r="Q351" s="237"/>
    </row>
    <row r="352" spans="1:17" s="211" customFormat="1" ht="63.75" customHeight="1" x14ac:dyDescent="0.2">
      <c r="A352" s="1015"/>
      <c r="B352" s="230" t="s">
        <v>3654</v>
      </c>
      <c r="C352" s="1014"/>
      <c r="D352" s="231">
        <v>23.45</v>
      </c>
      <c r="E352" s="231" t="s">
        <v>3553</v>
      </c>
      <c r="F352" s="1016"/>
      <c r="G352" s="233" t="s">
        <v>4276</v>
      </c>
      <c r="H352" s="251" t="s">
        <v>4285</v>
      </c>
      <c r="I352" s="234" t="s">
        <v>496</v>
      </c>
      <c r="J352" s="235"/>
      <c r="K352" s="234" t="s">
        <v>496</v>
      </c>
      <c r="L352" s="235"/>
      <c r="M352" s="371" t="s">
        <v>496</v>
      </c>
      <c r="N352" s="371"/>
      <c r="O352" s="371"/>
      <c r="P352" s="371"/>
      <c r="Q352" s="237"/>
    </row>
    <row r="353" spans="1:17" s="211" customFormat="1" ht="94.5" customHeight="1" x14ac:dyDescent="0.2">
      <c r="A353" s="1015" t="s">
        <v>4286</v>
      </c>
      <c r="B353" s="230" t="s">
        <v>4287</v>
      </c>
      <c r="C353" s="1014" t="s">
        <v>4288</v>
      </c>
      <c r="D353" s="231">
        <v>258.89999999999998</v>
      </c>
      <c r="E353" s="231" t="s">
        <v>3075</v>
      </c>
      <c r="F353" s="1016">
        <v>42341</v>
      </c>
      <c r="G353" s="233" t="s">
        <v>4289</v>
      </c>
      <c r="H353" s="251" t="s">
        <v>4290</v>
      </c>
      <c r="I353" s="378" t="s">
        <v>496</v>
      </c>
      <c r="J353" s="379"/>
      <c r="K353" s="378" t="s">
        <v>496</v>
      </c>
      <c r="L353" s="379"/>
      <c r="M353" s="380"/>
      <c r="N353" s="380"/>
      <c r="O353" s="380"/>
      <c r="P353" s="380" t="s">
        <v>496</v>
      </c>
      <c r="Q353" s="249" t="s">
        <v>5512</v>
      </c>
    </row>
    <row r="354" spans="1:17" s="211" customFormat="1" ht="63.75" customHeight="1" x14ac:dyDescent="0.2">
      <c r="A354" s="1015"/>
      <c r="B354" s="230" t="s">
        <v>3710</v>
      </c>
      <c r="C354" s="1014"/>
      <c r="D354" s="231">
        <v>542.4</v>
      </c>
      <c r="E354" s="231" t="s">
        <v>3075</v>
      </c>
      <c r="F354" s="1016"/>
      <c r="G354" s="233" t="s">
        <v>4291</v>
      </c>
      <c r="H354" s="251" t="s">
        <v>4292</v>
      </c>
      <c r="I354" s="338" t="s">
        <v>496</v>
      </c>
      <c r="J354" s="339"/>
      <c r="K354" s="338" t="s">
        <v>496</v>
      </c>
      <c r="L354" s="339"/>
      <c r="M354" s="340" t="s">
        <v>496</v>
      </c>
      <c r="N354" s="340"/>
      <c r="O354" s="340"/>
      <c r="P354" s="340"/>
      <c r="Q354" s="237"/>
    </row>
    <row r="355" spans="1:17" s="211" customFormat="1" ht="63.75" customHeight="1" x14ac:dyDescent="0.2">
      <c r="A355" s="1015" t="s">
        <v>4293</v>
      </c>
      <c r="B355" s="230" t="s">
        <v>2551</v>
      </c>
      <c r="C355" s="1018" t="s">
        <v>2737</v>
      </c>
      <c r="D355" s="231">
        <v>169.5</v>
      </c>
      <c r="E355" s="231" t="s">
        <v>3553</v>
      </c>
      <c r="F355" s="1016">
        <v>42327</v>
      </c>
      <c r="G355" s="1016" t="s">
        <v>4294</v>
      </c>
      <c r="H355" s="251" t="s">
        <v>4295</v>
      </c>
      <c r="I355" s="338" t="s">
        <v>496</v>
      </c>
      <c r="J355" s="339"/>
      <c r="K355" s="338" t="s">
        <v>496</v>
      </c>
      <c r="L355" s="339"/>
      <c r="M355" s="340" t="s">
        <v>496</v>
      </c>
      <c r="N355" s="340"/>
      <c r="O355" s="340"/>
      <c r="P355" s="340"/>
      <c r="Q355" s="237"/>
    </row>
    <row r="356" spans="1:17" s="211" customFormat="1" ht="63.75" customHeight="1" x14ac:dyDescent="0.2">
      <c r="A356" s="1015"/>
      <c r="B356" s="230" t="s">
        <v>2554</v>
      </c>
      <c r="C356" s="1018"/>
      <c r="D356" s="231">
        <v>169.5</v>
      </c>
      <c r="E356" s="231" t="s">
        <v>3553</v>
      </c>
      <c r="F356" s="1016"/>
      <c r="G356" s="1016"/>
      <c r="H356" s="251" t="s">
        <v>4296</v>
      </c>
      <c r="I356" s="338" t="s">
        <v>496</v>
      </c>
      <c r="J356" s="339"/>
      <c r="K356" s="338" t="s">
        <v>496</v>
      </c>
      <c r="L356" s="339"/>
      <c r="M356" s="340" t="s">
        <v>496</v>
      </c>
      <c r="N356" s="340"/>
      <c r="O356" s="340"/>
      <c r="P356" s="340"/>
      <c r="Q356" s="237"/>
    </row>
    <row r="357" spans="1:17" s="211" customFormat="1" ht="63.75" customHeight="1" x14ac:dyDescent="0.2">
      <c r="A357" s="229" t="s">
        <v>4297</v>
      </c>
      <c r="B357" s="230" t="s">
        <v>3676</v>
      </c>
      <c r="C357" s="230" t="s">
        <v>4298</v>
      </c>
      <c r="D357" s="231">
        <v>120</v>
      </c>
      <c r="E357" s="231" t="s">
        <v>3553</v>
      </c>
      <c r="F357" s="232">
        <v>42333</v>
      </c>
      <c r="G357" s="233" t="s">
        <v>4299</v>
      </c>
      <c r="H357" s="251" t="s">
        <v>4300</v>
      </c>
      <c r="I357" s="338" t="s">
        <v>496</v>
      </c>
      <c r="J357" s="339"/>
      <c r="K357" s="338" t="s">
        <v>496</v>
      </c>
      <c r="L357" s="339"/>
      <c r="M357" s="340" t="s">
        <v>496</v>
      </c>
      <c r="N357" s="340"/>
      <c r="O357" s="340"/>
      <c r="P357" s="340"/>
      <c r="Q357" s="237"/>
    </row>
    <row r="358" spans="1:17" s="211" customFormat="1" ht="63.75" customHeight="1" x14ac:dyDescent="0.2">
      <c r="A358" s="229" t="s">
        <v>4301</v>
      </c>
      <c r="B358" s="230" t="s">
        <v>4302</v>
      </c>
      <c r="C358" s="230" t="s">
        <v>4303</v>
      </c>
      <c r="D358" s="231">
        <v>219</v>
      </c>
      <c r="E358" s="231" t="s">
        <v>3075</v>
      </c>
      <c r="F358" s="232">
        <v>42361</v>
      </c>
      <c r="G358" s="233" t="s">
        <v>4304</v>
      </c>
      <c r="H358" s="251" t="s">
        <v>4305</v>
      </c>
      <c r="I358" s="378" t="s">
        <v>496</v>
      </c>
      <c r="J358" s="379"/>
      <c r="K358" s="378" t="s">
        <v>496</v>
      </c>
      <c r="L358" s="379"/>
      <c r="M358" s="380" t="s">
        <v>496</v>
      </c>
      <c r="N358" s="380"/>
      <c r="O358" s="380"/>
      <c r="P358" s="380"/>
      <c r="Q358" s="237"/>
    </row>
    <row r="359" spans="1:17" s="211" customFormat="1" ht="63.75" customHeight="1" x14ac:dyDescent="0.2">
      <c r="A359" s="229" t="s">
        <v>4306</v>
      </c>
      <c r="B359" s="230" t="s">
        <v>2564</v>
      </c>
      <c r="C359" s="230" t="s">
        <v>2565</v>
      </c>
      <c r="D359" s="231">
        <v>566.54999999999995</v>
      </c>
      <c r="E359" s="231" t="s">
        <v>3553</v>
      </c>
      <c r="F359" s="232">
        <v>42325</v>
      </c>
      <c r="G359" s="233" t="s">
        <v>4307</v>
      </c>
      <c r="H359" s="251" t="s">
        <v>4308</v>
      </c>
      <c r="I359" s="378" t="s">
        <v>496</v>
      </c>
      <c r="J359" s="379"/>
      <c r="K359" s="378" t="s">
        <v>496</v>
      </c>
      <c r="L359" s="379"/>
      <c r="M359" s="380" t="s">
        <v>496</v>
      </c>
      <c r="N359" s="380"/>
      <c r="O359" s="380"/>
      <c r="P359" s="380"/>
      <c r="Q359" s="237"/>
    </row>
    <row r="360" spans="1:17" s="218" customFormat="1" ht="63.75" customHeight="1" x14ac:dyDescent="0.2">
      <c r="A360" s="1020" t="s">
        <v>4309</v>
      </c>
      <c r="B360" s="230" t="s">
        <v>4119</v>
      </c>
      <c r="C360" s="1014" t="s">
        <v>3311</v>
      </c>
      <c r="D360" s="242">
        <v>100166.74</v>
      </c>
      <c r="E360" s="243" t="s">
        <v>2827</v>
      </c>
      <c r="F360" s="232">
        <v>42104</v>
      </c>
      <c r="G360" s="244" t="s">
        <v>4310</v>
      </c>
      <c r="H360" s="245" t="s">
        <v>4384</v>
      </c>
      <c r="I360" s="234" t="s">
        <v>496</v>
      </c>
      <c r="J360" s="235"/>
      <c r="K360" s="234" t="s">
        <v>496</v>
      </c>
      <c r="L360" s="235"/>
      <c r="M360" s="234" t="s">
        <v>496</v>
      </c>
      <c r="N360" s="235"/>
      <c r="O360" s="234"/>
      <c r="P360" s="235"/>
      <c r="Q360" s="240"/>
    </row>
    <row r="361" spans="1:17" s="218" customFormat="1" ht="63.75" customHeight="1" x14ac:dyDescent="0.2">
      <c r="A361" s="1020"/>
      <c r="B361" s="230" t="s">
        <v>1099</v>
      </c>
      <c r="C361" s="1014"/>
      <c r="D361" s="242">
        <v>20665.95</v>
      </c>
      <c r="E361" s="243" t="s">
        <v>2827</v>
      </c>
      <c r="F361" s="232">
        <v>42104</v>
      </c>
      <c r="G361" s="244" t="s">
        <v>4311</v>
      </c>
      <c r="H361" s="245" t="s">
        <v>4385</v>
      </c>
      <c r="I361" s="234" t="s">
        <v>496</v>
      </c>
      <c r="J361" s="235"/>
      <c r="K361" s="234" t="s">
        <v>496</v>
      </c>
      <c r="L361" s="235"/>
      <c r="M361" s="234" t="s">
        <v>496</v>
      </c>
      <c r="N361" s="235"/>
      <c r="O361" s="234"/>
      <c r="P361" s="235"/>
      <c r="Q361" s="240"/>
    </row>
    <row r="362" spans="1:17" s="218" customFormat="1" ht="63.75" customHeight="1" x14ac:dyDescent="0.2">
      <c r="A362" s="1020"/>
      <c r="B362" s="230" t="s">
        <v>3998</v>
      </c>
      <c r="C362" s="1014"/>
      <c r="D362" s="242">
        <v>35661</v>
      </c>
      <c r="E362" s="243" t="s">
        <v>2827</v>
      </c>
      <c r="F362" s="232">
        <v>42104</v>
      </c>
      <c r="G362" s="244" t="s">
        <v>4310</v>
      </c>
      <c r="H362" s="245" t="s">
        <v>4312</v>
      </c>
      <c r="I362" s="234" t="s">
        <v>496</v>
      </c>
      <c r="J362" s="235"/>
      <c r="K362" s="234" t="s">
        <v>496</v>
      </c>
      <c r="L362" s="235"/>
      <c r="M362" s="234" t="s">
        <v>496</v>
      </c>
      <c r="N362" s="235"/>
      <c r="O362" s="234"/>
      <c r="P362" s="235"/>
      <c r="Q362" s="240"/>
    </row>
    <row r="363" spans="1:17" s="218" customFormat="1" ht="119.25" customHeight="1" x14ac:dyDescent="0.2">
      <c r="A363" s="1020"/>
      <c r="B363" s="230" t="s">
        <v>2904</v>
      </c>
      <c r="C363" s="1014"/>
      <c r="D363" s="242">
        <v>13670</v>
      </c>
      <c r="E363" s="243" t="s">
        <v>2827</v>
      </c>
      <c r="F363" s="232">
        <v>42104</v>
      </c>
      <c r="G363" s="244" t="s">
        <v>4313</v>
      </c>
      <c r="H363" s="245" t="s">
        <v>4314</v>
      </c>
      <c r="I363" s="378"/>
      <c r="J363" s="378" t="s">
        <v>496</v>
      </c>
      <c r="K363" s="378" t="s">
        <v>496</v>
      </c>
      <c r="L363" s="379"/>
      <c r="M363" s="378"/>
      <c r="N363" s="379"/>
      <c r="O363" s="378"/>
      <c r="P363" s="378" t="s">
        <v>496</v>
      </c>
      <c r="Q363" s="271" t="s">
        <v>4361</v>
      </c>
    </row>
    <row r="364" spans="1:17" s="218" customFormat="1" ht="183.75" customHeight="1" x14ac:dyDescent="0.2">
      <c r="A364" s="1020" t="s">
        <v>4315</v>
      </c>
      <c r="B364" s="230" t="s">
        <v>4316</v>
      </c>
      <c r="C364" s="1014" t="s">
        <v>4317</v>
      </c>
      <c r="D364" s="242">
        <v>6527.4</v>
      </c>
      <c r="E364" s="243" t="s">
        <v>2847</v>
      </c>
      <c r="F364" s="232">
        <v>42135</v>
      </c>
      <c r="G364" s="244" t="s">
        <v>4318</v>
      </c>
      <c r="H364" s="245" t="s">
        <v>4319</v>
      </c>
      <c r="I364" s="272"/>
      <c r="J364" s="272" t="s">
        <v>496</v>
      </c>
      <c r="K364" s="272" t="s">
        <v>496</v>
      </c>
      <c r="L364" s="273"/>
      <c r="M364" s="272"/>
      <c r="N364" s="273"/>
      <c r="O364" s="272"/>
      <c r="P364" s="272" t="s">
        <v>496</v>
      </c>
      <c r="Q364" s="271" t="s">
        <v>4364</v>
      </c>
    </row>
    <row r="365" spans="1:17" s="218" customFormat="1" ht="63.75" customHeight="1" x14ac:dyDescent="0.2">
      <c r="A365" s="1020"/>
      <c r="B365" s="230" t="s">
        <v>4320</v>
      </c>
      <c r="C365" s="1014"/>
      <c r="D365" s="242">
        <v>1252.48</v>
      </c>
      <c r="E365" s="243" t="s">
        <v>2847</v>
      </c>
      <c r="F365" s="232">
        <v>42135</v>
      </c>
      <c r="G365" s="244" t="s">
        <v>4321</v>
      </c>
      <c r="H365" s="245" t="s">
        <v>4322</v>
      </c>
      <c r="I365" s="234" t="s">
        <v>496</v>
      </c>
      <c r="J365" s="235"/>
      <c r="K365" s="234" t="s">
        <v>496</v>
      </c>
      <c r="L365" s="235"/>
      <c r="M365" s="234" t="s">
        <v>496</v>
      </c>
      <c r="N365" s="235"/>
      <c r="O365" s="234"/>
      <c r="P365" s="235"/>
      <c r="Q365" s="240"/>
    </row>
    <row r="366" spans="1:17" s="218" customFormat="1" ht="90.75" customHeight="1" x14ac:dyDescent="0.2">
      <c r="A366" s="1020"/>
      <c r="B366" s="230" t="s">
        <v>2845</v>
      </c>
      <c r="C366" s="1014"/>
      <c r="D366" s="242">
        <v>74572</v>
      </c>
      <c r="E366" s="243" t="s">
        <v>2847</v>
      </c>
      <c r="F366" s="232">
        <v>42135</v>
      </c>
      <c r="G366" s="244" t="s">
        <v>4323</v>
      </c>
      <c r="H366" s="245" t="s">
        <v>4324</v>
      </c>
      <c r="I366" s="378" t="s">
        <v>496</v>
      </c>
      <c r="J366" s="379"/>
      <c r="K366" s="378" t="s">
        <v>496</v>
      </c>
      <c r="L366" s="379"/>
      <c r="M366" s="378"/>
      <c r="N366" s="379"/>
      <c r="O366" s="378"/>
      <c r="P366" s="379" t="s">
        <v>496</v>
      </c>
      <c r="Q366" s="270" t="s">
        <v>5219</v>
      </c>
    </row>
    <row r="367" spans="1:17" s="218" customFormat="1" ht="63.75" customHeight="1" x14ac:dyDescent="0.2">
      <c r="A367" s="241" t="s">
        <v>4325</v>
      </c>
      <c r="B367" s="230" t="s">
        <v>4326</v>
      </c>
      <c r="C367" s="230" t="s">
        <v>2846</v>
      </c>
      <c r="D367" s="242" t="s">
        <v>2534</v>
      </c>
      <c r="E367" s="243" t="s">
        <v>2827</v>
      </c>
      <c r="F367" s="232">
        <v>42109</v>
      </c>
      <c r="G367" s="254" t="s">
        <v>4327</v>
      </c>
      <c r="H367" s="254" t="s">
        <v>4328</v>
      </c>
      <c r="I367" s="338" t="s">
        <v>2534</v>
      </c>
      <c r="J367" s="338" t="s">
        <v>2534</v>
      </c>
      <c r="K367" s="338" t="s">
        <v>2534</v>
      </c>
      <c r="L367" s="338" t="s">
        <v>2534</v>
      </c>
      <c r="M367" s="338" t="s">
        <v>2534</v>
      </c>
      <c r="N367" s="338" t="s">
        <v>2534</v>
      </c>
      <c r="O367" s="338" t="s">
        <v>2534</v>
      </c>
      <c r="P367" s="338" t="s">
        <v>2534</v>
      </c>
      <c r="Q367" s="240" t="s">
        <v>5513</v>
      </c>
    </row>
    <row r="368" spans="1:17" s="218" customFormat="1" ht="63.75" customHeight="1" x14ac:dyDescent="0.2">
      <c r="A368" s="1020" t="s">
        <v>4329</v>
      </c>
      <c r="B368" s="230" t="s">
        <v>2764</v>
      </c>
      <c r="C368" s="1014" t="s">
        <v>3303</v>
      </c>
      <c r="D368" s="242">
        <v>29259.200000000001</v>
      </c>
      <c r="E368" s="243" t="s">
        <v>2847</v>
      </c>
      <c r="F368" s="1016">
        <v>42145</v>
      </c>
      <c r="G368" s="244" t="s">
        <v>4330</v>
      </c>
      <c r="H368" s="245" t="s">
        <v>4331</v>
      </c>
      <c r="I368" s="378"/>
      <c r="J368" s="378" t="s">
        <v>496</v>
      </c>
      <c r="K368" s="378" t="s">
        <v>496</v>
      </c>
      <c r="L368" s="379"/>
      <c r="M368" s="378"/>
      <c r="N368" s="379"/>
      <c r="O368" s="378"/>
      <c r="P368" s="378" t="s">
        <v>496</v>
      </c>
      <c r="Q368" s="270" t="s">
        <v>5220</v>
      </c>
    </row>
    <row r="369" spans="1:17" s="218" customFormat="1" ht="86.25" customHeight="1" x14ac:dyDescent="0.2">
      <c r="A369" s="1020"/>
      <c r="B369" s="230" t="s">
        <v>3676</v>
      </c>
      <c r="C369" s="1014"/>
      <c r="D369" s="242">
        <v>17682.259999999998</v>
      </c>
      <c r="E369" s="243" t="s">
        <v>2847</v>
      </c>
      <c r="F369" s="1016"/>
      <c r="G369" s="244" t="s">
        <v>4332</v>
      </c>
      <c r="H369" s="245" t="s">
        <v>4333</v>
      </c>
      <c r="I369" s="378"/>
      <c r="J369" s="378" t="s">
        <v>496</v>
      </c>
      <c r="K369" s="378" t="s">
        <v>496</v>
      </c>
      <c r="L369" s="379"/>
      <c r="M369" s="378"/>
      <c r="N369" s="379"/>
      <c r="O369" s="378"/>
      <c r="P369" s="378" t="s">
        <v>496</v>
      </c>
      <c r="Q369" s="270" t="s">
        <v>5215</v>
      </c>
    </row>
    <row r="370" spans="1:17" s="218" customFormat="1" ht="63.75" customHeight="1" x14ac:dyDescent="0.2">
      <c r="A370" s="1020"/>
      <c r="B370" s="230" t="s">
        <v>2845</v>
      </c>
      <c r="C370" s="1014"/>
      <c r="D370" s="242">
        <v>27970</v>
      </c>
      <c r="E370" s="243" t="s">
        <v>2847</v>
      </c>
      <c r="F370" s="1016"/>
      <c r="G370" s="244" t="s">
        <v>4334</v>
      </c>
      <c r="H370" s="245" t="s">
        <v>4335</v>
      </c>
      <c r="I370" s="234" t="s">
        <v>496</v>
      </c>
      <c r="J370" s="235"/>
      <c r="K370" s="234" t="s">
        <v>496</v>
      </c>
      <c r="L370" s="235"/>
      <c r="M370" s="234"/>
      <c r="N370" s="235"/>
      <c r="O370" s="234" t="s">
        <v>496</v>
      </c>
      <c r="P370" s="235"/>
      <c r="Q370" s="240"/>
    </row>
    <row r="371" spans="1:17" s="218" customFormat="1" ht="95.25" customHeight="1" x14ac:dyDescent="0.2">
      <c r="A371" s="1020"/>
      <c r="B371" s="230" t="s">
        <v>3681</v>
      </c>
      <c r="C371" s="1014"/>
      <c r="D371" s="242">
        <v>3127.4</v>
      </c>
      <c r="E371" s="243" t="s">
        <v>2847</v>
      </c>
      <c r="F371" s="1016"/>
      <c r="G371" s="244" t="s">
        <v>4336</v>
      </c>
      <c r="H371" s="245" t="s">
        <v>4337</v>
      </c>
      <c r="I371" s="378"/>
      <c r="J371" s="378" t="s">
        <v>496</v>
      </c>
      <c r="K371" s="378" t="s">
        <v>496</v>
      </c>
      <c r="L371" s="379"/>
      <c r="M371" s="378"/>
      <c r="N371" s="379"/>
      <c r="O371" s="378"/>
      <c r="P371" s="378" t="s">
        <v>496</v>
      </c>
      <c r="Q371" s="270" t="s">
        <v>5219</v>
      </c>
    </row>
    <row r="372" spans="1:17" s="218" customFormat="1" ht="63.75" customHeight="1" x14ac:dyDescent="0.2">
      <c r="A372" s="241" t="s">
        <v>4338</v>
      </c>
      <c r="B372" s="230" t="s">
        <v>2854</v>
      </c>
      <c r="C372" s="230" t="s">
        <v>2846</v>
      </c>
      <c r="D372" s="242">
        <v>70000</v>
      </c>
      <c r="E372" s="243" t="s">
        <v>2657</v>
      </c>
      <c r="F372" s="232">
        <v>42179</v>
      </c>
      <c r="G372" s="244" t="s">
        <v>4365</v>
      </c>
      <c r="H372" s="245" t="s">
        <v>4339</v>
      </c>
      <c r="I372" s="378" t="s">
        <v>496</v>
      </c>
      <c r="J372" s="379"/>
      <c r="K372" s="378" t="s">
        <v>496</v>
      </c>
      <c r="L372" s="379"/>
      <c r="M372" s="378" t="s">
        <v>496</v>
      </c>
      <c r="N372" s="379"/>
      <c r="O372" s="378"/>
      <c r="P372" s="379"/>
      <c r="Q372" s="240"/>
    </row>
    <row r="373" spans="1:17" s="218" customFormat="1" ht="63.75" customHeight="1" x14ac:dyDescent="0.2">
      <c r="A373" s="1020" t="s">
        <v>4340</v>
      </c>
      <c r="B373" s="230" t="s">
        <v>54</v>
      </c>
      <c r="C373" s="1014" t="s">
        <v>4341</v>
      </c>
      <c r="D373" s="242">
        <v>5008</v>
      </c>
      <c r="E373" s="243" t="s">
        <v>2612</v>
      </c>
      <c r="F373" s="232">
        <v>42212</v>
      </c>
      <c r="G373" s="244" t="s">
        <v>4342</v>
      </c>
      <c r="H373" s="245" t="s">
        <v>4343</v>
      </c>
      <c r="I373" s="234" t="s">
        <v>496</v>
      </c>
      <c r="J373" s="235"/>
      <c r="K373" s="234" t="s">
        <v>496</v>
      </c>
      <c r="L373" s="235"/>
      <c r="M373" s="234" t="s">
        <v>496</v>
      </c>
      <c r="N373" s="235"/>
      <c r="O373" s="234"/>
      <c r="P373" s="339"/>
      <c r="Q373" s="240"/>
    </row>
    <row r="374" spans="1:17" s="218" customFormat="1" ht="63.75" customHeight="1" x14ac:dyDescent="0.2">
      <c r="A374" s="1020"/>
      <c r="B374" s="230" t="s">
        <v>4344</v>
      </c>
      <c r="C374" s="1014"/>
      <c r="D374" s="242">
        <v>28132.79</v>
      </c>
      <c r="E374" s="243" t="s">
        <v>2612</v>
      </c>
      <c r="F374" s="232">
        <v>42213</v>
      </c>
      <c r="G374" s="244" t="s">
        <v>4345</v>
      </c>
      <c r="H374" s="245" t="s">
        <v>4346</v>
      </c>
      <c r="I374" s="234" t="s">
        <v>496</v>
      </c>
      <c r="J374" s="235"/>
      <c r="K374" s="234" t="s">
        <v>496</v>
      </c>
      <c r="L374" s="235"/>
      <c r="M374" s="234" t="s">
        <v>496</v>
      </c>
      <c r="N374" s="235"/>
      <c r="O374" s="234"/>
      <c r="P374" s="339"/>
      <c r="Q374" s="240"/>
    </row>
    <row r="375" spans="1:17" s="218" customFormat="1" ht="92.25" customHeight="1" x14ac:dyDescent="0.2">
      <c r="A375" s="1020"/>
      <c r="B375" s="230" t="s">
        <v>4347</v>
      </c>
      <c r="C375" s="1014"/>
      <c r="D375" s="242">
        <v>29831</v>
      </c>
      <c r="E375" s="243" t="s">
        <v>2612</v>
      </c>
      <c r="F375" s="232">
        <v>42215</v>
      </c>
      <c r="G375" s="244" t="s">
        <v>4348</v>
      </c>
      <c r="H375" s="245" t="s">
        <v>4349</v>
      </c>
      <c r="I375" s="378"/>
      <c r="J375" s="378" t="s">
        <v>496</v>
      </c>
      <c r="K375" s="378" t="s">
        <v>496</v>
      </c>
      <c r="L375" s="379"/>
      <c r="M375" s="378"/>
      <c r="N375" s="379"/>
      <c r="O375" s="378"/>
      <c r="P375" s="378" t="s">
        <v>496</v>
      </c>
      <c r="Q375" s="270" t="s">
        <v>5216</v>
      </c>
    </row>
    <row r="376" spans="1:17" s="218" customFormat="1" ht="63.75" customHeight="1" x14ac:dyDescent="0.2">
      <c r="A376" s="241" t="s">
        <v>4350</v>
      </c>
      <c r="B376" s="230" t="s">
        <v>266</v>
      </c>
      <c r="C376" s="230" t="s">
        <v>4351</v>
      </c>
      <c r="D376" s="242">
        <v>78450</v>
      </c>
      <c r="E376" s="243" t="s">
        <v>2612</v>
      </c>
      <c r="F376" s="232">
        <v>42215</v>
      </c>
      <c r="G376" s="244" t="s">
        <v>4352</v>
      </c>
      <c r="H376" s="245" t="s">
        <v>4353</v>
      </c>
      <c r="I376" s="234" t="s">
        <v>496</v>
      </c>
      <c r="J376" s="235"/>
      <c r="K376" s="234" t="s">
        <v>496</v>
      </c>
      <c r="L376" s="235"/>
      <c r="M376" s="234" t="s">
        <v>496</v>
      </c>
      <c r="N376" s="235"/>
      <c r="O376" s="234"/>
      <c r="P376" s="235"/>
      <c r="Q376" s="240"/>
    </row>
    <row r="377" spans="1:17" s="218" customFormat="1" ht="63.75" customHeight="1" x14ac:dyDescent="0.2">
      <c r="A377" s="1020" t="s">
        <v>4354</v>
      </c>
      <c r="B377" s="230" t="s">
        <v>4119</v>
      </c>
      <c r="C377" s="1014" t="s">
        <v>3311</v>
      </c>
      <c r="D377" s="242">
        <v>92489.02</v>
      </c>
      <c r="E377" s="243" t="s">
        <v>4094</v>
      </c>
      <c r="F377" s="232">
        <v>42269</v>
      </c>
      <c r="G377" s="244" t="s">
        <v>4355</v>
      </c>
      <c r="H377" s="245" t="s">
        <v>4356</v>
      </c>
      <c r="I377" s="234" t="s">
        <v>496</v>
      </c>
      <c r="J377" s="235"/>
      <c r="K377" s="234" t="s">
        <v>496</v>
      </c>
      <c r="L377" s="235"/>
      <c r="M377" s="234" t="s">
        <v>496</v>
      </c>
      <c r="N377" s="235"/>
      <c r="O377" s="234"/>
      <c r="P377" s="235"/>
      <c r="Q377" s="240"/>
    </row>
    <row r="378" spans="1:17" s="218" customFormat="1" ht="63.75" customHeight="1" x14ac:dyDescent="0.2">
      <c r="A378" s="1020"/>
      <c r="B378" s="230" t="s">
        <v>3998</v>
      </c>
      <c r="C378" s="1014"/>
      <c r="D378" s="242">
        <v>46601</v>
      </c>
      <c r="E378" s="243" t="s">
        <v>4094</v>
      </c>
      <c r="F378" s="232">
        <v>42269</v>
      </c>
      <c r="G378" s="244" t="s">
        <v>4355</v>
      </c>
      <c r="H378" s="245" t="s">
        <v>4357</v>
      </c>
      <c r="I378" s="234" t="s">
        <v>496</v>
      </c>
      <c r="J378" s="235"/>
      <c r="K378" s="234" t="s">
        <v>496</v>
      </c>
      <c r="L378" s="235"/>
      <c r="M378" s="234" t="s">
        <v>496</v>
      </c>
      <c r="N378" s="235"/>
      <c r="O378" s="234"/>
      <c r="P378" s="235"/>
      <c r="Q378" s="240"/>
    </row>
    <row r="379" spans="1:17" s="211" customFormat="1" ht="84.75" customHeight="1" thickBot="1" x14ac:dyDescent="0.25">
      <c r="A379" s="255" t="s">
        <v>4358</v>
      </c>
      <c r="B379" s="256" t="s">
        <v>4359</v>
      </c>
      <c r="C379" s="256" t="s">
        <v>3281</v>
      </c>
      <c r="D379" s="257">
        <v>65000</v>
      </c>
      <c r="E379" s="258" t="s">
        <v>2847</v>
      </c>
      <c r="F379" s="259">
        <v>42130</v>
      </c>
      <c r="G379" s="260" t="s">
        <v>4366</v>
      </c>
      <c r="H379" s="261" t="s">
        <v>4360</v>
      </c>
      <c r="I379" s="383" t="s">
        <v>496</v>
      </c>
      <c r="J379" s="384"/>
      <c r="K379" s="383" t="s">
        <v>496</v>
      </c>
      <c r="L379" s="384"/>
      <c r="M379" s="385" t="s">
        <v>496</v>
      </c>
      <c r="N379" s="385"/>
      <c r="O379" s="385"/>
      <c r="P379" s="385"/>
      <c r="Q379" s="262"/>
    </row>
    <row r="380" spans="1:17" s="211" customFormat="1" ht="63.75" customHeight="1" thickTop="1" x14ac:dyDescent="0.2">
      <c r="A380" s="220"/>
      <c r="B380" s="221"/>
      <c r="C380" s="219"/>
      <c r="D380" s="224"/>
      <c r="E380" s="223"/>
      <c r="F380" s="221"/>
      <c r="G380" s="221"/>
      <c r="H380" s="221"/>
      <c r="M380" s="212"/>
      <c r="N380" s="212"/>
      <c r="O380" s="212"/>
      <c r="P380" s="212"/>
      <c r="Q380" s="212"/>
    </row>
    <row r="381" spans="1:17" s="211" customFormat="1" ht="63.75" customHeight="1" x14ac:dyDescent="0.2">
      <c r="A381" s="220"/>
      <c r="B381" s="221"/>
      <c r="C381" s="219"/>
      <c r="D381" s="224"/>
      <c r="E381" s="223"/>
      <c r="F381" s="221"/>
      <c r="G381" s="221"/>
      <c r="H381" s="221"/>
      <c r="M381" s="212"/>
      <c r="N381" s="212"/>
      <c r="O381" s="212"/>
      <c r="P381" s="212"/>
      <c r="Q381" s="212"/>
    </row>
    <row r="382" spans="1:17" s="211" customFormat="1" ht="63.75" customHeight="1" x14ac:dyDescent="0.2">
      <c r="A382" s="220"/>
      <c r="B382" s="221"/>
      <c r="C382" s="219"/>
      <c r="D382" s="224"/>
      <c r="E382" s="223"/>
      <c r="F382" s="221"/>
      <c r="G382" s="221"/>
      <c r="H382" s="221"/>
      <c r="M382" s="212"/>
      <c r="N382" s="212"/>
      <c r="O382" s="212"/>
      <c r="P382" s="212"/>
      <c r="Q382" s="212"/>
    </row>
    <row r="383" spans="1:17" s="211" customFormat="1" ht="63.75" customHeight="1" x14ac:dyDescent="0.2">
      <c r="A383" s="220"/>
      <c r="B383" s="221"/>
      <c r="C383" s="219"/>
      <c r="D383" s="224"/>
      <c r="E383" s="223"/>
      <c r="F383" s="221"/>
      <c r="G383" s="221"/>
      <c r="H383" s="221"/>
      <c r="M383" s="212"/>
      <c r="N383" s="212"/>
      <c r="O383" s="212"/>
      <c r="P383" s="212"/>
      <c r="Q383" s="212"/>
    </row>
    <row r="384" spans="1:17" s="211" customFormat="1" ht="63.75" customHeight="1" x14ac:dyDescent="0.2">
      <c r="A384" s="220"/>
      <c r="B384" s="221"/>
      <c r="C384" s="219"/>
      <c r="D384" s="224"/>
      <c r="E384" s="223"/>
      <c r="F384" s="221"/>
      <c r="G384" s="221"/>
      <c r="H384" s="221"/>
      <c r="M384" s="212"/>
      <c r="N384" s="212"/>
      <c r="O384" s="212"/>
      <c r="P384" s="212"/>
      <c r="Q384" s="212"/>
    </row>
    <row r="385" spans="1:17" s="211" customFormat="1" ht="63.75" customHeight="1" x14ac:dyDescent="0.2">
      <c r="A385" s="220"/>
      <c r="B385" s="221"/>
      <c r="C385" s="219"/>
      <c r="D385" s="224"/>
      <c r="E385" s="223"/>
      <c r="F385" s="221"/>
      <c r="G385" s="221"/>
      <c r="H385" s="221"/>
      <c r="M385" s="212"/>
      <c r="N385" s="212"/>
      <c r="O385" s="212"/>
      <c r="P385" s="212"/>
      <c r="Q385" s="212"/>
    </row>
    <row r="386" spans="1:17" s="211" customFormat="1" ht="63.75" customHeight="1" x14ac:dyDescent="0.2">
      <c r="A386" s="220"/>
      <c r="B386" s="221"/>
      <c r="C386" s="219"/>
      <c r="D386" s="224"/>
      <c r="E386" s="223"/>
      <c r="F386" s="221"/>
      <c r="G386" s="221"/>
      <c r="H386" s="221"/>
      <c r="M386" s="212"/>
      <c r="N386" s="212"/>
      <c r="O386" s="212"/>
      <c r="P386" s="212"/>
      <c r="Q386" s="212"/>
    </row>
    <row r="387" spans="1:17" s="211" customFormat="1" ht="63.75" customHeight="1" x14ac:dyDescent="0.2">
      <c r="A387" s="220"/>
      <c r="B387" s="221"/>
      <c r="C387" s="219"/>
      <c r="D387" s="224"/>
      <c r="E387" s="223"/>
      <c r="F387" s="221"/>
      <c r="G387" s="221"/>
      <c r="H387" s="221"/>
      <c r="M387" s="212"/>
      <c r="N387" s="212"/>
      <c r="O387" s="212"/>
      <c r="P387" s="212"/>
      <c r="Q387" s="212"/>
    </row>
    <row r="388" spans="1:17" s="211" customFormat="1" ht="63.75" customHeight="1" x14ac:dyDescent="0.2">
      <c r="A388" s="220"/>
      <c r="B388" s="221"/>
      <c r="C388" s="219"/>
      <c r="D388" s="224"/>
      <c r="E388" s="223"/>
      <c r="F388" s="221"/>
      <c r="G388" s="221"/>
      <c r="H388" s="221"/>
      <c r="M388" s="212"/>
      <c r="N388" s="212"/>
      <c r="O388" s="212"/>
      <c r="P388" s="212"/>
      <c r="Q388" s="212"/>
    </row>
    <row r="389" spans="1:17" s="211" customFormat="1" ht="63.75" customHeight="1" x14ac:dyDescent="0.2">
      <c r="A389" s="220"/>
      <c r="B389" s="221"/>
      <c r="C389" s="219"/>
      <c r="D389" s="224"/>
      <c r="E389" s="223"/>
      <c r="F389" s="221"/>
      <c r="G389" s="221"/>
      <c r="H389" s="221"/>
      <c r="M389" s="212"/>
      <c r="N389" s="212"/>
      <c r="O389" s="212"/>
      <c r="P389" s="212"/>
      <c r="Q389" s="212"/>
    </row>
    <row r="390" spans="1:17" s="211" customFormat="1" ht="63.75" customHeight="1" x14ac:dyDescent="0.2">
      <c r="A390" s="220"/>
      <c r="B390" s="221"/>
      <c r="C390" s="219"/>
      <c r="D390" s="224"/>
      <c r="E390" s="223"/>
      <c r="F390" s="221"/>
      <c r="G390" s="221"/>
      <c r="H390" s="221"/>
      <c r="M390" s="212"/>
      <c r="N390" s="212"/>
      <c r="O390" s="212"/>
      <c r="P390" s="212"/>
      <c r="Q390" s="212"/>
    </row>
    <row r="391" spans="1:17" s="211" customFormat="1" ht="63.75" customHeight="1" x14ac:dyDescent="0.2">
      <c r="A391" s="220"/>
      <c r="B391" s="221"/>
      <c r="C391" s="219"/>
      <c r="D391" s="224"/>
      <c r="E391" s="223"/>
      <c r="F391" s="221"/>
      <c r="G391" s="221"/>
      <c r="H391" s="221"/>
      <c r="M391" s="212"/>
      <c r="N391" s="212"/>
      <c r="O391" s="212"/>
      <c r="P391" s="212"/>
      <c r="Q391" s="212"/>
    </row>
    <row r="392" spans="1:17" s="211" customFormat="1" ht="63.75" customHeight="1" x14ac:dyDescent="0.2">
      <c r="A392" s="220"/>
      <c r="B392" s="221"/>
      <c r="C392" s="219"/>
      <c r="D392" s="224"/>
      <c r="E392" s="223"/>
      <c r="F392" s="221"/>
      <c r="G392" s="221"/>
      <c r="H392" s="221"/>
      <c r="M392" s="212"/>
      <c r="N392" s="212"/>
      <c r="O392" s="212"/>
      <c r="P392" s="212"/>
      <c r="Q392" s="212"/>
    </row>
    <row r="393" spans="1:17" s="211" customFormat="1" ht="63.75" customHeight="1" x14ac:dyDescent="0.2">
      <c r="A393" s="220"/>
      <c r="B393" s="221"/>
      <c r="C393" s="219"/>
      <c r="D393" s="224"/>
      <c r="E393" s="223"/>
      <c r="F393" s="221"/>
      <c r="G393" s="221"/>
      <c r="H393" s="221"/>
      <c r="M393" s="212"/>
      <c r="N393" s="212"/>
      <c r="O393" s="212"/>
      <c r="P393" s="212"/>
      <c r="Q393" s="212"/>
    </row>
    <row r="394" spans="1:17" s="211" customFormat="1" ht="63.75" customHeight="1" x14ac:dyDescent="0.2">
      <c r="A394" s="220"/>
      <c r="B394" s="221"/>
      <c r="C394" s="219"/>
      <c r="D394" s="224"/>
      <c r="E394" s="223"/>
      <c r="F394" s="221"/>
      <c r="G394" s="221"/>
      <c r="H394" s="221"/>
      <c r="M394" s="212"/>
      <c r="N394" s="212"/>
      <c r="O394" s="212"/>
      <c r="P394" s="212"/>
      <c r="Q394" s="212"/>
    </row>
    <row r="395" spans="1:17" s="211" customFormat="1" ht="63.75" customHeight="1" x14ac:dyDescent="0.2">
      <c r="A395" s="220"/>
      <c r="B395" s="221"/>
      <c r="C395" s="219"/>
      <c r="D395" s="224"/>
      <c r="E395" s="223"/>
      <c r="F395" s="221"/>
      <c r="G395" s="221"/>
      <c r="H395" s="221"/>
      <c r="M395" s="212"/>
      <c r="N395" s="212"/>
      <c r="O395" s="212"/>
      <c r="P395" s="212"/>
      <c r="Q395" s="212"/>
    </row>
    <row r="396" spans="1:17" s="211" customFormat="1" ht="63.75" customHeight="1" x14ac:dyDescent="0.2">
      <c r="A396" s="220"/>
      <c r="B396" s="221"/>
      <c r="C396" s="219"/>
      <c r="D396" s="224"/>
      <c r="E396" s="223"/>
      <c r="F396" s="221"/>
      <c r="G396" s="221"/>
      <c r="H396" s="221"/>
      <c r="M396" s="212"/>
      <c r="N396" s="212"/>
      <c r="O396" s="212"/>
      <c r="P396" s="212"/>
      <c r="Q396" s="212"/>
    </row>
    <row r="397" spans="1:17" s="211" customFormat="1" ht="63.75" customHeight="1" x14ac:dyDescent="0.2">
      <c r="A397" s="220"/>
      <c r="B397" s="221"/>
      <c r="C397" s="219"/>
      <c r="D397" s="224"/>
      <c r="E397" s="223"/>
      <c r="F397" s="221"/>
      <c r="G397" s="221"/>
      <c r="H397" s="221"/>
      <c r="M397" s="212"/>
      <c r="N397" s="212"/>
      <c r="O397" s="212"/>
      <c r="P397" s="212"/>
      <c r="Q397" s="212"/>
    </row>
    <row r="398" spans="1:17" s="211" customFormat="1" ht="63.75" customHeight="1" x14ac:dyDescent="0.2">
      <c r="A398" s="220"/>
      <c r="B398" s="221"/>
      <c r="C398" s="219"/>
      <c r="D398" s="224"/>
      <c r="E398" s="223"/>
      <c r="F398" s="221"/>
      <c r="G398" s="221"/>
      <c r="H398" s="221"/>
      <c r="M398" s="212"/>
      <c r="N398" s="212"/>
      <c r="O398" s="212"/>
      <c r="P398" s="212"/>
      <c r="Q398" s="212"/>
    </row>
    <row r="399" spans="1:17" s="211" customFormat="1" ht="63.75" customHeight="1" x14ac:dyDescent="0.2">
      <c r="A399" s="220"/>
      <c r="B399" s="221"/>
      <c r="C399" s="219"/>
      <c r="D399" s="224"/>
      <c r="E399" s="223"/>
      <c r="F399" s="221"/>
      <c r="G399" s="221"/>
      <c r="H399" s="221"/>
      <c r="M399" s="212"/>
      <c r="N399" s="212"/>
      <c r="O399" s="212"/>
      <c r="P399" s="212"/>
      <c r="Q399" s="212"/>
    </row>
    <row r="400" spans="1:17" s="211" customFormat="1" ht="63.75" customHeight="1" x14ac:dyDescent="0.2">
      <c r="A400" s="220"/>
      <c r="B400" s="221"/>
      <c r="C400" s="219"/>
      <c r="D400" s="224"/>
      <c r="E400" s="223"/>
      <c r="F400" s="221"/>
      <c r="G400" s="221"/>
      <c r="H400" s="221"/>
      <c r="M400" s="212"/>
      <c r="N400" s="212"/>
      <c r="O400" s="212"/>
      <c r="P400" s="212"/>
      <c r="Q400" s="212"/>
    </row>
    <row r="401" spans="1:17" s="211" customFormat="1" ht="63.75" customHeight="1" x14ac:dyDescent="0.2">
      <c r="A401" s="220"/>
      <c r="B401" s="221"/>
      <c r="C401" s="219"/>
      <c r="D401" s="224"/>
      <c r="E401" s="223"/>
      <c r="F401" s="221"/>
      <c r="G401" s="221"/>
      <c r="H401" s="221"/>
      <c r="M401" s="212"/>
      <c r="N401" s="212"/>
      <c r="O401" s="212"/>
      <c r="P401" s="212"/>
      <c r="Q401" s="212"/>
    </row>
    <row r="402" spans="1:17" s="211" customFormat="1" ht="63.75" customHeight="1" x14ac:dyDescent="0.2">
      <c r="A402" s="220"/>
      <c r="B402" s="221"/>
      <c r="C402" s="219"/>
      <c r="D402" s="224"/>
      <c r="E402" s="223"/>
      <c r="F402" s="221"/>
      <c r="G402" s="221"/>
      <c r="H402" s="221"/>
      <c r="M402" s="212"/>
      <c r="N402" s="212"/>
      <c r="O402" s="212"/>
      <c r="P402" s="212"/>
      <c r="Q402" s="212"/>
    </row>
    <row r="403" spans="1:17" s="211" customFormat="1" ht="63.75" customHeight="1" x14ac:dyDescent="0.2">
      <c r="A403" s="220"/>
      <c r="B403" s="221"/>
      <c r="C403" s="219"/>
      <c r="D403" s="224"/>
      <c r="E403" s="223"/>
      <c r="F403" s="221"/>
      <c r="G403" s="221"/>
      <c r="H403" s="221"/>
      <c r="M403" s="212"/>
      <c r="N403" s="212"/>
      <c r="O403" s="212"/>
      <c r="P403" s="212"/>
      <c r="Q403" s="212"/>
    </row>
    <row r="404" spans="1:17" s="211" customFormat="1" ht="63.75" customHeight="1" x14ac:dyDescent="0.2">
      <c r="A404" s="220"/>
      <c r="B404" s="221"/>
      <c r="C404" s="219"/>
      <c r="D404" s="224"/>
      <c r="E404" s="223"/>
      <c r="F404" s="221"/>
      <c r="G404" s="221"/>
      <c r="H404" s="221"/>
      <c r="M404" s="212"/>
      <c r="N404" s="212"/>
      <c r="O404" s="212"/>
      <c r="P404" s="212"/>
      <c r="Q404" s="212"/>
    </row>
    <row r="405" spans="1:17" s="211" customFormat="1" ht="63.75" customHeight="1" x14ac:dyDescent="0.2">
      <c r="A405" s="220"/>
      <c r="B405" s="221"/>
      <c r="C405" s="219"/>
      <c r="D405" s="224"/>
      <c r="E405" s="223"/>
      <c r="F405" s="221"/>
      <c r="G405" s="221"/>
      <c r="H405" s="221"/>
      <c r="M405" s="212"/>
      <c r="N405" s="212"/>
      <c r="O405" s="212"/>
      <c r="P405" s="212"/>
      <c r="Q405" s="212"/>
    </row>
    <row r="406" spans="1:17" s="211" customFormat="1" ht="63.75" customHeight="1" x14ac:dyDescent="0.2">
      <c r="A406" s="220"/>
      <c r="B406" s="221"/>
      <c r="C406" s="219"/>
      <c r="D406" s="224"/>
      <c r="E406" s="223"/>
      <c r="F406" s="221"/>
      <c r="G406" s="221"/>
      <c r="H406" s="221"/>
      <c r="M406" s="212"/>
      <c r="N406" s="212"/>
      <c r="O406" s="212"/>
      <c r="P406" s="212"/>
      <c r="Q406" s="212"/>
    </row>
    <row r="407" spans="1:17" s="211" customFormat="1" ht="63.75" customHeight="1" x14ac:dyDescent="0.2">
      <c r="A407" s="220"/>
      <c r="B407" s="221"/>
      <c r="C407" s="219"/>
      <c r="D407" s="224"/>
      <c r="E407" s="223"/>
      <c r="F407" s="221"/>
      <c r="G407" s="221"/>
      <c r="H407" s="221"/>
      <c r="M407" s="212"/>
      <c r="N407" s="212"/>
      <c r="O407" s="212"/>
      <c r="P407" s="212"/>
      <c r="Q407" s="212"/>
    </row>
    <row r="408" spans="1:17" s="211" customFormat="1" ht="63.75" customHeight="1" x14ac:dyDescent="0.2">
      <c r="A408" s="220"/>
      <c r="B408" s="221"/>
      <c r="C408" s="219"/>
      <c r="D408" s="224"/>
      <c r="E408" s="223"/>
      <c r="F408" s="221"/>
      <c r="G408" s="221"/>
      <c r="H408" s="221"/>
      <c r="M408" s="212"/>
      <c r="N408" s="212"/>
      <c r="O408" s="212"/>
      <c r="P408" s="212"/>
      <c r="Q408" s="212"/>
    </row>
    <row r="409" spans="1:17" s="211" customFormat="1" ht="63.75" customHeight="1" x14ac:dyDescent="0.2">
      <c r="A409" s="220"/>
      <c r="B409" s="221"/>
      <c r="C409" s="219"/>
      <c r="D409" s="224"/>
      <c r="E409" s="223"/>
      <c r="F409" s="221"/>
      <c r="G409" s="221"/>
      <c r="H409" s="221"/>
      <c r="M409" s="212"/>
      <c r="N409" s="212"/>
      <c r="O409" s="212"/>
      <c r="P409" s="212"/>
      <c r="Q409" s="212"/>
    </row>
    <row r="410" spans="1:17" s="211" customFormat="1" ht="63.75" customHeight="1" x14ac:dyDescent="0.2">
      <c r="A410" s="220"/>
      <c r="B410" s="221"/>
      <c r="C410" s="219"/>
      <c r="D410" s="224"/>
      <c r="E410" s="223"/>
      <c r="F410" s="221"/>
      <c r="G410" s="221"/>
      <c r="H410" s="221"/>
      <c r="M410" s="212"/>
      <c r="N410" s="212"/>
      <c r="O410" s="212"/>
      <c r="P410" s="212"/>
      <c r="Q410" s="212"/>
    </row>
    <row r="411" spans="1:17" s="211" customFormat="1" ht="63.75" customHeight="1" x14ac:dyDescent="0.2">
      <c r="A411" s="220"/>
      <c r="B411" s="221"/>
      <c r="C411" s="219"/>
      <c r="D411" s="224"/>
      <c r="E411" s="223"/>
      <c r="F411" s="221"/>
      <c r="G411" s="221"/>
      <c r="H411" s="221"/>
      <c r="M411" s="212"/>
      <c r="N411" s="212"/>
      <c r="O411" s="212"/>
      <c r="P411" s="212"/>
      <c r="Q411" s="212"/>
    </row>
    <row r="412" spans="1:17" s="211" customFormat="1" ht="63.75" customHeight="1" x14ac:dyDescent="0.2">
      <c r="A412" s="220"/>
      <c r="B412" s="221"/>
      <c r="C412" s="219"/>
      <c r="D412" s="224"/>
      <c r="E412" s="223"/>
      <c r="F412" s="221"/>
      <c r="G412" s="221"/>
      <c r="H412" s="221"/>
      <c r="M412" s="212"/>
      <c r="N412" s="212"/>
      <c r="O412" s="212"/>
      <c r="P412" s="212"/>
      <c r="Q412" s="212"/>
    </row>
    <row r="413" spans="1:17" s="211" customFormat="1" ht="63.75" customHeight="1" x14ac:dyDescent="0.2">
      <c r="A413" s="220"/>
      <c r="B413" s="221"/>
      <c r="C413" s="219"/>
      <c r="D413" s="224"/>
      <c r="E413" s="223"/>
      <c r="F413" s="221"/>
      <c r="G413" s="221"/>
      <c r="H413" s="221"/>
      <c r="M413" s="212"/>
      <c r="N413" s="212"/>
      <c r="O413" s="212"/>
      <c r="P413" s="212"/>
      <c r="Q413" s="212"/>
    </row>
    <row r="414" spans="1:17" s="211" customFormat="1" ht="63.75" customHeight="1" x14ac:dyDescent="0.2">
      <c r="A414" s="220"/>
      <c r="B414" s="221"/>
      <c r="C414" s="219"/>
      <c r="D414" s="224"/>
      <c r="E414" s="223"/>
      <c r="F414" s="221"/>
      <c r="G414" s="221"/>
      <c r="H414" s="221"/>
      <c r="M414" s="212"/>
      <c r="N414" s="212"/>
      <c r="O414" s="212"/>
      <c r="P414" s="212"/>
      <c r="Q414" s="212"/>
    </row>
    <row r="415" spans="1:17" s="211" customFormat="1" ht="63.75" customHeight="1" x14ac:dyDescent="0.2">
      <c r="A415" s="220"/>
      <c r="B415" s="221"/>
      <c r="C415" s="219"/>
      <c r="D415" s="224"/>
      <c r="E415" s="223"/>
      <c r="F415" s="221"/>
      <c r="G415" s="221"/>
      <c r="H415" s="221"/>
      <c r="M415" s="212"/>
      <c r="N415" s="212"/>
      <c r="O415" s="212"/>
      <c r="P415" s="212"/>
      <c r="Q415" s="212"/>
    </row>
    <row r="416" spans="1:17" s="211" customFormat="1" ht="63.75" customHeight="1" x14ac:dyDescent="0.2">
      <c r="A416" s="220"/>
      <c r="B416" s="221"/>
      <c r="C416" s="219"/>
      <c r="D416" s="224"/>
      <c r="E416" s="223"/>
      <c r="F416" s="221"/>
      <c r="G416" s="221"/>
      <c r="H416" s="221"/>
      <c r="M416" s="212"/>
      <c r="N416" s="212"/>
      <c r="O416" s="212"/>
      <c r="P416" s="212"/>
      <c r="Q416" s="212"/>
    </row>
    <row r="417" spans="1:17" s="211" customFormat="1" ht="63.75" customHeight="1" x14ac:dyDescent="0.2">
      <c r="A417" s="220"/>
      <c r="B417" s="221"/>
      <c r="C417" s="219"/>
      <c r="D417" s="224"/>
      <c r="E417" s="223"/>
      <c r="F417" s="221"/>
      <c r="G417" s="221"/>
      <c r="H417" s="221"/>
      <c r="M417" s="212"/>
      <c r="N417" s="212"/>
      <c r="O417" s="212"/>
      <c r="P417" s="212"/>
      <c r="Q417" s="212"/>
    </row>
    <row r="418" spans="1:17" s="211" customFormat="1" ht="63.75" customHeight="1" x14ac:dyDescent="0.2">
      <c r="A418" s="220"/>
      <c r="B418" s="221"/>
      <c r="C418" s="219"/>
      <c r="D418" s="224"/>
      <c r="E418" s="223"/>
      <c r="F418" s="221"/>
      <c r="G418" s="221"/>
      <c r="H418" s="221"/>
      <c r="M418" s="212"/>
      <c r="N418" s="212"/>
      <c r="O418" s="212"/>
      <c r="P418" s="212"/>
      <c r="Q418" s="212"/>
    </row>
    <row r="419" spans="1:17" s="211" customFormat="1" ht="63.75" customHeight="1" x14ac:dyDescent="0.2">
      <c r="A419" s="220"/>
      <c r="B419" s="221"/>
      <c r="C419" s="219"/>
      <c r="D419" s="224"/>
      <c r="E419" s="223"/>
      <c r="F419" s="221"/>
      <c r="G419" s="221"/>
      <c r="H419" s="221"/>
      <c r="M419" s="212"/>
      <c r="N419" s="212"/>
      <c r="O419" s="212"/>
      <c r="P419" s="212"/>
      <c r="Q419" s="212"/>
    </row>
    <row r="420" spans="1:17" s="211" customFormat="1" ht="63.75" customHeight="1" x14ac:dyDescent="0.2">
      <c r="A420" s="220"/>
      <c r="B420" s="221"/>
      <c r="C420" s="219"/>
      <c r="D420" s="224"/>
      <c r="E420" s="223"/>
      <c r="F420" s="221"/>
      <c r="G420" s="221"/>
      <c r="H420" s="221"/>
      <c r="M420" s="212"/>
      <c r="N420" s="212"/>
      <c r="O420" s="212"/>
      <c r="P420" s="212"/>
      <c r="Q420" s="212"/>
    </row>
    <row r="421" spans="1:17" s="211" customFormat="1" ht="63.75" customHeight="1" x14ac:dyDescent="0.2">
      <c r="A421" s="220"/>
      <c r="B421" s="221"/>
      <c r="C421" s="219"/>
      <c r="D421" s="224"/>
      <c r="E421" s="223"/>
      <c r="F421" s="221"/>
      <c r="G421" s="221"/>
      <c r="H421" s="221"/>
      <c r="M421" s="212"/>
      <c r="N421" s="212"/>
      <c r="O421" s="212"/>
      <c r="P421" s="212"/>
      <c r="Q421" s="212"/>
    </row>
    <row r="422" spans="1:17" s="211" customFormat="1" ht="63.75" customHeight="1" x14ac:dyDescent="0.2">
      <c r="A422" s="220"/>
      <c r="B422" s="221"/>
      <c r="C422" s="219"/>
      <c r="D422" s="224"/>
      <c r="E422" s="223"/>
      <c r="F422" s="221"/>
      <c r="G422" s="221"/>
      <c r="H422" s="221"/>
      <c r="M422" s="212"/>
      <c r="N422" s="212"/>
      <c r="O422" s="212"/>
      <c r="P422" s="212"/>
      <c r="Q422" s="212"/>
    </row>
    <row r="423" spans="1:17" s="211" customFormat="1" ht="63.75" customHeight="1" x14ac:dyDescent="0.2">
      <c r="A423" s="220"/>
      <c r="B423" s="221"/>
      <c r="C423" s="219"/>
      <c r="D423" s="224"/>
      <c r="E423" s="223"/>
      <c r="F423" s="221"/>
      <c r="G423" s="221"/>
      <c r="H423" s="221"/>
      <c r="M423" s="212"/>
      <c r="N423" s="212"/>
      <c r="O423" s="212"/>
      <c r="P423" s="212"/>
      <c r="Q423" s="212"/>
    </row>
    <row r="424" spans="1:17" s="211" customFormat="1" ht="63.75" customHeight="1" x14ac:dyDescent="0.2">
      <c r="A424" s="220"/>
      <c r="B424" s="221"/>
      <c r="C424" s="219"/>
      <c r="D424" s="224"/>
      <c r="E424" s="223"/>
      <c r="F424" s="221"/>
      <c r="G424" s="221"/>
      <c r="H424" s="221"/>
      <c r="M424" s="212"/>
      <c r="N424" s="212"/>
      <c r="O424" s="212"/>
      <c r="P424" s="212"/>
      <c r="Q424" s="212"/>
    </row>
    <row r="425" spans="1:17" s="211" customFormat="1" ht="63.75" customHeight="1" x14ac:dyDescent="0.2">
      <c r="A425" s="220"/>
      <c r="B425" s="221"/>
      <c r="C425" s="219"/>
      <c r="D425" s="224"/>
      <c r="E425" s="223"/>
      <c r="F425" s="221"/>
      <c r="G425" s="221"/>
      <c r="H425" s="221"/>
      <c r="M425" s="212"/>
      <c r="N425" s="212"/>
      <c r="O425" s="212"/>
      <c r="P425" s="212"/>
      <c r="Q425" s="212"/>
    </row>
    <row r="426" spans="1:17" s="211" customFormat="1" ht="63.75" customHeight="1" x14ac:dyDescent="0.2">
      <c r="A426" s="220"/>
      <c r="B426" s="221"/>
      <c r="C426" s="219"/>
      <c r="D426" s="224"/>
      <c r="E426" s="223"/>
      <c r="F426" s="221"/>
      <c r="G426" s="221"/>
      <c r="H426" s="221"/>
      <c r="M426" s="212"/>
      <c r="N426" s="212"/>
      <c r="O426" s="212"/>
      <c r="P426" s="212"/>
      <c r="Q426" s="212"/>
    </row>
    <row r="427" spans="1:17" s="211" customFormat="1" ht="63.75" customHeight="1" x14ac:dyDescent="0.2">
      <c r="A427" s="220"/>
      <c r="B427" s="221"/>
      <c r="C427" s="219"/>
      <c r="D427" s="224"/>
      <c r="E427" s="223"/>
      <c r="F427" s="221"/>
      <c r="G427" s="221"/>
      <c r="H427" s="221"/>
      <c r="M427" s="212"/>
      <c r="N427" s="212"/>
      <c r="O427" s="212"/>
      <c r="P427" s="212"/>
      <c r="Q427" s="212"/>
    </row>
    <row r="428" spans="1:17" s="211" customFormat="1" ht="63.75" customHeight="1" x14ac:dyDescent="0.2">
      <c r="A428" s="220"/>
      <c r="B428" s="221"/>
      <c r="C428" s="219"/>
      <c r="D428" s="224"/>
      <c r="E428" s="223"/>
      <c r="F428" s="221"/>
      <c r="G428" s="221"/>
      <c r="H428" s="221"/>
      <c r="M428" s="212"/>
      <c r="N428" s="212"/>
      <c r="O428" s="212"/>
      <c r="P428" s="212"/>
      <c r="Q428" s="212"/>
    </row>
    <row r="429" spans="1:17" s="211" customFormat="1" ht="63.75" customHeight="1" x14ac:dyDescent="0.2">
      <c r="A429" s="220"/>
      <c r="B429" s="221"/>
      <c r="C429" s="219"/>
      <c r="D429" s="224"/>
      <c r="E429" s="223"/>
      <c r="F429" s="221"/>
      <c r="G429" s="221"/>
      <c r="H429" s="221"/>
      <c r="M429" s="212"/>
      <c r="N429" s="212"/>
      <c r="O429" s="212"/>
      <c r="P429" s="212"/>
      <c r="Q429" s="212"/>
    </row>
    <row r="430" spans="1:17" s="211" customFormat="1" ht="63.75" customHeight="1" x14ac:dyDescent="0.2">
      <c r="A430" s="220"/>
      <c r="B430" s="221"/>
      <c r="C430" s="219"/>
      <c r="D430" s="224"/>
      <c r="E430" s="223"/>
      <c r="F430" s="221"/>
      <c r="G430" s="221"/>
      <c r="H430" s="221"/>
      <c r="M430" s="212"/>
      <c r="N430" s="212"/>
      <c r="O430" s="212"/>
      <c r="P430" s="212"/>
      <c r="Q430" s="212"/>
    </row>
    <row r="431" spans="1:17" s="211" customFormat="1" ht="63.75" customHeight="1" x14ac:dyDescent="0.2">
      <c r="A431" s="220"/>
      <c r="B431" s="221"/>
      <c r="C431" s="219"/>
      <c r="D431" s="224"/>
      <c r="E431" s="223"/>
      <c r="F431" s="221"/>
      <c r="G431" s="221"/>
      <c r="H431" s="221"/>
      <c r="M431" s="212"/>
      <c r="N431" s="212"/>
      <c r="O431" s="212"/>
      <c r="P431" s="212"/>
      <c r="Q431" s="212"/>
    </row>
    <row r="432" spans="1:17" s="211" customFormat="1" ht="63.75" customHeight="1" x14ac:dyDescent="0.2">
      <c r="A432" s="220"/>
      <c r="B432" s="221"/>
      <c r="C432" s="219"/>
      <c r="D432" s="224"/>
      <c r="E432" s="223"/>
      <c r="F432" s="221"/>
      <c r="G432" s="221"/>
      <c r="H432" s="221"/>
      <c r="M432" s="212"/>
      <c r="N432" s="212"/>
      <c r="O432" s="212"/>
      <c r="P432" s="212"/>
      <c r="Q432" s="212"/>
    </row>
    <row r="433" spans="1:17" s="211" customFormat="1" ht="63.75" customHeight="1" x14ac:dyDescent="0.2">
      <c r="A433" s="220"/>
      <c r="B433" s="221"/>
      <c r="C433" s="219"/>
      <c r="D433" s="224"/>
      <c r="E433" s="223"/>
      <c r="F433" s="221"/>
      <c r="G433" s="221"/>
      <c r="H433" s="221"/>
      <c r="M433" s="212"/>
      <c r="N433" s="212"/>
      <c r="O433" s="212"/>
      <c r="P433" s="212"/>
      <c r="Q433" s="212"/>
    </row>
    <row r="434" spans="1:17" s="211" customFormat="1" ht="63.75" customHeight="1" x14ac:dyDescent="0.2">
      <c r="A434" s="220"/>
      <c r="B434" s="221"/>
      <c r="C434" s="219"/>
      <c r="D434" s="224"/>
      <c r="E434" s="223"/>
      <c r="F434" s="221"/>
      <c r="G434" s="221"/>
      <c r="H434" s="221"/>
      <c r="M434" s="212"/>
      <c r="N434" s="212"/>
      <c r="O434" s="212"/>
      <c r="P434" s="212"/>
      <c r="Q434" s="212"/>
    </row>
    <row r="435" spans="1:17" s="211" customFormat="1" ht="63.75" customHeight="1" x14ac:dyDescent="0.2">
      <c r="A435" s="220"/>
      <c r="B435" s="221"/>
      <c r="C435" s="219"/>
      <c r="D435" s="224"/>
      <c r="E435" s="223"/>
      <c r="F435" s="221"/>
      <c r="G435" s="221"/>
      <c r="H435" s="221"/>
      <c r="M435" s="212"/>
      <c r="N435" s="212"/>
      <c r="O435" s="212"/>
      <c r="P435" s="212"/>
      <c r="Q435" s="212"/>
    </row>
    <row r="436" spans="1:17" s="211" customFormat="1" ht="63.75" customHeight="1" x14ac:dyDescent="0.2">
      <c r="A436" s="220"/>
      <c r="B436" s="221"/>
      <c r="C436" s="219"/>
      <c r="D436" s="224"/>
      <c r="E436" s="223"/>
      <c r="F436" s="221"/>
      <c r="G436" s="221"/>
      <c r="H436" s="221"/>
      <c r="M436" s="212"/>
      <c r="N436" s="212"/>
      <c r="O436" s="212"/>
      <c r="P436" s="212"/>
      <c r="Q436" s="212"/>
    </row>
    <row r="437" spans="1:17" s="211" customFormat="1" ht="63.75" customHeight="1" x14ac:dyDescent="0.2">
      <c r="A437" s="220"/>
      <c r="B437" s="221"/>
      <c r="C437" s="219"/>
      <c r="D437" s="224"/>
      <c r="E437" s="223"/>
      <c r="F437" s="221"/>
      <c r="G437" s="221"/>
      <c r="H437" s="221"/>
      <c r="M437" s="212"/>
      <c r="N437" s="212"/>
      <c r="O437" s="212"/>
      <c r="P437" s="212"/>
      <c r="Q437" s="212"/>
    </row>
    <row r="438" spans="1:17" s="211" customFormat="1" ht="63.75" customHeight="1" x14ac:dyDescent="0.2">
      <c r="A438" s="220"/>
      <c r="B438" s="221"/>
      <c r="C438" s="219"/>
      <c r="D438" s="224"/>
      <c r="E438" s="223"/>
      <c r="F438" s="221"/>
      <c r="G438" s="221"/>
      <c r="H438" s="221"/>
      <c r="M438" s="212"/>
      <c r="N438" s="212"/>
      <c r="O438" s="212"/>
      <c r="P438" s="212"/>
      <c r="Q438" s="212"/>
    </row>
    <row r="439" spans="1:17" s="211" customFormat="1" ht="63.75" customHeight="1" x14ac:dyDescent="0.2">
      <c r="A439" s="220"/>
      <c r="B439" s="221"/>
      <c r="C439" s="219"/>
      <c r="D439" s="224"/>
      <c r="E439" s="223"/>
      <c r="F439" s="221"/>
      <c r="G439" s="221"/>
      <c r="H439" s="221"/>
      <c r="M439" s="212"/>
      <c r="N439" s="212"/>
      <c r="O439" s="212"/>
      <c r="P439" s="212"/>
      <c r="Q439" s="212"/>
    </row>
    <row r="440" spans="1:17" s="211" customFormat="1" ht="63.75" customHeight="1" x14ac:dyDescent="0.2">
      <c r="A440" s="220"/>
      <c r="B440" s="221"/>
      <c r="C440" s="219"/>
      <c r="D440" s="224"/>
      <c r="E440" s="223"/>
      <c r="F440" s="221"/>
      <c r="G440" s="221"/>
      <c r="H440" s="221"/>
      <c r="M440" s="212"/>
      <c r="N440" s="212"/>
      <c r="O440" s="212"/>
      <c r="P440" s="212"/>
      <c r="Q440" s="212"/>
    </row>
    <row r="441" spans="1:17" s="211" customFormat="1" ht="63.75" customHeight="1" x14ac:dyDescent="0.2">
      <c r="A441" s="220"/>
      <c r="B441" s="221"/>
      <c r="C441" s="219"/>
      <c r="D441" s="224"/>
      <c r="E441" s="223"/>
      <c r="F441" s="221"/>
      <c r="G441" s="221"/>
      <c r="H441" s="221"/>
      <c r="M441" s="212"/>
      <c r="N441" s="212"/>
      <c r="O441" s="212"/>
      <c r="P441" s="212"/>
      <c r="Q441" s="212"/>
    </row>
    <row r="442" spans="1:17" s="211" customFormat="1" ht="63.75" customHeight="1" x14ac:dyDescent="0.2">
      <c r="A442" s="220"/>
      <c r="B442" s="221"/>
      <c r="C442" s="219"/>
      <c r="D442" s="224"/>
      <c r="E442" s="223"/>
      <c r="F442" s="221"/>
      <c r="G442" s="221"/>
      <c r="H442" s="221"/>
      <c r="M442" s="212"/>
      <c r="N442" s="212"/>
      <c r="O442" s="212"/>
      <c r="P442" s="212"/>
      <c r="Q442" s="212"/>
    </row>
    <row r="443" spans="1:17" s="211" customFormat="1" ht="63.75" customHeight="1" x14ac:dyDescent="0.2">
      <c r="A443" s="220"/>
      <c r="B443" s="221"/>
      <c r="C443" s="219"/>
      <c r="D443" s="224"/>
      <c r="E443" s="223"/>
      <c r="F443" s="221"/>
      <c r="G443" s="221"/>
      <c r="H443" s="221"/>
      <c r="M443" s="212"/>
      <c r="N443" s="212"/>
      <c r="O443" s="212"/>
      <c r="P443" s="212"/>
      <c r="Q443" s="212"/>
    </row>
    <row r="444" spans="1:17" s="211" customFormat="1" ht="63.75" customHeight="1" x14ac:dyDescent="0.2">
      <c r="A444" s="220"/>
      <c r="B444" s="221"/>
      <c r="C444" s="219"/>
      <c r="D444" s="224"/>
      <c r="E444" s="223"/>
      <c r="F444" s="221"/>
      <c r="G444" s="221"/>
      <c r="H444" s="221"/>
      <c r="M444" s="212"/>
      <c r="N444" s="212"/>
      <c r="O444" s="212"/>
      <c r="P444" s="212"/>
      <c r="Q444" s="212"/>
    </row>
    <row r="445" spans="1:17" s="211" customFormat="1" ht="63.75" customHeight="1" x14ac:dyDescent="0.2">
      <c r="A445" s="220"/>
      <c r="B445" s="221"/>
      <c r="C445" s="219"/>
      <c r="D445" s="224"/>
      <c r="E445" s="223"/>
      <c r="F445" s="221"/>
      <c r="G445" s="221"/>
      <c r="H445" s="221"/>
      <c r="M445" s="212"/>
      <c r="N445" s="212"/>
      <c r="O445" s="212"/>
      <c r="P445" s="212"/>
      <c r="Q445" s="212"/>
    </row>
    <row r="446" spans="1:17" s="211" customFormat="1" ht="63.75" customHeight="1" x14ac:dyDescent="0.2">
      <c r="A446" s="220"/>
      <c r="B446" s="221"/>
      <c r="C446" s="219"/>
      <c r="D446" s="224"/>
      <c r="E446" s="223"/>
      <c r="F446" s="221"/>
      <c r="G446" s="221"/>
      <c r="H446" s="221"/>
      <c r="M446" s="212"/>
      <c r="N446" s="212"/>
      <c r="O446" s="212"/>
      <c r="P446" s="212"/>
      <c r="Q446" s="212"/>
    </row>
    <row r="447" spans="1:17" s="211" customFormat="1" ht="63.75" customHeight="1" x14ac:dyDescent="0.2">
      <c r="A447" s="220"/>
      <c r="B447" s="221"/>
      <c r="C447" s="219"/>
      <c r="D447" s="224"/>
      <c r="E447" s="223"/>
      <c r="F447" s="221"/>
      <c r="G447" s="221"/>
      <c r="H447" s="221"/>
      <c r="M447" s="212"/>
      <c r="N447" s="212"/>
      <c r="O447" s="212"/>
      <c r="P447" s="212"/>
      <c r="Q447" s="212"/>
    </row>
    <row r="448" spans="1:17" s="211" customFormat="1" ht="63.75" customHeight="1" x14ac:dyDescent="0.2">
      <c r="A448" s="220"/>
      <c r="B448" s="221"/>
      <c r="C448" s="219"/>
      <c r="D448" s="224"/>
      <c r="E448" s="223"/>
      <c r="F448" s="221"/>
      <c r="G448" s="221"/>
      <c r="H448" s="221"/>
      <c r="M448" s="212"/>
      <c r="N448" s="212"/>
      <c r="O448" s="212"/>
      <c r="P448" s="212"/>
      <c r="Q448" s="212"/>
    </row>
    <row r="449" spans="1:17" s="211" customFormat="1" ht="63.75" customHeight="1" x14ac:dyDescent="0.2">
      <c r="A449" s="220"/>
      <c r="B449" s="221"/>
      <c r="C449" s="219"/>
      <c r="D449" s="224"/>
      <c r="E449" s="223"/>
      <c r="F449" s="221"/>
      <c r="G449" s="221"/>
      <c r="H449" s="221"/>
      <c r="M449" s="212"/>
      <c r="N449" s="212"/>
      <c r="O449" s="212"/>
      <c r="P449" s="212"/>
      <c r="Q449" s="212"/>
    </row>
    <row r="450" spans="1:17" s="211" customFormat="1" ht="63.75" customHeight="1" x14ac:dyDescent="0.2">
      <c r="A450" s="220"/>
      <c r="B450" s="221"/>
      <c r="C450" s="219"/>
      <c r="D450" s="224"/>
      <c r="E450" s="223"/>
      <c r="F450" s="221"/>
      <c r="G450" s="221"/>
      <c r="H450" s="221"/>
      <c r="M450" s="212"/>
      <c r="N450" s="212"/>
      <c r="O450" s="212"/>
      <c r="P450" s="212"/>
      <c r="Q450" s="212"/>
    </row>
    <row r="451" spans="1:17" s="211" customFormat="1" ht="63.75" customHeight="1" x14ac:dyDescent="0.2">
      <c r="A451" s="220"/>
      <c r="B451" s="221"/>
      <c r="C451" s="219"/>
      <c r="D451" s="224"/>
      <c r="E451" s="223"/>
      <c r="F451" s="221"/>
      <c r="G451" s="221"/>
      <c r="H451" s="221"/>
      <c r="M451" s="212"/>
      <c r="N451" s="212"/>
      <c r="O451" s="212"/>
      <c r="P451" s="212"/>
      <c r="Q451" s="212"/>
    </row>
    <row r="452" spans="1:17" s="211" customFormat="1" ht="63.75" customHeight="1" x14ac:dyDescent="0.2">
      <c r="A452" s="220"/>
      <c r="B452" s="221"/>
      <c r="C452" s="219"/>
      <c r="D452" s="224"/>
      <c r="E452" s="223"/>
      <c r="F452" s="221"/>
      <c r="G452" s="221"/>
      <c r="H452" s="221"/>
      <c r="M452" s="212"/>
      <c r="N452" s="212"/>
      <c r="O452" s="212"/>
      <c r="P452" s="212"/>
      <c r="Q452" s="212"/>
    </row>
    <row r="453" spans="1:17" s="211" customFormat="1" ht="63.75" customHeight="1" x14ac:dyDescent="0.2">
      <c r="A453" s="220"/>
      <c r="B453" s="221"/>
      <c r="C453" s="219"/>
      <c r="D453" s="224"/>
      <c r="E453" s="223"/>
      <c r="F453" s="221"/>
      <c r="G453" s="221"/>
      <c r="H453" s="221"/>
      <c r="M453" s="212"/>
      <c r="N453" s="212"/>
      <c r="O453" s="212"/>
      <c r="P453" s="212"/>
      <c r="Q453" s="212"/>
    </row>
    <row r="454" spans="1:17" s="211" customFormat="1" ht="63.75" customHeight="1" x14ac:dyDescent="0.2">
      <c r="A454" s="220"/>
      <c r="B454" s="221"/>
      <c r="C454" s="219"/>
      <c r="D454" s="224"/>
      <c r="E454" s="223"/>
      <c r="F454" s="221"/>
      <c r="G454" s="221"/>
      <c r="H454" s="221"/>
      <c r="M454" s="212"/>
      <c r="N454" s="212"/>
      <c r="O454" s="212"/>
      <c r="P454" s="212"/>
      <c r="Q454" s="212"/>
    </row>
    <row r="455" spans="1:17" s="211" customFormat="1" ht="63.75" customHeight="1" x14ac:dyDescent="0.2">
      <c r="A455" s="220"/>
      <c r="B455" s="221"/>
      <c r="C455" s="219"/>
      <c r="D455" s="224"/>
      <c r="E455" s="223"/>
      <c r="F455" s="221"/>
      <c r="G455" s="221"/>
      <c r="H455" s="221"/>
      <c r="M455" s="212"/>
      <c r="N455" s="212"/>
      <c r="O455" s="212"/>
      <c r="P455" s="212"/>
      <c r="Q455" s="212"/>
    </row>
    <row r="456" spans="1:17" s="211" customFormat="1" ht="63.75" customHeight="1" x14ac:dyDescent="0.2">
      <c r="A456" s="220"/>
      <c r="B456" s="221"/>
      <c r="C456" s="219"/>
      <c r="D456" s="224"/>
      <c r="E456" s="223"/>
      <c r="F456" s="221"/>
      <c r="G456" s="221"/>
      <c r="H456" s="221"/>
      <c r="M456" s="212"/>
      <c r="N456" s="212"/>
      <c r="O456" s="212"/>
      <c r="P456" s="212"/>
      <c r="Q456" s="212"/>
    </row>
    <row r="457" spans="1:17" s="211" customFormat="1" ht="63.75" customHeight="1" x14ac:dyDescent="0.2">
      <c r="A457" s="220"/>
      <c r="B457" s="221"/>
      <c r="C457" s="219"/>
      <c r="D457" s="224"/>
      <c r="E457" s="223"/>
      <c r="F457" s="221"/>
      <c r="G457" s="221"/>
      <c r="H457" s="221"/>
      <c r="M457" s="212"/>
      <c r="N457" s="212"/>
      <c r="O457" s="212"/>
      <c r="P457" s="212"/>
      <c r="Q457" s="212"/>
    </row>
    <row r="458" spans="1:17" s="211" customFormat="1" ht="63.75" customHeight="1" x14ac:dyDescent="0.2">
      <c r="A458" s="220"/>
      <c r="B458" s="221"/>
      <c r="C458" s="219"/>
      <c r="D458" s="224"/>
      <c r="E458" s="223"/>
      <c r="F458" s="221"/>
      <c r="G458" s="221"/>
      <c r="H458" s="221"/>
      <c r="M458" s="212"/>
      <c r="N458" s="212"/>
      <c r="O458" s="212"/>
      <c r="P458" s="212"/>
      <c r="Q458" s="212"/>
    </row>
    <row r="459" spans="1:17" s="211" customFormat="1" ht="63.75" customHeight="1" x14ac:dyDescent="0.2">
      <c r="A459" s="220"/>
      <c r="B459" s="221"/>
      <c r="C459" s="219"/>
      <c r="D459" s="224"/>
      <c r="E459" s="223"/>
      <c r="F459" s="221"/>
      <c r="G459" s="221"/>
      <c r="H459" s="221"/>
      <c r="M459" s="212"/>
      <c r="N459" s="212"/>
      <c r="O459" s="212"/>
      <c r="P459" s="212"/>
      <c r="Q459" s="212"/>
    </row>
    <row r="460" spans="1:17" s="211" customFormat="1" ht="63.75" customHeight="1" x14ac:dyDescent="0.2">
      <c r="A460" s="220"/>
      <c r="B460" s="221"/>
      <c r="C460" s="219"/>
      <c r="D460" s="224"/>
      <c r="E460" s="223"/>
      <c r="F460" s="221"/>
      <c r="G460" s="221"/>
      <c r="H460" s="221"/>
      <c r="M460" s="212"/>
      <c r="N460" s="212"/>
      <c r="O460" s="212"/>
      <c r="P460" s="212"/>
      <c r="Q460" s="212"/>
    </row>
    <row r="461" spans="1:17" s="211" customFormat="1" ht="63.75" customHeight="1" x14ac:dyDescent="0.2">
      <c r="A461" s="220"/>
      <c r="B461" s="221"/>
      <c r="C461" s="219"/>
      <c r="D461" s="224"/>
      <c r="E461" s="223"/>
      <c r="F461" s="221"/>
      <c r="G461" s="221"/>
      <c r="H461" s="221"/>
      <c r="M461" s="212"/>
      <c r="N461" s="212"/>
      <c r="O461" s="212"/>
      <c r="P461" s="212"/>
      <c r="Q461" s="212"/>
    </row>
    <row r="462" spans="1:17" s="211" customFormat="1" ht="63.75" customHeight="1" x14ac:dyDescent="0.2">
      <c r="A462" s="220"/>
      <c r="B462" s="221"/>
      <c r="C462" s="219"/>
      <c r="D462" s="224"/>
      <c r="E462" s="223"/>
      <c r="F462" s="221"/>
      <c r="G462" s="221"/>
      <c r="H462" s="221"/>
      <c r="M462" s="212"/>
      <c r="N462" s="212"/>
      <c r="O462" s="212"/>
      <c r="P462" s="212"/>
      <c r="Q462" s="212"/>
    </row>
    <row r="463" spans="1:17" s="211" customFormat="1" ht="63.75" customHeight="1" x14ac:dyDescent="0.2">
      <c r="A463" s="220"/>
      <c r="B463" s="221"/>
      <c r="C463" s="219"/>
      <c r="D463" s="224"/>
      <c r="E463" s="223"/>
      <c r="F463" s="221"/>
      <c r="G463" s="221"/>
      <c r="H463" s="221"/>
      <c r="M463" s="212"/>
      <c r="N463" s="212"/>
      <c r="O463" s="212"/>
      <c r="P463" s="212"/>
      <c r="Q463" s="212"/>
    </row>
    <row r="464" spans="1:17" s="211" customFormat="1" ht="63.75" customHeight="1" x14ac:dyDescent="0.2">
      <c r="A464" s="220"/>
      <c r="B464" s="221"/>
      <c r="C464" s="219"/>
      <c r="D464" s="224"/>
      <c r="E464" s="223"/>
      <c r="F464" s="221"/>
      <c r="G464" s="221"/>
      <c r="H464" s="221"/>
      <c r="M464" s="212"/>
      <c r="N464" s="212"/>
      <c r="O464" s="212"/>
      <c r="P464" s="212"/>
      <c r="Q464" s="212"/>
    </row>
    <row r="465" spans="1:17" s="211" customFormat="1" ht="63.75" customHeight="1" x14ac:dyDescent="0.2">
      <c r="A465" s="220"/>
      <c r="B465" s="221"/>
      <c r="C465" s="219"/>
      <c r="D465" s="224"/>
      <c r="E465" s="223"/>
      <c r="F465" s="221"/>
      <c r="G465" s="221"/>
      <c r="H465" s="221"/>
      <c r="M465" s="212"/>
      <c r="N465" s="212"/>
      <c r="O465" s="212"/>
      <c r="P465" s="212"/>
      <c r="Q465" s="212"/>
    </row>
    <row r="466" spans="1:17" s="211" customFormat="1" ht="63.75" customHeight="1" x14ac:dyDescent="0.2">
      <c r="A466" s="220"/>
      <c r="B466" s="221"/>
      <c r="C466" s="219"/>
      <c r="D466" s="224"/>
      <c r="E466" s="223"/>
      <c r="F466" s="221"/>
      <c r="G466" s="221"/>
      <c r="H466" s="221"/>
      <c r="M466" s="212"/>
      <c r="N466" s="212"/>
      <c r="O466" s="212"/>
      <c r="P466" s="212"/>
      <c r="Q466" s="212"/>
    </row>
    <row r="467" spans="1:17" s="211" customFormat="1" ht="63.75" customHeight="1" x14ac:dyDescent="0.2">
      <c r="A467" s="220"/>
      <c r="B467" s="221"/>
      <c r="C467" s="219"/>
      <c r="D467" s="224"/>
      <c r="E467" s="223"/>
      <c r="F467" s="221"/>
      <c r="G467" s="221"/>
      <c r="H467" s="221"/>
      <c r="M467" s="212"/>
      <c r="N467" s="212"/>
      <c r="O467" s="212"/>
      <c r="P467" s="212"/>
      <c r="Q467" s="212"/>
    </row>
    <row r="468" spans="1:17" s="211" customFormat="1" ht="63.75" customHeight="1" x14ac:dyDescent="0.2">
      <c r="A468" s="220"/>
      <c r="B468" s="221"/>
      <c r="C468" s="219"/>
      <c r="D468" s="224"/>
      <c r="E468" s="223"/>
      <c r="F468" s="221"/>
      <c r="G468" s="221"/>
      <c r="H468" s="221"/>
      <c r="M468" s="212"/>
      <c r="N468" s="212"/>
      <c r="O468" s="212"/>
      <c r="P468" s="212"/>
      <c r="Q468" s="212"/>
    </row>
    <row r="469" spans="1:17" s="211" customFormat="1" ht="63.75" customHeight="1" x14ac:dyDescent="0.2">
      <c r="A469" s="220"/>
      <c r="B469" s="221"/>
      <c r="C469" s="219"/>
      <c r="D469" s="224"/>
      <c r="E469" s="223"/>
      <c r="F469" s="221"/>
      <c r="G469" s="221"/>
      <c r="H469" s="221"/>
      <c r="M469" s="212"/>
      <c r="N469" s="212"/>
      <c r="O469" s="212"/>
      <c r="P469" s="212"/>
      <c r="Q469" s="212"/>
    </row>
    <row r="470" spans="1:17" s="211" customFormat="1" ht="63.75" customHeight="1" x14ac:dyDescent="0.2">
      <c r="A470" s="220"/>
      <c r="B470" s="221"/>
      <c r="C470" s="219"/>
      <c r="D470" s="224"/>
      <c r="E470" s="223"/>
      <c r="F470" s="221"/>
      <c r="G470" s="221"/>
      <c r="H470" s="221"/>
      <c r="M470" s="212"/>
      <c r="N470" s="212"/>
      <c r="O470" s="212"/>
      <c r="P470" s="212"/>
      <c r="Q470" s="212"/>
    </row>
    <row r="471" spans="1:17" s="211" customFormat="1" ht="63.75" customHeight="1" x14ac:dyDescent="0.2">
      <c r="A471" s="220"/>
      <c r="B471" s="221"/>
      <c r="C471" s="219"/>
      <c r="D471" s="224"/>
      <c r="E471" s="223"/>
      <c r="F471" s="221"/>
      <c r="G471" s="221"/>
      <c r="H471" s="221"/>
      <c r="M471" s="212"/>
      <c r="N471" s="212"/>
      <c r="O471" s="212"/>
      <c r="P471" s="212"/>
      <c r="Q471" s="212"/>
    </row>
    <row r="472" spans="1:17" s="211" customFormat="1" ht="63.75" customHeight="1" x14ac:dyDescent="0.2">
      <c r="A472" s="220"/>
      <c r="B472" s="221"/>
      <c r="C472" s="219"/>
      <c r="D472" s="224"/>
      <c r="E472" s="223"/>
      <c r="F472" s="221"/>
      <c r="G472" s="221"/>
      <c r="H472" s="221"/>
      <c r="M472" s="212"/>
      <c r="N472" s="212"/>
      <c r="O472" s="212"/>
      <c r="P472" s="212"/>
      <c r="Q472" s="212"/>
    </row>
    <row r="473" spans="1:17" s="211" customFormat="1" ht="63.75" customHeight="1" x14ac:dyDescent="0.2">
      <c r="A473" s="220"/>
      <c r="B473" s="221"/>
      <c r="C473" s="219"/>
      <c r="D473" s="224"/>
      <c r="E473" s="223"/>
      <c r="F473" s="221"/>
      <c r="G473" s="221"/>
      <c r="H473" s="221"/>
      <c r="M473" s="212"/>
      <c r="N473" s="212"/>
      <c r="O473" s="212"/>
      <c r="P473" s="212"/>
      <c r="Q473" s="212"/>
    </row>
    <row r="474" spans="1:17" s="211" customFormat="1" ht="63.75" customHeight="1" x14ac:dyDescent="0.2">
      <c r="A474" s="220"/>
      <c r="B474" s="221"/>
      <c r="C474" s="219"/>
      <c r="D474" s="224"/>
      <c r="E474" s="223"/>
      <c r="F474" s="221"/>
      <c r="G474" s="221"/>
      <c r="H474" s="221"/>
      <c r="M474" s="212"/>
      <c r="N474" s="212"/>
      <c r="O474" s="212"/>
      <c r="P474" s="212"/>
      <c r="Q474" s="212"/>
    </row>
    <row r="475" spans="1:17" s="211" customFormat="1" ht="63.75" customHeight="1" x14ac:dyDescent="0.2">
      <c r="A475" s="220"/>
      <c r="B475" s="221"/>
      <c r="C475" s="219"/>
      <c r="D475" s="224"/>
      <c r="E475" s="223"/>
      <c r="F475" s="221"/>
      <c r="G475" s="221"/>
      <c r="H475" s="221"/>
      <c r="M475" s="212"/>
      <c r="N475" s="212"/>
      <c r="O475" s="212"/>
      <c r="P475" s="212"/>
      <c r="Q475" s="212"/>
    </row>
    <row r="476" spans="1:17" s="211" customFormat="1" ht="63.75" customHeight="1" x14ac:dyDescent="0.2">
      <c r="A476" s="220"/>
      <c r="B476" s="221"/>
      <c r="C476" s="219"/>
      <c r="D476" s="224"/>
      <c r="E476" s="223"/>
      <c r="F476" s="221"/>
      <c r="G476" s="221"/>
      <c r="H476" s="221"/>
      <c r="M476" s="212"/>
      <c r="N476" s="212"/>
      <c r="O476" s="212"/>
      <c r="P476" s="212"/>
      <c r="Q476" s="212"/>
    </row>
    <row r="477" spans="1:17" s="211" customFormat="1" ht="63.75" customHeight="1" x14ac:dyDescent="0.2">
      <c r="A477" s="220"/>
      <c r="B477" s="221"/>
      <c r="C477" s="219"/>
      <c r="D477" s="224"/>
      <c r="E477" s="223"/>
      <c r="F477" s="221"/>
      <c r="G477" s="221"/>
      <c r="H477" s="221"/>
      <c r="M477" s="212"/>
      <c r="N477" s="212"/>
      <c r="O477" s="212"/>
      <c r="P477" s="212"/>
      <c r="Q477" s="212"/>
    </row>
    <row r="478" spans="1:17" s="211" customFormat="1" ht="63.75" customHeight="1" x14ac:dyDescent="0.2">
      <c r="A478" s="220"/>
      <c r="B478" s="221"/>
      <c r="C478" s="219"/>
      <c r="D478" s="224"/>
      <c r="E478" s="223"/>
      <c r="F478" s="221"/>
      <c r="G478" s="221"/>
      <c r="H478" s="221"/>
      <c r="M478" s="212"/>
      <c r="N478" s="212"/>
      <c r="O478" s="212"/>
      <c r="P478" s="212"/>
      <c r="Q478" s="212"/>
    </row>
    <row r="479" spans="1:17" s="211" customFormat="1" ht="63.75" customHeight="1" x14ac:dyDescent="0.2">
      <c r="A479" s="220"/>
      <c r="B479" s="221"/>
      <c r="C479" s="219"/>
      <c r="D479" s="224"/>
      <c r="E479" s="223"/>
      <c r="F479" s="221"/>
      <c r="G479" s="221"/>
      <c r="H479" s="221"/>
      <c r="M479" s="212"/>
      <c r="N479" s="212"/>
      <c r="O479" s="212"/>
      <c r="P479" s="212"/>
      <c r="Q479" s="212"/>
    </row>
    <row r="480" spans="1:17" s="211" customFormat="1" ht="63.75" customHeight="1" x14ac:dyDescent="0.2">
      <c r="A480" s="220"/>
      <c r="B480" s="221"/>
      <c r="C480" s="219"/>
      <c r="D480" s="224"/>
      <c r="E480" s="223"/>
      <c r="F480" s="221"/>
      <c r="G480" s="221"/>
      <c r="H480" s="221"/>
      <c r="M480" s="212"/>
      <c r="N480" s="212"/>
      <c r="O480" s="212"/>
      <c r="P480" s="212"/>
      <c r="Q480" s="212"/>
    </row>
    <row r="481" spans="1:17" s="211" customFormat="1" ht="63.75" customHeight="1" x14ac:dyDescent="0.2">
      <c r="A481" s="220"/>
      <c r="B481" s="221"/>
      <c r="C481" s="219"/>
      <c r="D481" s="224"/>
      <c r="E481" s="223"/>
      <c r="F481" s="221"/>
      <c r="G481" s="221"/>
      <c r="H481" s="221"/>
      <c r="M481" s="212"/>
      <c r="N481" s="212"/>
      <c r="O481" s="212"/>
      <c r="P481" s="212"/>
      <c r="Q481" s="212"/>
    </row>
    <row r="482" spans="1:17" s="211" customFormat="1" ht="63.75" customHeight="1" x14ac:dyDescent="0.2">
      <c r="A482" s="220"/>
      <c r="B482" s="221"/>
      <c r="C482" s="219"/>
      <c r="D482" s="224"/>
      <c r="E482" s="223"/>
      <c r="F482" s="221"/>
      <c r="G482" s="221"/>
      <c r="H482" s="221"/>
      <c r="M482" s="212"/>
      <c r="N482" s="212"/>
      <c r="O482" s="212"/>
      <c r="P482" s="212"/>
      <c r="Q482" s="212"/>
    </row>
    <row r="483" spans="1:17" s="211" customFormat="1" ht="63.75" customHeight="1" x14ac:dyDescent="0.2">
      <c r="A483" s="220"/>
      <c r="B483" s="221"/>
      <c r="C483" s="219"/>
      <c r="D483" s="224"/>
      <c r="E483" s="223"/>
      <c r="F483" s="221"/>
      <c r="G483" s="221"/>
      <c r="H483" s="221"/>
      <c r="M483" s="212"/>
      <c r="N483" s="212"/>
      <c r="O483" s="212"/>
      <c r="P483" s="212"/>
      <c r="Q483" s="212"/>
    </row>
    <row r="484" spans="1:17" s="211" customFormat="1" ht="63.75" customHeight="1" x14ac:dyDescent="0.2">
      <c r="A484" s="220"/>
      <c r="B484" s="221"/>
      <c r="C484" s="219"/>
      <c r="D484" s="224"/>
      <c r="E484" s="223"/>
      <c r="F484" s="221"/>
      <c r="G484" s="221"/>
      <c r="H484" s="221"/>
      <c r="M484" s="212"/>
      <c r="N484" s="212"/>
      <c r="O484" s="212"/>
      <c r="P484" s="212"/>
      <c r="Q484" s="212"/>
    </row>
    <row r="485" spans="1:17" s="211" customFormat="1" ht="63.75" customHeight="1" x14ac:dyDescent="0.2">
      <c r="A485" s="220"/>
      <c r="B485" s="221"/>
      <c r="C485" s="219"/>
      <c r="D485" s="224"/>
      <c r="E485" s="223"/>
      <c r="F485" s="221"/>
      <c r="G485" s="221"/>
      <c r="H485" s="221"/>
      <c r="M485" s="212"/>
      <c r="N485" s="212"/>
      <c r="O485" s="212"/>
      <c r="P485" s="212"/>
      <c r="Q485" s="212"/>
    </row>
    <row r="486" spans="1:17" s="211" customFormat="1" ht="63.75" customHeight="1" x14ac:dyDescent="0.2">
      <c r="A486" s="220"/>
      <c r="B486" s="221"/>
      <c r="C486" s="219"/>
      <c r="D486" s="224"/>
      <c r="E486" s="223"/>
      <c r="F486" s="221"/>
      <c r="G486" s="221"/>
      <c r="H486" s="221"/>
      <c r="M486" s="212"/>
      <c r="N486" s="212"/>
      <c r="O486" s="212"/>
      <c r="P486" s="212"/>
      <c r="Q486" s="212"/>
    </row>
    <row r="487" spans="1:17" s="211" customFormat="1" ht="63.75" customHeight="1" x14ac:dyDescent="0.2">
      <c r="A487" s="220"/>
      <c r="B487" s="221"/>
      <c r="C487" s="219"/>
      <c r="D487" s="224"/>
      <c r="E487" s="223"/>
      <c r="F487" s="221"/>
      <c r="G487" s="221"/>
      <c r="H487" s="221"/>
      <c r="M487" s="212"/>
      <c r="N487" s="212"/>
      <c r="O487" s="212"/>
      <c r="P487" s="212"/>
      <c r="Q487" s="212"/>
    </row>
    <row r="488" spans="1:17" s="211" customFormat="1" ht="63.75" customHeight="1" x14ac:dyDescent="0.2">
      <c r="A488" s="220"/>
      <c r="B488" s="221"/>
      <c r="C488" s="219"/>
      <c r="D488" s="224"/>
      <c r="E488" s="223"/>
      <c r="F488" s="221"/>
      <c r="G488" s="221"/>
      <c r="H488" s="221"/>
      <c r="M488" s="212"/>
      <c r="N488" s="212"/>
      <c r="O488" s="212"/>
      <c r="P488" s="212"/>
      <c r="Q488" s="212"/>
    </row>
    <row r="489" spans="1:17" s="211" customFormat="1" ht="63.75" customHeight="1" x14ac:dyDescent="0.2">
      <c r="A489" s="220"/>
      <c r="B489" s="221"/>
      <c r="C489" s="219"/>
      <c r="D489" s="224"/>
      <c r="E489" s="223"/>
      <c r="F489" s="221"/>
      <c r="G489" s="221"/>
      <c r="H489" s="221"/>
      <c r="M489" s="212"/>
      <c r="N489" s="212"/>
      <c r="O489" s="212"/>
      <c r="P489" s="212"/>
      <c r="Q489" s="212"/>
    </row>
    <row r="490" spans="1:17" s="211" customFormat="1" ht="63.75" customHeight="1" x14ac:dyDescent="0.2">
      <c r="A490" s="220"/>
      <c r="B490" s="221"/>
      <c r="C490" s="219"/>
      <c r="D490" s="224"/>
      <c r="E490" s="223"/>
      <c r="F490" s="221"/>
      <c r="G490" s="221"/>
      <c r="H490" s="221"/>
      <c r="M490" s="212"/>
      <c r="N490" s="212"/>
      <c r="O490" s="212"/>
      <c r="P490" s="212"/>
      <c r="Q490" s="212"/>
    </row>
    <row r="491" spans="1:17" s="211" customFormat="1" ht="63.75" customHeight="1" x14ac:dyDescent="0.2">
      <c r="A491" s="220"/>
      <c r="B491" s="221"/>
      <c r="C491" s="219"/>
      <c r="D491" s="224"/>
      <c r="E491" s="223"/>
      <c r="F491" s="221"/>
      <c r="G491" s="221"/>
      <c r="H491" s="221"/>
      <c r="M491" s="212"/>
      <c r="N491" s="212"/>
      <c r="O491" s="212"/>
      <c r="P491" s="212"/>
      <c r="Q491" s="212"/>
    </row>
    <row r="492" spans="1:17" s="211" customFormat="1" ht="63.75" customHeight="1" x14ac:dyDescent="0.2">
      <c r="A492" s="220"/>
      <c r="B492" s="221"/>
      <c r="C492" s="219"/>
      <c r="D492" s="224"/>
      <c r="E492" s="223"/>
      <c r="F492" s="221"/>
      <c r="G492" s="221"/>
      <c r="H492" s="221"/>
      <c r="M492" s="212"/>
      <c r="N492" s="212"/>
      <c r="O492" s="212"/>
      <c r="P492" s="212"/>
      <c r="Q492" s="212"/>
    </row>
    <row r="493" spans="1:17" s="211" customFormat="1" ht="63.75" customHeight="1" x14ac:dyDescent="0.2">
      <c r="A493" s="220"/>
      <c r="B493" s="221"/>
      <c r="C493" s="219"/>
      <c r="D493" s="224"/>
      <c r="E493" s="223"/>
      <c r="F493" s="221"/>
      <c r="G493" s="221"/>
      <c r="H493" s="221"/>
      <c r="M493" s="212"/>
      <c r="N493" s="212"/>
      <c r="O493" s="212"/>
      <c r="P493" s="212"/>
      <c r="Q493" s="212"/>
    </row>
    <row r="494" spans="1:17" s="211" customFormat="1" ht="63.75" customHeight="1" x14ac:dyDescent="0.2">
      <c r="A494" s="220"/>
      <c r="B494" s="221"/>
      <c r="C494" s="219"/>
      <c r="D494" s="224"/>
      <c r="E494" s="223"/>
      <c r="F494" s="221"/>
      <c r="G494" s="221"/>
      <c r="H494" s="221"/>
      <c r="M494" s="212"/>
      <c r="N494" s="212"/>
      <c r="O494" s="212"/>
      <c r="P494" s="212"/>
      <c r="Q494" s="212"/>
    </row>
    <row r="495" spans="1:17" s="211" customFormat="1" ht="63.75" customHeight="1" x14ac:dyDescent="0.2">
      <c r="A495" s="220"/>
      <c r="B495" s="221"/>
      <c r="C495" s="219"/>
      <c r="D495" s="224"/>
      <c r="E495" s="223"/>
      <c r="F495" s="221"/>
      <c r="G495" s="221"/>
      <c r="H495" s="221"/>
      <c r="M495" s="212"/>
      <c r="N495" s="212"/>
      <c r="O495" s="212"/>
      <c r="P495" s="212"/>
      <c r="Q495" s="212"/>
    </row>
    <row r="496" spans="1:17" s="211" customFormat="1" ht="63.75" customHeight="1" x14ac:dyDescent="0.2">
      <c r="A496" s="220"/>
      <c r="B496" s="221"/>
      <c r="C496" s="219"/>
      <c r="D496" s="224"/>
      <c r="E496" s="223"/>
      <c r="F496" s="221"/>
      <c r="G496" s="221"/>
      <c r="H496" s="221"/>
      <c r="M496" s="212"/>
      <c r="N496" s="212"/>
      <c r="O496" s="212"/>
      <c r="P496" s="212"/>
      <c r="Q496" s="212"/>
    </row>
    <row r="497" spans="1:17" s="211" customFormat="1" ht="63.75" customHeight="1" x14ac:dyDescent="0.2">
      <c r="A497" s="220"/>
      <c r="B497" s="221"/>
      <c r="C497" s="219"/>
      <c r="D497" s="224"/>
      <c r="E497" s="223"/>
      <c r="F497" s="221"/>
      <c r="G497" s="221"/>
      <c r="H497" s="221"/>
      <c r="M497" s="212"/>
      <c r="N497" s="212"/>
      <c r="O497" s="212"/>
      <c r="P497" s="212"/>
      <c r="Q497" s="212"/>
    </row>
    <row r="498" spans="1:17" s="211" customFormat="1" ht="63.75" customHeight="1" x14ac:dyDescent="0.2">
      <c r="A498" s="220"/>
      <c r="B498" s="221"/>
      <c r="C498" s="219"/>
      <c r="D498" s="224"/>
      <c r="E498" s="223"/>
      <c r="F498" s="221"/>
      <c r="G498" s="221"/>
      <c r="H498" s="221"/>
      <c r="M498" s="212"/>
      <c r="N498" s="212"/>
      <c r="O498" s="212"/>
      <c r="P498" s="212"/>
      <c r="Q498" s="212"/>
    </row>
    <row r="499" spans="1:17" s="211" customFormat="1" ht="63.75" customHeight="1" x14ac:dyDescent="0.2">
      <c r="A499" s="220"/>
      <c r="B499" s="221"/>
      <c r="C499" s="219"/>
      <c r="D499" s="224"/>
      <c r="E499" s="223"/>
      <c r="F499" s="221"/>
      <c r="G499" s="221"/>
      <c r="H499" s="221"/>
      <c r="M499" s="212"/>
      <c r="N499" s="212"/>
      <c r="O499" s="212"/>
      <c r="P499" s="212"/>
      <c r="Q499" s="212"/>
    </row>
    <row r="500" spans="1:17" s="211" customFormat="1" ht="63.75" customHeight="1" x14ac:dyDescent="0.2">
      <c r="A500" s="220"/>
      <c r="B500" s="221"/>
      <c r="C500" s="219"/>
      <c r="D500" s="224"/>
      <c r="E500" s="223"/>
      <c r="F500" s="221"/>
      <c r="G500" s="221"/>
      <c r="H500" s="221"/>
      <c r="M500" s="212"/>
      <c r="N500" s="212"/>
      <c r="O500" s="212"/>
      <c r="P500" s="212"/>
      <c r="Q500" s="212"/>
    </row>
    <row r="501" spans="1:17" s="211" customFormat="1" ht="63.75" customHeight="1" x14ac:dyDescent="0.2">
      <c r="A501" s="220"/>
      <c r="B501" s="221"/>
      <c r="C501" s="219"/>
      <c r="D501" s="224"/>
      <c r="E501" s="223"/>
      <c r="F501" s="221"/>
      <c r="G501" s="221"/>
      <c r="H501" s="221"/>
      <c r="M501" s="212"/>
      <c r="N501" s="212"/>
      <c r="O501" s="212"/>
      <c r="P501" s="212"/>
      <c r="Q501" s="212"/>
    </row>
    <row r="502" spans="1:17" s="211" customFormat="1" ht="63.75" customHeight="1" x14ac:dyDescent="0.2">
      <c r="A502" s="220"/>
      <c r="B502" s="221"/>
      <c r="C502" s="219"/>
      <c r="D502" s="224"/>
      <c r="E502" s="223"/>
      <c r="F502" s="221"/>
      <c r="G502" s="221"/>
      <c r="H502" s="221"/>
      <c r="M502" s="212"/>
      <c r="N502" s="212"/>
      <c r="O502" s="212"/>
      <c r="P502" s="212"/>
      <c r="Q502" s="212"/>
    </row>
    <row r="503" spans="1:17" s="211" customFormat="1" ht="63.75" customHeight="1" x14ac:dyDescent="0.2">
      <c r="A503" s="220"/>
      <c r="B503" s="221"/>
      <c r="C503" s="219"/>
      <c r="D503" s="224"/>
      <c r="E503" s="223"/>
      <c r="F503" s="221"/>
      <c r="G503" s="221"/>
      <c r="H503" s="221"/>
      <c r="M503" s="212"/>
      <c r="N503" s="212"/>
      <c r="O503" s="212"/>
      <c r="P503" s="212"/>
      <c r="Q503" s="212"/>
    </row>
    <row r="504" spans="1:17" s="211" customFormat="1" ht="63.75" customHeight="1" x14ac:dyDescent="0.2">
      <c r="A504" s="220"/>
      <c r="B504" s="221"/>
      <c r="C504" s="219"/>
      <c r="D504" s="224"/>
      <c r="E504" s="223"/>
      <c r="F504" s="221"/>
      <c r="G504" s="221"/>
      <c r="H504" s="221"/>
      <c r="M504" s="212"/>
      <c r="N504" s="212"/>
      <c r="O504" s="212"/>
      <c r="P504" s="212"/>
      <c r="Q504" s="212"/>
    </row>
    <row r="505" spans="1:17" s="211" customFormat="1" ht="63.75" customHeight="1" x14ac:dyDescent="0.2">
      <c r="A505" s="220"/>
      <c r="B505" s="221"/>
      <c r="C505" s="219"/>
      <c r="D505" s="224"/>
      <c r="E505" s="223"/>
      <c r="F505" s="221"/>
      <c r="G505" s="221"/>
      <c r="H505" s="221"/>
      <c r="M505" s="212"/>
      <c r="N505" s="212"/>
      <c r="O505" s="212"/>
      <c r="P505" s="212"/>
      <c r="Q505" s="212"/>
    </row>
    <row r="506" spans="1:17" s="211" customFormat="1" ht="63.75" customHeight="1" x14ac:dyDescent="0.2">
      <c r="A506" s="220"/>
      <c r="B506" s="221"/>
      <c r="C506" s="219"/>
      <c r="D506" s="224"/>
      <c r="E506" s="223"/>
      <c r="F506" s="221"/>
      <c r="G506" s="221"/>
      <c r="H506" s="221"/>
      <c r="M506" s="212"/>
      <c r="N506" s="212"/>
      <c r="O506" s="212"/>
      <c r="P506" s="212"/>
      <c r="Q506" s="212"/>
    </row>
  </sheetData>
  <protectedRanges>
    <protectedRange sqref="A1:IV3 R7:IV8 A7:H8 A380:IV65493" name="Rango1"/>
    <protectedRange sqref="B196:B359 R9:IV10 A9:H10 G137:G155 R12:IV359 C215:C219 A19:A155 C23:C33 R379:IV379 C196:C213 D108:F155 D23:H107 C160:C193 C35:C155 C221:C359 A160:A359 G108:G135 H108:H155 D160:H359 B113:B155 B160:B194 B23:B110 A12:H18" name="Rango1_2"/>
    <protectedRange sqref="R11:IV11 A11:H11" name="Rango1_2_4"/>
    <protectedRange sqref="B19:H22" name="Rango1_2_3"/>
    <protectedRange sqref="C34" name="Rango1_2_5"/>
    <protectedRange sqref="A156:H159" name="Rango1_2_6"/>
    <protectedRange sqref="C214 C220" name="Rango1_2_8"/>
    <protectedRange sqref="C194:C195" name="Rango1_2_9"/>
    <protectedRange sqref="B195" name="Rango1_2_10"/>
    <protectedRange sqref="B112" name="Rango1_2_11"/>
    <protectedRange sqref="B111" name="Rango1_2_12"/>
    <protectedRange sqref="B371" name="Rango1_2_6_1_1"/>
    <protectedRange sqref="B369" name="Rango1_2_6_2_1"/>
  </protectedRanges>
  <mergeCells count="220">
    <mergeCell ref="A377:A378"/>
    <mergeCell ref="C377:C378"/>
    <mergeCell ref="A364:A366"/>
    <mergeCell ref="C364:C366"/>
    <mergeCell ref="A368:A371"/>
    <mergeCell ref="C368:C371"/>
    <mergeCell ref="F368:F371"/>
    <mergeCell ref="A373:A375"/>
    <mergeCell ref="C373:C375"/>
    <mergeCell ref="A355:A356"/>
    <mergeCell ref="C355:C356"/>
    <mergeCell ref="F355:F356"/>
    <mergeCell ref="G355:G356"/>
    <mergeCell ref="A360:A363"/>
    <mergeCell ref="C360:C363"/>
    <mergeCell ref="A350:A352"/>
    <mergeCell ref="C350:C352"/>
    <mergeCell ref="F350:F352"/>
    <mergeCell ref="A353:A354"/>
    <mergeCell ref="C353:C354"/>
    <mergeCell ref="F353:F354"/>
    <mergeCell ref="A343:A346"/>
    <mergeCell ref="C343:C346"/>
    <mergeCell ref="F343:F346"/>
    <mergeCell ref="A348:A349"/>
    <mergeCell ref="C348:C349"/>
    <mergeCell ref="F348:F349"/>
    <mergeCell ref="A317:A322"/>
    <mergeCell ref="C317:C322"/>
    <mergeCell ref="A324:A326"/>
    <mergeCell ref="C324:C326"/>
    <mergeCell ref="F324:F326"/>
    <mergeCell ref="A328:A330"/>
    <mergeCell ref="C328:C330"/>
    <mergeCell ref="F328:F330"/>
    <mergeCell ref="A311:A312"/>
    <mergeCell ref="C311:C312"/>
    <mergeCell ref="F311:F312"/>
    <mergeCell ref="A313:A314"/>
    <mergeCell ref="C313:C314"/>
    <mergeCell ref="F313:F314"/>
    <mergeCell ref="A301:A302"/>
    <mergeCell ref="C301:C302"/>
    <mergeCell ref="F301:F302"/>
    <mergeCell ref="A307:A308"/>
    <mergeCell ref="C307:C308"/>
    <mergeCell ref="A309:A310"/>
    <mergeCell ref="C309:C310"/>
    <mergeCell ref="A293:A296"/>
    <mergeCell ref="C293:C296"/>
    <mergeCell ref="F293:F296"/>
    <mergeCell ref="A298:A299"/>
    <mergeCell ref="C298:C299"/>
    <mergeCell ref="G298:G299"/>
    <mergeCell ref="G281:G282"/>
    <mergeCell ref="A285:A289"/>
    <mergeCell ref="C285:C289"/>
    <mergeCell ref="F285:F289"/>
    <mergeCell ref="A290:A292"/>
    <mergeCell ref="C290:C292"/>
    <mergeCell ref="F290:F292"/>
    <mergeCell ref="A265:A267"/>
    <mergeCell ref="C265:C267"/>
    <mergeCell ref="A277:A279"/>
    <mergeCell ref="C277:C279"/>
    <mergeCell ref="F277:F279"/>
    <mergeCell ref="A281:A282"/>
    <mergeCell ref="C281:C282"/>
    <mergeCell ref="F281:F282"/>
    <mergeCell ref="G243:G245"/>
    <mergeCell ref="A251:A254"/>
    <mergeCell ref="C251:C254"/>
    <mergeCell ref="F251:F254"/>
    <mergeCell ref="A256:A264"/>
    <mergeCell ref="C256:C264"/>
    <mergeCell ref="A241:A242"/>
    <mergeCell ref="C241:C242"/>
    <mergeCell ref="F241:F242"/>
    <mergeCell ref="A243:A245"/>
    <mergeCell ref="C243:C246"/>
    <mergeCell ref="F243:F245"/>
    <mergeCell ref="G230:G231"/>
    <mergeCell ref="A233:A234"/>
    <mergeCell ref="C233:C234"/>
    <mergeCell ref="F233:F234"/>
    <mergeCell ref="G233:G234"/>
    <mergeCell ref="A238:A239"/>
    <mergeCell ref="C238:C239"/>
    <mergeCell ref="F238:F239"/>
    <mergeCell ref="A215:A218"/>
    <mergeCell ref="C215:C218"/>
    <mergeCell ref="F215:F218"/>
    <mergeCell ref="A225:A228"/>
    <mergeCell ref="C225:C228"/>
    <mergeCell ref="A230:A231"/>
    <mergeCell ref="C230:C231"/>
    <mergeCell ref="G204:G208"/>
    <mergeCell ref="A209:A211"/>
    <mergeCell ref="C209:C211"/>
    <mergeCell ref="F209:F211"/>
    <mergeCell ref="A212:A213"/>
    <mergeCell ref="C212:C213"/>
    <mergeCell ref="F212:F213"/>
    <mergeCell ref="G212:G213"/>
    <mergeCell ref="A194:A195"/>
    <mergeCell ref="C194:C195"/>
    <mergeCell ref="A198:A202"/>
    <mergeCell ref="C198:C202"/>
    <mergeCell ref="F198:F202"/>
    <mergeCell ref="A204:A208"/>
    <mergeCell ref="C204:C208"/>
    <mergeCell ref="F204:F208"/>
    <mergeCell ref="A179:A181"/>
    <mergeCell ref="C179:C181"/>
    <mergeCell ref="F179:F181"/>
    <mergeCell ref="A183:A185"/>
    <mergeCell ref="C183:C185"/>
    <mergeCell ref="F183:F185"/>
    <mergeCell ref="A168:A170"/>
    <mergeCell ref="C168:C170"/>
    <mergeCell ref="A174:A175"/>
    <mergeCell ref="C174:C175"/>
    <mergeCell ref="F174:F175"/>
    <mergeCell ref="G174:G175"/>
    <mergeCell ref="A146:A155"/>
    <mergeCell ref="C146:C155"/>
    <mergeCell ref="F146:F155"/>
    <mergeCell ref="A156:A159"/>
    <mergeCell ref="C156:C159"/>
    <mergeCell ref="A161:A166"/>
    <mergeCell ref="C161:C166"/>
    <mergeCell ref="F161:F166"/>
    <mergeCell ref="A133:A141"/>
    <mergeCell ref="C133:C141"/>
    <mergeCell ref="F133:F141"/>
    <mergeCell ref="G133:G141"/>
    <mergeCell ref="A144:A145"/>
    <mergeCell ref="C144:C145"/>
    <mergeCell ref="F144:F145"/>
    <mergeCell ref="G144:G145"/>
    <mergeCell ref="A127:A129"/>
    <mergeCell ref="C127:C129"/>
    <mergeCell ref="F127:F129"/>
    <mergeCell ref="G127:G129"/>
    <mergeCell ref="A131:A132"/>
    <mergeCell ref="C131:C132"/>
    <mergeCell ref="G131:G132"/>
    <mergeCell ref="A121:A123"/>
    <mergeCell ref="C121:C123"/>
    <mergeCell ref="F121:F123"/>
    <mergeCell ref="G121:G123"/>
    <mergeCell ref="A124:A126"/>
    <mergeCell ref="C124:C126"/>
    <mergeCell ref="F124:F126"/>
    <mergeCell ref="G60:G108"/>
    <mergeCell ref="A109:A113"/>
    <mergeCell ref="C109:C113"/>
    <mergeCell ref="A115:A116"/>
    <mergeCell ref="C115:C116"/>
    <mergeCell ref="A118:A120"/>
    <mergeCell ref="C118:C120"/>
    <mergeCell ref="F118:F120"/>
    <mergeCell ref="G118:G120"/>
    <mergeCell ref="A56:A57"/>
    <mergeCell ref="C56:C57"/>
    <mergeCell ref="A58:A59"/>
    <mergeCell ref="C58:C59"/>
    <mergeCell ref="F58:F59"/>
    <mergeCell ref="A60:A102"/>
    <mergeCell ref="C60:C102"/>
    <mergeCell ref="F60:F102"/>
    <mergeCell ref="A44:A45"/>
    <mergeCell ref="C44:C45"/>
    <mergeCell ref="F44:F45"/>
    <mergeCell ref="G44:G45"/>
    <mergeCell ref="A54:A55"/>
    <mergeCell ref="C54:C55"/>
    <mergeCell ref="F54:F55"/>
    <mergeCell ref="G54:G55"/>
    <mergeCell ref="A38:A39"/>
    <mergeCell ref="C38:C39"/>
    <mergeCell ref="F38:F39"/>
    <mergeCell ref="A40:A43"/>
    <mergeCell ref="C40:C43"/>
    <mergeCell ref="F40:F43"/>
    <mergeCell ref="A31:A32"/>
    <mergeCell ref="C31:C32"/>
    <mergeCell ref="F31:F32"/>
    <mergeCell ref="G31:G32"/>
    <mergeCell ref="A35:A37"/>
    <mergeCell ref="C35:C37"/>
    <mergeCell ref="F35:F37"/>
    <mergeCell ref="A24:A25"/>
    <mergeCell ref="C24:C25"/>
    <mergeCell ref="F24:F25"/>
    <mergeCell ref="G24:G25"/>
    <mergeCell ref="A29:A30"/>
    <mergeCell ref="C29:C30"/>
    <mergeCell ref="B13:B14"/>
    <mergeCell ref="C13:C14"/>
    <mergeCell ref="A19:A22"/>
    <mergeCell ref="C19:C22"/>
    <mergeCell ref="F19:F22"/>
    <mergeCell ref="G19:G22"/>
    <mergeCell ref="G7:G8"/>
    <mergeCell ref="H7:H8"/>
    <mergeCell ref="I7:J7"/>
    <mergeCell ref="K7:L7"/>
    <mergeCell ref="M7:P7"/>
    <mergeCell ref="Q7:Q8"/>
    <mergeCell ref="A1:H1"/>
    <mergeCell ref="A4:Q4"/>
    <mergeCell ref="A5:Q5"/>
    <mergeCell ref="A6:Q6"/>
    <mergeCell ref="A7:A8"/>
    <mergeCell ref="B7:B8"/>
    <mergeCell ref="C7:C8"/>
    <mergeCell ref="D7:D8"/>
    <mergeCell ref="E7:E8"/>
    <mergeCell ref="F7:F8"/>
  </mergeCells>
  <conditionalFormatting sqref="G39 D45:E45 D55:E55 H55 D44:G44 D41:E43 G41:G43 G36:H37 H145 G59:H59 D125:E126 G125:H126 H25 D127:F127 D128:E129 H127:H129 D110:E113 G110:H113 D122:E123 H122:H123 D121:H121 D119:E120 H119:H120 D136:E141 H134:H141 F131:H131 F133:H133 F132 H132 H175 F174:H174 H213 F212:H212 G162:H166 D147:E155 G147:H155 G180:H181 G210:H211 H61:H76 D231:F231 H231 G199:G202 F198:G198 H234 D214:H215 D216:E218 G216:H218 A127 A121 A31 A124 F183:H183 G184:H185 A235:A238 G239:H239 G252:H254 F281:G281 G242:H242 H204:H208 G286:H289 G278:H279 G291:H292 H299 G302:H302 G325:H326 G314:H314 G312:H312 G294:H296 H244:H245 H78:H103 H108 A303:A305 A33:A35 A40 A44 A56 A23:A24 A38 A58 A117:A118 A46:A54 A60 A109 A114:A115 A133 A146 A130:A131 A171:A174 A176:A179 A212 A160:A161 A167:A168 A142:A144 A214:A215 A232:A233 A196:A198 A182:A183 A156 A219:A225 A229:A230 A283:A285 A268:A277 A247:A251 A203:A204 A209 A243 A265 A255:A256 A290 A280:A281 A293 A357:A359 A300:A301 A309 A315:A317 A313 A297:A298 A26:A29 A186:A194 A240:A241 A9:A13 A15:A19 A311 A323:A324 A307 A327:A328 A331:A343 A350 A347:A348 A353 D32:E32 D39:E39 D25:E25 D56:G57 D36:E37 D145:E145 D59:E59 D131:D135 D174:D175 D167:H173 D162:E166 D180:E181 D210:E211 D198:D202 D234:E234 D183:D185 D239:E239 D252:E254 D205:E208 D242:E242 D278:E279 D291:E292 D299:F299 D302:E302 D325:E326 D314:E314 D312:E312 D294:E296 D9:H13 D54:H54 D34:G34 D353:H353 D347:H348 D350:H350 D336:H343 D331:H334 D327:H328 D18:H18 D240:H241 D186:H192 D26:H30 D297:H298 D313:H313 D315:H324 D300:H301 D357:H359 D293:H293 D280:H280 D290:H290 D243:H243 D209:H209 D247:H251 E283:E289 D281:D289 F283:H285 D219:H230 D17:G17 D232:H233 D203:G204 D197:G197 D193:G195 D182:H182 D196:H196 D15:H16 D142:H144 D160:H161 D212:D213 D176:H179 D146:H146 D130:H130 D109:H109 D60:H60 D46:G53 D114:H118 D58:H58 D38:G38 D23:G23 D40:G40 D35:H35 D33:H33 D24:H24 D303:H311 D235:H238 D124:H124 D31:G31 D19:G19 D20:E22 D329:E330 D349:E349 D351:E352 D344:E346 D354:E354 D255:H277 D61:E108 D244:E246">
    <cfRule type="cellIs" dxfId="932" priority="88" stopIfTrue="1" operator="lessThanOrEqual">
      <formula>0</formula>
    </cfRule>
  </conditionalFormatting>
  <conditionalFormatting sqref="H19:H23">
    <cfRule type="cellIs" dxfId="931" priority="87" stopIfTrue="1" operator="lessThanOrEqual">
      <formula>0</formula>
    </cfRule>
  </conditionalFormatting>
  <conditionalFormatting sqref="H31:H32">
    <cfRule type="cellIs" dxfId="930" priority="86" stopIfTrue="1" operator="lessThanOrEqual">
      <formula>0</formula>
    </cfRule>
  </conditionalFormatting>
  <conditionalFormatting sqref="H34">
    <cfRule type="cellIs" dxfId="929" priority="85" stopIfTrue="1" operator="lessThanOrEqual">
      <formula>0</formula>
    </cfRule>
  </conditionalFormatting>
  <conditionalFormatting sqref="H38:H39">
    <cfRule type="cellIs" dxfId="928" priority="84" stopIfTrue="1" operator="lessThanOrEqual">
      <formula>0</formula>
    </cfRule>
  </conditionalFormatting>
  <conditionalFormatting sqref="H40:H53">
    <cfRule type="cellIs" dxfId="927" priority="83" stopIfTrue="1" operator="lessThanOrEqual">
      <formula>0</formula>
    </cfRule>
  </conditionalFormatting>
  <conditionalFormatting sqref="H56:H57">
    <cfRule type="cellIs" dxfId="926" priority="82" stopIfTrue="1" operator="lessThanOrEqual">
      <formula>0</formula>
    </cfRule>
  </conditionalFormatting>
  <conditionalFormatting sqref="G127">
    <cfRule type="cellIs" dxfId="925" priority="81" stopIfTrue="1" operator="lessThanOrEqual">
      <formula>0</formula>
    </cfRule>
  </conditionalFormatting>
  <conditionalFormatting sqref="E133:E135">
    <cfRule type="cellIs" dxfId="924" priority="80" stopIfTrue="1" operator="lessThanOrEqual">
      <formula>0</formula>
    </cfRule>
  </conditionalFormatting>
  <conditionalFormatting sqref="E174:E175">
    <cfRule type="cellIs" dxfId="923" priority="79" stopIfTrue="1" operator="lessThanOrEqual">
      <formula>0</formula>
    </cfRule>
  </conditionalFormatting>
  <conditionalFormatting sqref="E131:E132">
    <cfRule type="cellIs" dxfId="922" priority="78" stopIfTrue="1" operator="lessThanOrEqual">
      <formula>0</formula>
    </cfRule>
  </conditionalFormatting>
  <conditionalFormatting sqref="D156:H159">
    <cfRule type="cellIs" dxfId="921" priority="77" stopIfTrue="1" operator="lessThanOrEqual">
      <formula>0</formula>
    </cfRule>
  </conditionalFormatting>
  <conditionalFormatting sqref="E212:E213">
    <cfRule type="cellIs" dxfId="920" priority="76" stopIfTrue="1" operator="lessThanOrEqual">
      <formula>0</formula>
    </cfRule>
  </conditionalFormatting>
  <conditionalFormatting sqref="H198:H200">
    <cfRule type="cellIs" dxfId="919" priority="70" stopIfTrue="1" operator="lessThanOrEqual">
      <formula>0</formula>
    </cfRule>
  </conditionalFormatting>
  <conditionalFormatting sqref="H17">
    <cfRule type="cellIs" dxfId="918" priority="75" stopIfTrue="1" operator="lessThanOrEqual">
      <formula>0</formula>
    </cfRule>
  </conditionalFormatting>
  <conditionalFormatting sqref="H193:H195">
    <cfRule type="cellIs" dxfId="917" priority="74" stopIfTrue="1" operator="lessThanOrEqual">
      <formula>0</formula>
    </cfRule>
  </conditionalFormatting>
  <conditionalFormatting sqref="H197">
    <cfRule type="cellIs" dxfId="916" priority="73" stopIfTrue="1" operator="lessThanOrEqual">
      <formula>0</formula>
    </cfRule>
  </conditionalFormatting>
  <conditionalFormatting sqref="H203">
    <cfRule type="cellIs" dxfId="915" priority="72" stopIfTrue="1" operator="lessThanOrEqual">
      <formula>0</formula>
    </cfRule>
  </conditionalFormatting>
  <conditionalFormatting sqref="H77">
    <cfRule type="cellIs" dxfId="914" priority="71" stopIfTrue="1" operator="lessThanOrEqual">
      <formula>0</formula>
    </cfRule>
  </conditionalFormatting>
  <conditionalFormatting sqref="H201">
    <cfRule type="cellIs" dxfId="913" priority="69" stopIfTrue="1" operator="lessThanOrEqual">
      <formula>0</formula>
    </cfRule>
  </conditionalFormatting>
  <conditionalFormatting sqref="H202">
    <cfRule type="cellIs" dxfId="912" priority="68" stopIfTrue="1" operator="lessThanOrEqual">
      <formula>0</formula>
    </cfRule>
  </conditionalFormatting>
  <conditionalFormatting sqref="E198:E202">
    <cfRule type="cellIs" dxfId="911" priority="67" stopIfTrue="1" operator="lessThanOrEqual">
      <formula>0</formula>
    </cfRule>
  </conditionalFormatting>
  <conditionalFormatting sqref="E183:E185">
    <cfRule type="cellIs" dxfId="910" priority="66" stopIfTrue="1" operator="lessThanOrEqual">
      <formula>0</formula>
    </cfRule>
  </conditionalFormatting>
  <conditionalFormatting sqref="E281:E282">
    <cfRule type="cellIs" dxfId="909" priority="65" stopIfTrue="1" operator="lessThanOrEqual">
      <formula>0</formula>
    </cfRule>
  </conditionalFormatting>
  <conditionalFormatting sqref="H281:H282">
    <cfRule type="cellIs" dxfId="908" priority="64" stopIfTrue="1" operator="lessThanOrEqual">
      <formula>0</formula>
    </cfRule>
  </conditionalFormatting>
  <conditionalFormatting sqref="G329:H330 D335:H335 D355:H355 D356:E356 H356 G351:H352 A355 G349:H349 G344:H346">
    <cfRule type="cellIs" dxfId="907" priority="63" stopIfTrue="1" operator="lessThanOrEqual">
      <formula>0</formula>
    </cfRule>
  </conditionalFormatting>
  <conditionalFormatting sqref="D14:H14">
    <cfRule type="cellIs" dxfId="906" priority="61" stopIfTrue="1" operator="lessThanOrEqual">
      <formula>0</formula>
    </cfRule>
  </conditionalFormatting>
  <conditionalFormatting sqref="G354:H354">
    <cfRule type="cellIs" dxfId="905" priority="62" stopIfTrue="1" operator="lessThanOrEqual">
      <formula>0</formula>
    </cfRule>
  </conditionalFormatting>
  <conditionalFormatting sqref="H104">
    <cfRule type="cellIs" dxfId="904" priority="60" stopIfTrue="1" operator="lessThanOrEqual">
      <formula>0</formula>
    </cfRule>
  </conditionalFormatting>
  <conditionalFormatting sqref="H105">
    <cfRule type="cellIs" dxfId="903" priority="59" stopIfTrue="1" operator="lessThanOrEqual">
      <formula>0</formula>
    </cfRule>
  </conditionalFormatting>
  <conditionalFormatting sqref="H106">
    <cfRule type="cellIs" dxfId="902" priority="58" stopIfTrue="1" operator="lessThanOrEqual">
      <formula>0</formula>
    </cfRule>
  </conditionalFormatting>
  <conditionalFormatting sqref="H107">
    <cfRule type="cellIs" dxfId="901" priority="57" stopIfTrue="1" operator="lessThanOrEqual">
      <formula>0</formula>
    </cfRule>
  </conditionalFormatting>
  <conditionalFormatting sqref="H246">
    <cfRule type="cellIs" dxfId="900" priority="56" stopIfTrue="1" operator="lessThanOrEqual">
      <formula>0</formula>
    </cfRule>
  </conditionalFormatting>
  <conditionalFormatting sqref="C353 C347:C348 C350 C336:C343 C331:C334 C327:C328 C323:C324 C311 C9:C13 C240:C241 C26:C29 C297:C298 C313 C315:C317 C309 C300:C301 C357:C359 C293 C280 C290 C265 C243 C209 C247:C251 C268:C277 C283:C285 C255 C229 C221:C225 C219 C232:C233 C203:C204 C186:C193 C182:C183 C196:C198 C15:C18 C142:C144 C167:C168 C160:C161 C212 C176:C179 C146 C171:C174 C133 C130:C131 C114:C115 C109 C60 C46:C53 C117:C118 C58 C38 C56 C40 C35 C33 C23:C24 C303:C307 C235:C238 C124 C31">
    <cfRule type="cellIs" dxfId="899" priority="55" stopIfTrue="1" operator="lessThanOrEqual">
      <formula>0</formula>
    </cfRule>
  </conditionalFormatting>
  <conditionalFormatting sqref="C19">
    <cfRule type="cellIs" dxfId="898" priority="54" stopIfTrue="1" operator="lessThanOrEqual">
      <formula>0</formula>
    </cfRule>
  </conditionalFormatting>
  <conditionalFormatting sqref="C44">
    <cfRule type="cellIs" dxfId="897" priority="53" stopIfTrue="1" operator="lessThanOrEqual">
      <formula>0</formula>
    </cfRule>
  </conditionalFormatting>
  <conditionalFormatting sqref="C34">
    <cfRule type="cellIs" dxfId="896" priority="52" stopIfTrue="1" operator="lessThanOrEqual">
      <formula>0</formula>
    </cfRule>
  </conditionalFormatting>
  <conditionalFormatting sqref="C54">
    <cfRule type="cellIs" dxfId="895" priority="51" stopIfTrue="1" operator="lessThanOrEqual">
      <formula>0</formula>
    </cfRule>
  </conditionalFormatting>
  <conditionalFormatting sqref="C127">
    <cfRule type="cellIs" dxfId="894" priority="50" stopIfTrue="1" operator="lessThanOrEqual">
      <formula>0</formula>
    </cfRule>
  </conditionalFormatting>
  <conditionalFormatting sqref="C121">
    <cfRule type="cellIs" dxfId="893" priority="49" stopIfTrue="1" operator="lessThanOrEqual">
      <formula>0</formula>
    </cfRule>
  </conditionalFormatting>
  <conditionalFormatting sqref="C156">
    <cfRule type="cellIs" dxfId="892" priority="48" stopIfTrue="1" operator="lessThanOrEqual">
      <formula>0</formula>
    </cfRule>
  </conditionalFormatting>
  <conditionalFormatting sqref="C214">
    <cfRule type="cellIs" dxfId="891" priority="47" stopIfTrue="1" operator="lessThanOrEqual">
      <formula>0</formula>
    </cfRule>
  </conditionalFormatting>
  <conditionalFormatting sqref="C194">
    <cfRule type="cellIs" dxfId="890" priority="46" stopIfTrue="1" operator="lessThanOrEqual">
      <formula>0</formula>
    </cfRule>
  </conditionalFormatting>
  <conditionalFormatting sqref="C230">
    <cfRule type="cellIs" dxfId="889" priority="45" stopIfTrue="1" operator="lessThanOrEqual">
      <formula>0</formula>
    </cfRule>
  </conditionalFormatting>
  <conditionalFormatting sqref="C215">
    <cfRule type="cellIs" dxfId="888" priority="44" stopIfTrue="1" operator="lessThanOrEqual">
      <formula>0</formula>
    </cfRule>
  </conditionalFormatting>
  <conditionalFormatting sqref="C220">
    <cfRule type="cellIs" dxfId="887" priority="43" stopIfTrue="1" operator="lessThanOrEqual">
      <formula>0</formula>
    </cfRule>
  </conditionalFormatting>
  <conditionalFormatting sqref="C281">
    <cfRule type="cellIs" dxfId="886" priority="42" stopIfTrue="1" operator="lessThanOrEqual">
      <formula>0</formula>
    </cfRule>
  </conditionalFormatting>
  <conditionalFormatting sqref="C256">
    <cfRule type="cellIs" dxfId="885" priority="41" stopIfTrue="1" operator="lessThanOrEqual">
      <formula>0</formula>
    </cfRule>
  </conditionalFormatting>
  <conditionalFormatting sqref="C335">
    <cfRule type="cellIs" dxfId="884" priority="40" stopIfTrue="1" operator="lessThanOrEqual">
      <formula>0</formula>
    </cfRule>
  </conditionalFormatting>
  <conditionalFormatting sqref="C355">
    <cfRule type="cellIs" dxfId="883" priority="39" stopIfTrue="1" operator="lessThanOrEqual">
      <formula>0</formula>
    </cfRule>
  </conditionalFormatting>
  <conditionalFormatting sqref="B246">
    <cfRule type="cellIs" dxfId="882" priority="23" stopIfTrue="1" operator="lessThanOrEqual">
      <formula>0</formula>
    </cfRule>
  </conditionalFormatting>
  <conditionalFormatting sqref="B9:B13 B261 B259 B353 B347:B348 B350 B331:B343 B357:B359 B247:B257 B160:B194 B108:B110 B56:B103 B263:B328 B196:B245 B113:B156 B23:B54 B15:B19">
    <cfRule type="cellIs" dxfId="881" priority="38" stopIfTrue="1" operator="lessThanOrEqual">
      <formula>0</formula>
    </cfRule>
  </conditionalFormatting>
  <conditionalFormatting sqref="B20:B22">
    <cfRule type="cellIs" dxfId="880" priority="37" stopIfTrue="1" operator="lessThanOrEqual">
      <formula>0</formula>
    </cfRule>
  </conditionalFormatting>
  <conditionalFormatting sqref="B157:B159">
    <cfRule type="cellIs" dxfId="879" priority="36" stopIfTrue="1" operator="lessThanOrEqual">
      <formula>0</formula>
    </cfRule>
  </conditionalFormatting>
  <conditionalFormatting sqref="B195">
    <cfRule type="cellIs" dxfId="878" priority="35" stopIfTrue="1" operator="lessThanOrEqual">
      <formula>0</formula>
    </cfRule>
  </conditionalFormatting>
  <conditionalFormatting sqref="B329:B330 B355:B356 B349 B351:B352 B344:B346">
    <cfRule type="cellIs" dxfId="877" priority="34" stopIfTrue="1" operator="lessThanOrEqual">
      <formula>0</formula>
    </cfRule>
  </conditionalFormatting>
  <conditionalFormatting sqref="B112">
    <cfRule type="cellIs" dxfId="876" priority="33" stopIfTrue="1" operator="lessThanOrEqual">
      <formula>0</formula>
    </cfRule>
  </conditionalFormatting>
  <conditionalFormatting sqref="B111">
    <cfRule type="cellIs" dxfId="875" priority="32" stopIfTrue="1" operator="lessThanOrEqual">
      <formula>0</formula>
    </cfRule>
  </conditionalFormatting>
  <conditionalFormatting sqref="B354">
    <cfRule type="cellIs" dxfId="874" priority="31" stopIfTrue="1" operator="lessThanOrEqual">
      <formula>0</formula>
    </cfRule>
  </conditionalFormatting>
  <conditionalFormatting sqref="B260">
    <cfRule type="cellIs" dxfId="873" priority="30" stopIfTrue="1" operator="lessThanOrEqual">
      <formula>0</formula>
    </cfRule>
  </conditionalFormatting>
  <conditionalFormatting sqref="B258">
    <cfRule type="cellIs" dxfId="872" priority="29" stopIfTrue="1" operator="lessThanOrEqual">
      <formula>0</formula>
    </cfRule>
  </conditionalFormatting>
  <conditionalFormatting sqref="B262">
    <cfRule type="cellIs" dxfId="871" priority="28" stopIfTrue="1" operator="lessThanOrEqual">
      <formula>0</formula>
    </cfRule>
  </conditionalFormatting>
  <conditionalFormatting sqref="B104">
    <cfRule type="cellIs" dxfId="870" priority="27" stopIfTrue="1" operator="lessThanOrEqual">
      <formula>0</formula>
    </cfRule>
  </conditionalFormatting>
  <conditionalFormatting sqref="B105">
    <cfRule type="cellIs" dxfId="869" priority="26" stopIfTrue="1" operator="lessThanOrEqual">
      <formula>0</formula>
    </cfRule>
  </conditionalFormatting>
  <conditionalFormatting sqref="B106">
    <cfRule type="cellIs" dxfId="868" priority="25" stopIfTrue="1" operator="lessThanOrEqual">
      <formula>0</formula>
    </cfRule>
  </conditionalFormatting>
  <conditionalFormatting sqref="B107">
    <cfRule type="cellIs" dxfId="867" priority="24" stopIfTrue="1" operator="lessThanOrEqual">
      <formula>0</formula>
    </cfRule>
  </conditionalFormatting>
  <conditionalFormatting sqref="B361:B363 B365:B366 A367 D365:H366 D361:G363 G370:H370 B370 D370:E371 A373 D372:G372 G371 C373:G373 D374:G374 A360:G360 A364:H364 A368:H368 A372:B372 A376:H377">
    <cfRule type="cellIs" dxfId="866" priority="22" stopIfTrue="1" operator="lessThanOrEqual">
      <formula>0</formula>
    </cfRule>
  </conditionalFormatting>
  <conditionalFormatting sqref="H360:H363">
    <cfRule type="cellIs" dxfId="865" priority="21" stopIfTrue="1" operator="lessThanOrEqual">
      <formula>0</formula>
    </cfRule>
  </conditionalFormatting>
  <conditionalFormatting sqref="B367:E367">
    <cfRule type="cellIs" dxfId="864" priority="20" stopIfTrue="1" operator="lessThanOrEqual">
      <formula>0</formula>
    </cfRule>
  </conditionalFormatting>
  <conditionalFormatting sqref="H367">
    <cfRule type="cellIs" dxfId="863" priority="19" stopIfTrue="1" operator="lessThanOrEqual">
      <formula>0</formula>
    </cfRule>
  </conditionalFormatting>
  <conditionalFormatting sqref="F367">
    <cfRule type="cellIs" dxfId="862" priority="18" stopIfTrue="1" operator="lessThanOrEqual">
      <formula>0</formula>
    </cfRule>
  </conditionalFormatting>
  <conditionalFormatting sqref="G367">
    <cfRule type="cellIs" dxfId="861" priority="17" stopIfTrue="1" operator="lessThanOrEqual">
      <formula>0</formula>
    </cfRule>
  </conditionalFormatting>
  <conditionalFormatting sqref="D375:G375">
    <cfRule type="cellIs" dxfId="860" priority="8" stopIfTrue="1" operator="lessThanOrEqual">
      <formula>0</formula>
    </cfRule>
  </conditionalFormatting>
  <conditionalFormatting sqref="B371">
    <cfRule type="cellIs" dxfId="859" priority="16" stopIfTrue="1" operator="lessThanOrEqual">
      <formula>0</formula>
    </cfRule>
  </conditionalFormatting>
  <conditionalFormatting sqref="C372">
    <cfRule type="cellIs" dxfId="858" priority="15" stopIfTrue="1" operator="lessThanOrEqual">
      <formula>0</formula>
    </cfRule>
  </conditionalFormatting>
  <conditionalFormatting sqref="H371:H372">
    <cfRule type="cellIs" dxfId="857" priority="14" stopIfTrue="1" operator="lessThanOrEqual">
      <formula>0</formula>
    </cfRule>
  </conditionalFormatting>
  <conditionalFormatting sqref="B373:B374">
    <cfRule type="cellIs" dxfId="856" priority="13" stopIfTrue="1" operator="lessThanOrEqual">
      <formula>0</formula>
    </cfRule>
  </conditionalFormatting>
  <conditionalFormatting sqref="H373">
    <cfRule type="cellIs" dxfId="855" priority="12" stopIfTrue="1" operator="lessThanOrEqual">
      <formula>0</formula>
    </cfRule>
  </conditionalFormatting>
  <conditionalFormatting sqref="H374">
    <cfRule type="cellIs" dxfId="854" priority="11" stopIfTrue="1" operator="lessThanOrEqual">
      <formula>0</formula>
    </cfRule>
  </conditionalFormatting>
  <conditionalFormatting sqref="G369:H369 D369:E369">
    <cfRule type="cellIs" dxfId="853" priority="10" stopIfTrue="1" operator="lessThanOrEqual">
      <formula>0</formula>
    </cfRule>
  </conditionalFormatting>
  <conditionalFormatting sqref="B369">
    <cfRule type="cellIs" dxfId="852" priority="9" stopIfTrue="1" operator="lessThanOrEqual">
      <formula>0</formula>
    </cfRule>
  </conditionalFormatting>
  <conditionalFormatting sqref="B375">
    <cfRule type="cellIs" dxfId="851" priority="7" stopIfTrue="1" operator="lessThanOrEqual">
      <formula>0</formula>
    </cfRule>
  </conditionalFormatting>
  <conditionalFormatting sqref="H375">
    <cfRule type="cellIs" dxfId="850" priority="6" stopIfTrue="1" operator="lessThanOrEqual">
      <formula>0</formula>
    </cfRule>
  </conditionalFormatting>
  <conditionalFormatting sqref="B378 D378:H378">
    <cfRule type="cellIs" dxfId="849" priority="5" stopIfTrue="1" operator="lessThanOrEqual">
      <formula>0</formula>
    </cfRule>
  </conditionalFormatting>
  <conditionalFormatting sqref="D379:E379 G379 A379:B379">
    <cfRule type="cellIs" dxfId="848" priority="4" stopIfTrue="1" operator="lessThanOrEqual">
      <formula>0</formula>
    </cfRule>
  </conditionalFormatting>
  <conditionalFormatting sqref="H379">
    <cfRule type="cellIs" dxfId="847" priority="3" stopIfTrue="1" operator="lessThanOrEqual">
      <formula>0</formula>
    </cfRule>
  </conditionalFormatting>
  <conditionalFormatting sqref="C379">
    <cfRule type="cellIs" dxfId="846" priority="2" stopIfTrue="1" operator="lessThanOrEqual">
      <formula>0</formula>
    </cfRule>
  </conditionalFormatting>
  <conditionalFormatting sqref="F379">
    <cfRule type="cellIs" dxfId="845" priority="1" stopIfTrue="1" operator="lessThanOrEqual">
      <formula>0</formula>
    </cfRule>
  </conditionalFormatting>
  <hyperlinks>
    <hyperlink ref="H19" r:id="rId1"/>
    <hyperlink ref="H20" r:id="rId2"/>
    <hyperlink ref="H21" r:id="rId3"/>
    <hyperlink ref="H22" r:id="rId4"/>
    <hyperlink ref="H13" r:id="rId5"/>
    <hyperlink ref="H28" r:id="rId6"/>
    <hyperlink ref="H31" r:id="rId7"/>
    <hyperlink ref="H32" r:id="rId8"/>
    <hyperlink ref="H15" r:id="rId9"/>
    <hyperlink ref="H12" r:id="rId10"/>
    <hyperlink ref="H38" r:id="rId11"/>
    <hyperlink ref="H39" r:id="rId12"/>
    <hyperlink ref="H44" r:id="rId13"/>
    <hyperlink ref="H45" r:id="rId14"/>
    <hyperlink ref="H18" r:id="rId15"/>
    <hyperlink ref="H23" r:id="rId16"/>
    <hyperlink ref="H11" r:id="rId17" display="Prorroga y Modificación del Contrato de Arrendamiento N° 05/2014"/>
    <hyperlink ref="H10" r:id="rId18" display="Prorroga y Modificación del Contrato de Arrendamiento N° 02/2014"/>
    <hyperlink ref="H9" r:id="rId19" display="Prorroga y Modificación del Contrato de Arrendamiento N° 01/2014"/>
    <hyperlink ref="H16" r:id="rId20"/>
    <hyperlink ref="H26" r:id="rId21"/>
    <hyperlink ref="H34" r:id="rId22"/>
    <hyperlink ref="H48" r:id="rId23"/>
    <hyperlink ref="H27" r:id="rId24"/>
    <hyperlink ref="H49" r:id="rId25"/>
    <hyperlink ref="H40" r:id="rId26"/>
    <hyperlink ref="H41" r:id="rId27"/>
    <hyperlink ref="H42" r:id="rId28"/>
    <hyperlink ref="H43" r:id="rId29"/>
    <hyperlink ref="H52" r:id="rId30"/>
    <hyperlink ref="H50" r:id="rId31"/>
    <hyperlink ref="H57" r:id="rId32"/>
    <hyperlink ref="H56" r:id="rId33"/>
    <hyperlink ref="H55" r:id="rId34"/>
    <hyperlink ref="H54" r:id="rId35"/>
    <hyperlink ref="H33" r:id="rId36"/>
    <hyperlink ref="H35" r:id="rId37"/>
    <hyperlink ref="H36" r:id="rId38"/>
    <hyperlink ref="H37" r:id="rId39"/>
    <hyperlink ref="H117" r:id="rId40"/>
    <hyperlink ref="H144" r:id="rId41"/>
    <hyperlink ref="H145" r:id="rId42"/>
    <hyperlink ref="H58" r:id="rId43"/>
    <hyperlink ref="H59" r:id="rId44"/>
    <hyperlink ref="H53" r:id="rId45"/>
    <hyperlink ref="H116" r:id="rId46"/>
    <hyperlink ref="H115" r:id="rId47"/>
    <hyperlink ref="H24" r:id="rId48"/>
    <hyperlink ref="H25" r:id="rId49"/>
    <hyperlink ref="H121" r:id="rId50"/>
    <hyperlink ref="H122" r:id="rId51"/>
    <hyperlink ref="H123" r:id="rId52"/>
    <hyperlink ref="H60" r:id="rId53"/>
    <hyperlink ref="H29" r:id="rId54"/>
    <hyperlink ref="H30" r:id="rId55"/>
    <hyperlink ref="H46" r:id="rId56"/>
    <hyperlink ref="H47" r:id="rId57"/>
    <hyperlink ref="H61" r:id="rId58"/>
    <hyperlink ref="H109" r:id="rId59"/>
    <hyperlink ref="H110" r:id="rId60"/>
    <hyperlink ref="H111" r:id="rId61"/>
    <hyperlink ref="H112" r:id="rId62"/>
    <hyperlink ref="H113" r:id="rId63"/>
    <hyperlink ref="H114" r:id="rId64"/>
    <hyperlink ref="H118" r:id="rId65"/>
    <hyperlink ref="H119" r:id="rId66"/>
    <hyperlink ref="H120" r:id="rId67"/>
    <hyperlink ref="H124" r:id="rId68"/>
    <hyperlink ref="H125" r:id="rId69"/>
    <hyperlink ref="H126" r:id="rId70"/>
    <hyperlink ref="H127" r:id="rId71"/>
    <hyperlink ref="H128" r:id="rId72"/>
    <hyperlink ref="H129" r:id="rId73"/>
    <hyperlink ref="H130" r:id="rId74"/>
    <hyperlink ref="H131" r:id="rId75"/>
    <hyperlink ref="H132" r:id="rId76"/>
    <hyperlink ref="H133" r:id="rId77"/>
    <hyperlink ref="H134" r:id="rId78"/>
    <hyperlink ref="H135" r:id="rId79"/>
    <hyperlink ref="H136" r:id="rId80"/>
    <hyperlink ref="H137" r:id="rId81"/>
    <hyperlink ref="H138" r:id="rId82"/>
    <hyperlink ref="H139" r:id="rId83"/>
    <hyperlink ref="H140" r:id="rId84"/>
    <hyperlink ref="H141" r:id="rId85"/>
    <hyperlink ref="H142" r:id="rId86"/>
    <hyperlink ref="H160" r:id="rId87"/>
    <hyperlink ref="H168" r:id="rId88"/>
    <hyperlink ref="H170" r:id="rId89"/>
    <hyperlink ref="H171" r:id="rId90"/>
    <hyperlink ref="H172" r:id="rId91"/>
    <hyperlink ref="H173" r:id="rId92"/>
    <hyperlink ref="H174" r:id="rId93"/>
    <hyperlink ref="H175" r:id="rId94"/>
    <hyperlink ref="H169" r:id="rId95"/>
    <hyperlink ref="H186" r:id="rId96"/>
    <hyperlink ref="H187" r:id="rId97"/>
    <hyperlink ref="H191" r:id="rId98"/>
    <hyperlink ref="H156" r:id="rId99"/>
    <hyperlink ref="H157" r:id="rId100"/>
    <hyperlink ref="H158" r:id="rId101"/>
    <hyperlink ref="H159" r:id="rId102"/>
    <hyperlink ref="H62" r:id="rId103"/>
    <hyperlink ref="H63" r:id="rId104"/>
    <hyperlink ref="H64" r:id="rId105"/>
    <hyperlink ref="H65" r:id="rId106"/>
    <hyperlink ref="H66" r:id="rId107"/>
    <hyperlink ref="H67" r:id="rId108"/>
    <hyperlink ref="H69" r:id="rId109"/>
    <hyperlink ref="H71" r:id="rId110"/>
    <hyperlink ref="H72" r:id="rId111"/>
    <hyperlink ref="H73" r:id="rId112"/>
    <hyperlink ref="H74" r:id="rId113"/>
    <hyperlink ref="H75" r:id="rId114"/>
    <hyperlink ref="H76" r:id="rId115"/>
    <hyperlink ref="H78" r:id="rId116"/>
    <hyperlink ref="H80" r:id="rId117"/>
    <hyperlink ref="H81" r:id="rId118"/>
    <hyperlink ref="H83" r:id="rId119"/>
    <hyperlink ref="H84" r:id="rId120"/>
    <hyperlink ref="H85" r:id="rId121"/>
    <hyperlink ref="H91" r:id="rId122"/>
    <hyperlink ref="H92" r:id="rId123"/>
    <hyperlink ref="H94" r:id="rId124"/>
    <hyperlink ref="H95" r:id="rId125"/>
    <hyperlink ref="H96" r:id="rId126"/>
    <hyperlink ref="H97" r:id="rId127"/>
    <hyperlink ref="H98" r:id="rId128"/>
    <hyperlink ref="H99" r:id="rId129"/>
    <hyperlink ref="H100" r:id="rId130"/>
    <hyperlink ref="H101" r:id="rId131"/>
    <hyperlink ref="H102" r:id="rId132"/>
    <hyperlink ref="H146" r:id="rId133"/>
    <hyperlink ref="H147" r:id="rId134"/>
    <hyperlink ref="H148" r:id="rId135"/>
    <hyperlink ref="H149" r:id="rId136"/>
    <hyperlink ref="H150" r:id="rId137"/>
    <hyperlink ref="H151" r:id="rId138"/>
    <hyperlink ref="H152" r:id="rId139"/>
    <hyperlink ref="H153" r:id="rId140"/>
    <hyperlink ref="H154" r:id="rId141"/>
    <hyperlink ref="H155" r:id="rId142"/>
    <hyperlink ref="H161" r:id="rId143"/>
    <hyperlink ref="H162" r:id="rId144"/>
    <hyperlink ref="H163" r:id="rId145"/>
    <hyperlink ref="H164" r:id="rId146"/>
    <hyperlink ref="H165" r:id="rId147"/>
    <hyperlink ref="H166" r:id="rId148"/>
    <hyperlink ref="H167" r:id="rId149"/>
    <hyperlink ref="H176" r:id="rId150"/>
    <hyperlink ref="H177" r:id="rId151"/>
    <hyperlink ref="H178" r:id="rId152"/>
    <hyperlink ref="H188" r:id="rId153"/>
    <hyperlink ref="H189" r:id="rId154"/>
    <hyperlink ref="H190" r:id="rId155"/>
    <hyperlink ref="H212" r:id="rId156"/>
    <hyperlink ref="H213" r:id="rId157"/>
    <hyperlink ref="H219" r:id="rId158"/>
    <hyperlink ref="H17" r:id="rId159"/>
    <hyperlink ref="H214" r:id="rId160"/>
    <hyperlink ref="H203" r:id="rId161"/>
    <hyperlink ref="H197" r:id="rId162"/>
    <hyperlink ref="H82" r:id="rId163"/>
    <hyperlink ref="H221" r:id="rId164"/>
    <hyperlink ref="H90" r:id="rId165"/>
    <hyperlink ref="H229" r:id="rId166"/>
    <hyperlink ref="H211" r:id="rId167"/>
    <hyperlink ref="H210" r:id="rId168"/>
    <hyperlink ref="H209" r:id="rId169"/>
    <hyperlink ref="H193" r:id="rId170"/>
    <hyperlink ref="H181" r:id="rId171"/>
    <hyperlink ref="H180" r:id="rId172"/>
    <hyperlink ref="H179" r:id="rId173"/>
    <hyperlink ref="H93" r:id="rId174"/>
    <hyperlink ref="H68" r:id="rId175"/>
    <hyperlink ref="H70" r:id="rId176"/>
    <hyperlink ref="H77" r:id="rId177"/>
    <hyperlink ref="H86" r:id="rId178"/>
    <hyperlink ref="H87" r:id="rId179"/>
    <hyperlink ref="H88" r:id="rId180"/>
    <hyperlink ref="H89" r:id="rId181"/>
    <hyperlink ref="H198" r:id="rId182"/>
    <hyperlink ref="H199" r:id="rId183"/>
    <hyperlink ref="H200" r:id="rId184"/>
    <hyperlink ref="H201" r:id="rId185"/>
    <hyperlink ref="H202" r:id="rId186"/>
    <hyperlink ref="H194" r:id="rId187"/>
    <hyperlink ref="H195" r:id="rId188"/>
    <hyperlink ref="H233" r:id="rId189"/>
    <hyperlink ref="H234" r:id="rId190"/>
    <hyperlink ref="H230" r:id="rId191"/>
    <hyperlink ref="H231" r:id="rId192"/>
    <hyperlink ref="H182" r:id="rId193"/>
    <hyperlink ref="H222" r:id="rId194"/>
    <hyperlink ref="H215" r:id="rId195"/>
    <hyperlink ref="H216" r:id="rId196"/>
    <hyperlink ref="H217" r:id="rId197"/>
    <hyperlink ref="H218" r:id="rId198"/>
    <hyperlink ref="H240" r:id="rId199"/>
    <hyperlink ref="H223" r:id="rId200"/>
    <hyperlink ref="H183" r:id="rId201"/>
    <hyperlink ref="H184" r:id="rId202"/>
    <hyperlink ref="H185" r:id="rId203"/>
    <hyperlink ref="H232" r:id="rId204"/>
    <hyperlink ref="H236" r:id="rId205"/>
    <hyperlink ref="H247" r:id="rId206"/>
    <hyperlink ref="H220" r:id="rId207"/>
    <hyperlink ref="H196" r:id="rId208"/>
    <hyperlink ref="H238" r:id="rId209"/>
    <hyperlink ref="H239" r:id="rId210"/>
    <hyperlink ref="H248" r:id="rId211"/>
    <hyperlink ref="H192" r:id="rId212"/>
    <hyperlink ref="H237" r:id="rId213"/>
    <hyperlink ref="H249" r:id="rId214"/>
    <hyperlink ref="H255" r:id="rId215"/>
    <hyperlink ref="H243" r:id="rId216"/>
    <hyperlink ref="H245" r:id="rId217"/>
    <hyperlink ref="H224" r:id="rId218"/>
    <hyperlink ref="H235" r:id="rId219"/>
    <hyperlink ref="H268" r:id="rId220"/>
    <hyperlink ref="H276" r:id="rId221"/>
    <hyperlink ref="H265" r:id="rId222"/>
    <hyperlink ref="H266" r:id="rId223"/>
    <hyperlink ref="H267" r:id="rId224"/>
    <hyperlink ref="H225" r:id="rId225"/>
    <hyperlink ref="H226" r:id="rId226"/>
    <hyperlink ref="H227" r:id="rId227"/>
    <hyperlink ref="H244" r:id="rId228"/>
    <hyperlink ref="H250" r:id="rId229"/>
    <hyperlink ref="H269" r:id="rId230"/>
    <hyperlink ref="H228" r:id="rId231"/>
    <hyperlink ref="H282" r:id="rId232"/>
    <hyperlink ref="H281" r:id="rId233"/>
    <hyperlink ref="H275" r:id="rId234"/>
    <hyperlink ref="H274" r:id="rId235"/>
    <hyperlink ref="H272" r:id="rId236"/>
    <hyperlink ref="H270" r:id="rId237"/>
    <hyperlink ref="H251" r:id="rId238"/>
    <hyperlink ref="H271" r:id="rId239"/>
    <hyperlink ref="H252" r:id="rId240"/>
    <hyperlink ref="H253" r:id="rId241"/>
    <hyperlink ref="H254" r:id="rId242"/>
    <hyperlink ref="H273" r:id="rId243"/>
    <hyperlink ref="H241" r:id="rId244"/>
    <hyperlink ref="H242" r:id="rId245"/>
    <hyperlink ref="H204" r:id="rId246" display="Contrato de Suminstro N° 28/2015"/>
    <hyperlink ref="H205" r:id="rId247" display="Contrato de Suminstro N° 29/2015"/>
    <hyperlink ref="H206" r:id="rId248" display="Contrato de Suminstro N° 30/2015"/>
    <hyperlink ref="H207" r:id="rId249" display="Contrato de Suminstro N° 31/2015"/>
    <hyperlink ref="H208" r:id="rId250" display="Contrato de Suminstro N° 32/2015"/>
    <hyperlink ref="H280" r:id="rId251"/>
    <hyperlink ref="H256" r:id="rId252"/>
    <hyperlink ref="H257" r:id="rId253"/>
    <hyperlink ref="H259" r:id="rId254"/>
    <hyperlink ref="H261" r:id="rId255"/>
    <hyperlink ref="H263" r:id="rId256"/>
    <hyperlink ref="H264" r:id="rId257"/>
    <hyperlink ref="H283" r:id="rId258"/>
    <hyperlink ref="H284" r:id="rId259"/>
    <hyperlink ref="H285" r:id="rId260"/>
    <hyperlink ref="H286" r:id="rId261"/>
    <hyperlink ref="H287" r:id="rId262"/>
    <hyperlink ref="H288" r:id="rId263"/>
    <hyperlink ref="H289" r:id="rId264"/>
    <hyperlink ref="H304" r:id="rId265"/>
    <hyperlink ref="H103" r:id="rId266" display="334/2015"/>
    <hyperlink ref="H108" r:id="rId267"/>
    <hyperlink ref="H277" r:id="rId268"/>
    <hyperlink ref="H278" r:id="rId269"/>
    <hyperlink ref="H279" r:id="rId270"/>
    <hyperlink ref="H290" r:id="rId271"/>
    <hyperlink ref="H291" r:id="rId272"/>
    <hyperlink ref="H292" r:id="rId273"/>
    <hyperlink ref="H298" r:id="rId274"/>
    <hyperlink ref="H299" r:id="rId275"/>
    <hyperlink ref="H323" r:id="rId276"/>
    <hyperlink ref="H327" r:id="rId277"/>
    <hyperlink ref="H305" r:id="rId278"/>
    <hyperlink ref="H300" r:id="rId279"/>
    <hyperlink ref="H301" r:id="rId280"/>
    <hyperlink ref="H302" r:id="rId281"/>
    <hyperlink ref="H303" r:id="rId282"/>
    <hyperlink ref="H316" r:id="rId283"/>
    <hyperlink ref="H325" r:id="rId284"/>
    <hyperlink ref="H326" r:id="rId285"/>
    <hyperlink ref="H313" r:id="rId286"/>
    <hyperlink ref="H314" r:id="rId287"/>
    <hyperlink ref="H311" r:id="rId288"/>
    <hyperlink ref="H312" r:id="rId289"/>
    <hyperlink ref="H324" r:id="rId290"/>
    <hyperlink ref="H293" r:id="rId291"/>
    <hyperlink ref="H297" r:id="rId292"/>
    <hyperlink ref="H294" r:id="rId293"/>
    <hyperlink ref="H295" r:id="rId294"/>
    <hyperlink ref="H296" r:id="rId295"/>
    <hyperlink ref="H315" r:id="rId296"/>
    <hyperlink ref="H332" r:id="rId297"/>
    <hyperlink ref="H334" r:id="rId298"/>
    <hyperlink ref="H330" r:id="rId299"/>
    <hyperlink ref="H329" r:id="rId300"/>
    <hyperlink ref="H328" r:id="rId301"/>
    <hyperlink ref="H322" r:id="rId302"/>
    <hyperlink ref="H321" r:id="rId303"/>
    <hyperlink ref="H320" r:id="rId304"/>
    <hyperlink ref="H319" r:id="rId305"/>
    <hyperlink ref="H318" r:id="rId306"/>
    <hyperlink ref="H317" r:id="rId307"/>
    <hyperlink ref="H310" r:id="rId308"/>
    <hyperlink ref="H309" r:id="rId309"/>
    <hyperlink ref="H333" r:id="rId310"/>
    <hyperlink ref="H336" r:id="rId311"/>
    <hyperlink ref="H337" r:id="rId312"/>
    <hyperlink ref="H338" r:id="rId313"/>
    <hyperlink ref="H339" r:id="rId314"/>
    <hyperlink ref="H340" r:id="rId315"/>
    <hyperlink ref="H341" r:id="rId316"/>
    <hyperlink ref="H357" r:id="rId317"/>
    <hyperlink ref="H356" r:id="rId318"/>
    <hyperlink ref="H355" r:id="rId319"/>
    <hyperlink ref="H354" r:id="rId320"/>
    <hyperlink ref="H353" r:id="rId321"/>
    <hyperlink ref="H352" r:id="rId322"/>
    <hyperlink ref="H351" r:id="rId323"/>
    <hyperlink ref="H350" r:id="rId324"/>
    <hyperlink ref="H349" r:id="rId325"/>
    <hyperlink ref="H348" r:id="rId326"/>
    <hyperlink ref="H347" r:id="rId327"/>
    <hyperlink ref="H346" r:id="rId328"/>
    <hyperlink ref="H345" r:id="rId329"/>
    <hyperlink ref="H344" r:id="rId330"/>
    <hyperlink ref="H343" r:id="rId331"/>
    <hyperlink ref="H342" r:id="rId332"/>
    <hyperlink ref="H335" r:id="rId333"/>
    <hyperlink ref="H331" r:id="rId334"/>
    <hyperlink ref="H14" r:id="rId335"/>
    <hyperlink ref="H260" r:id="rId336"/>
    <hyperlink ref="H258" r:id="rId337"/>
    <hyperlink ref="H262" r:id="rId338"/>
    <hyperlink ref="H359" r:id="rId339"/>
    <hyperlink ref="H104" r:id="rId340" display="344/2015"/>
    <hyperlink ref="H105" r:id="rId341"/>
    <hyperlink ref="H106" r:id="rId342"/>
    <hyperlink ref="H107" r:id="rId343"/>
    <hyperlink ref="H246" r:id="rId344" display="377/2015"/>
    <hyperlink ref="H364" r:id="rId345"/>
    <hyperlink ref="H365" r:id="rId346"/>
    <hyperlink ref="H366" r:id="rId347"/>
    <hyperlink ref="H360" r:id="rId348" display="Contrto de Suministro N° 07/2015"/>
    <hyperlink ref="H361" r:id="rId349" display="Contrto de Suministro N° 08/2015"/>
    <hyperlink ref="H362" r:id="rId350"/>
    <hyperlink ref="H363" r:id="rId351"/>
    <hyperlink ref="H368" r:id="rId352"/>
    <hyperlink ref="H370" r:id="rId353"/>
    <hyperlink ref="H371" r:id="rId354"/>
    <hyperlink ref="H372" r:id="rId355"/>
    <hyperlink ref="H373" r:id="rId356"/>
    <hyperlink ref="H374" r:id="rId357"/>
    <hyperlink ref="H376" r:id="rId358"/>
    <hyperlink ref="H377" r:id="rId359"/>
    <hyperlink ref="H369" r:id="rId360"/>
    <hyperlink ref="H375" r:id="rId361"/>
    <hyperlink ref="H378" r:id="rId362"/>
    <hyperlink ref="H379" r:id="rId363"/>
  </hyperlinks>
  <printOptions horizontalCentered="1"/>
  <pageMargins left="0" right="0" top="0" bottom="0" header="0" footer="0"/>
  <pageSetup scale="45" orientation="landscape" r:id="rId364"/>
  <headerFooter alignWithMargins="0"/>
  <rowBreaks count="1" manualBreakCount="1">
    <brk id="358" max="16" man="1"/>
  </rowBreaks>
  <colBreaks count="1" manualBreakCount="1">
    <brk id="18" max="1048575" man="1"/>
  </colBreaks>
  <drawing r:id="rId36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R403"/>
  <sheetViews>
    <sheetView view="pageBreakPreview" topLeftCell="D10" zoomScale="75" zoomScaleNormal="87" zoomScaleSheetLayoutView="75" workbookViewId="0">
      <pane ySplit="5" topLeftCell="A162" activePane="bottomLeft" state="frozen"/>
      <selection activeCell="C10" sqref="C10"/>
      <selection pane="bottomLeft" activeCell="E166" sqref="E166"/>
    </sheetView>
  </sheetViews>
  <sheetFormatPr baseColWidth="10" defaultColWidth="11.7109375" defaultRowHeight="12.75" x14ac:dyDescent="0.2"/>
  <cols>
    <col min="1" max="1" width="4" style="305" customWidth="1"/>
    <col min="2" max="2" width="15.85546875" style="165" bestFit="1" customWidth="1"/>
    <col min="3" max="3" width="32.5703125" style="170" customWidth="1"/>
    <col min="4" max="4" width="32.5703125" style="4" customWidth="1"/>
    <col min="5" max="5" width="14.5703125" style="171" customWidth="1"/>
    <col min="6" max="6" width="14.5703125" style="172" customWidth="1"/>
    <col min="7" max="7" width="14.5703125" style="170" customWidth="1"/>
    <col min="8" max="8" width="27" style="170" customWidth="1"/>
    <col min="9" max="9" width="13.85546875" style="285" customWidth="1"/>
    <col min="10" max="12" width="11.7109375" style="166" customWidth="1"/>
    <col min="13" max="13" width="10.85546875" style="166" customWidth="1"/>
    <col min="14" max="14" width="5.7109375" style="167" customWidth="1"/>
    <col min="15" max="15" width="6" style="167" customWidth="1"/>
    <col min="16" max="16" width="5.85546875" style="167" customWidth="1"/>
    <col min="17" max="17" width="6.42578125" style="167" customWidth="1"/>
    <col min="18" max="18" width="45.140625" style="284" customWidth="1"/>
    <col min="19" max="29" width="11.7109375" style="166" customWidth="1"/>
    <col min="30" max="237" width="11.7109375" style="166"/>
    <col min="238" max="238" width="4" style="166" customWidth="1"/>
    <col min="239" max="239" width="15.85546875" style="166" bestFit="1" customWidth="1"/>
    <col min="240" max="240" width="30.7109375" style="166" customWidth="1"/>
    <col min="241" max="242" width="32.5703125" style="166" customWidth="1"/>
    <col min="243" max="245" width="14.5703125" style="166" customWidth="1"/>
    <col min="246" max="246" width="27" style="166" customWidth="1"/>
    <col min="247" max="247" width="13.85546875" style="166" customWidth="1"/>
    <col min="248" max="248" width="18.28515625" style="166" customWidth="1"/>
    <col min="249" max="249" width="16.28515625" style="166" customWidth="1"/>
    <col min="250" max="250" width="14" style="166" customWidth="1"/>
    <col min="251" max="251" width="16.7109375" style="166" customWidth="1"/>
    <col min="252" max="252" width="14.85546875" style="166" customWidth="1"/>
    <col min="253" max="253" width="15.42578125" style="166" customWidth="1"/>
    <col min="254" max="255" width="6.5703125" style="166" customWidth="1"/>
    <col min="256" max="256" width="8.42578125" style="166" customWidth="1"/>
    <col min="257" max="257" width="4.85546875" style="166" customWidth="1"/>
    <col min="258" max="258" width="10.140625" style="166" customWidth="1"/>
    <col min="259" max="259" width="10.5703125" style="166" customWidth="1"/>
    <col min="260" max="260" width="10.28515625" style="166" customWidth="1"/>
    <col min="261" max="261" width="12.85546875" style="166" customWidth="1"/>
    <col min="262" max="262" width="6.140625" style="166" customWidth="1"/>
    <col min="263" max="263" width="10.5703125" style="166" customWidth="1"/>
    <col min="264" max="264" width="11" style="166" customWidth="1"/>
    <col min="265" max="265" width="20.5703125" style="166" customWidth="1"/>
    <col min="266" max="273" width="11.7109375" style="166" customWidth="1"/>
    <col min="274" max="274" width="45.140625" style="166" customWidth="1"/>
    <col min="275" max="285" width="11.7109375" style="166" customWidth="1"/>
    <col min="286" max="493" width="11.7109375" style="166"/>
    <col min="494" max="494" width="4" style="166" customWidth="1"/>
    <col min="495" max="495" width="15.85546875" style="166" bestFit="1" customWidth="1"/>
    <col min="496" max="496" width="30.7109375" style="166" customWidth="1"/>
    <col min="497" max="498" width="32.5703125" style="166" customWidth="1"/>
    <col min="499" max="501" width="14.5703125" style="166" customWidth="1"/>
    <col min="502" max="502" width="27" style="166" customWidth="1"/>
    <col min="503" max="503" width="13.85546875" style="166" customWidth="1"/>
    <col min="504" max="504" width="18.28515625" style="166" customWidth="1"/>
    <col min="505" max="505" width="16.28515625" style="166" customWidth="1"/>
    <col min="506" max="506" width="14" style="166" customWidth="1"/>
    <col min="507" max="507" width="16.7109375" style="166" customWidth="1"/>
    <col min="508" max="508" width="14.85546875" style="166" customWidth="1"/>
    <col min="509" max="509" width="15.42578125" style="166" customWidth="1"/>
    <col min="510" max="511" width="6.5703125" style="166" customWidth="1"/>
    <col min="512" max="512" width="8.42578125" style="166" customWidth="1"/>
    <col min="513" max="513" width="4.85546875" style="166" customWidth="1"/>
    <col min="514" max="514" width="10.140625" style="166" customWidth="1"/>
    <col min="515" max="515" width="10.5703125" style="166" customWidth="1"/>
    <col min="516" max="516" width="10.28515625" style="166" customWidth="1"/>
    <col min="517" max="517" width="12.85546875" style="166" customWidth="1"/>
    <col min="518" max="518" width="6.140625" style="166" customWidth="1"/>
    <col min="519" max="519" width="10.5703125" style="166" customWidth="1"/>
    <col min="520" max="520" width="11" style="166" customWidth="1"/>
    <col min="521" max="521" width="20.5703125" style="166" customWidth="1"/>
    <col min="522" max="529" width="11.7109375" style="166" customWidth="1"/>
    <col min="530" max="530" width="45.140625" style="166" customWidth="1"/>
    <col min="531" max="541" width="11.7109375" style="166" customWidth="1"/>
    <col min="542" max="749" width="11.7109375" style="166"/>
    <col min="750" max="750" width="4" style="166" customWidth="1"/>
    <col min="751" max="751" width="15.85546875" style="166" bestFit="1" customWidth="1"/>
    <col min="752" max="752" width="30.7109375" style="166" customWidth="1"/>
    <col min="753" max="754" width="32.5703125" style="166" customWidth="1"/>
    <col min="755" max="757" width="14.5703125" style="166" customWidth="1"/>
    <col min="758" max="758" width="27" style="166" customWidth="1"/>
    <col min="759" max="759" width="13.85546875" style="166" customWidth="1"/>
    <col min="760" max="760" width="18.28515625" style="166" customWidth="1"/>
    <col min="761" max="761" width="16.28515625" style="166" customWidth="1"/>
    <col min="762" max="762" width="14" style="166" customWidth="1"/>
    <col min="763" max="763" width="16.7109375" style="166" customWidth="1"/>
    <col min="764" max="764" width="14.85546875" style="166" customWidth="1"/>
    <col min="765" max="765" width="15.42578125" style="166" customWidth="1"/>
    <col min="766" max="767" width="6.5703125" style="166" customWidth="1"/>
    <col min="768" max="768" width="8.42578125" style="166" customWidth="1"/>
    <col min="769" max="769" width="4.85546875" style="166" customWidth="1"/>
    <col min="770" max="770" width="10.140625" style="166" customWidth="1"/>
    <col min="771" max="771" width="10.5703125" style="166" customWidth="1"/>
    <col min="772" max="772" width="10.28515625" style="166" customWidth="1"/>
    <col min="773" max="773" width="12.85546875" style="166" customWidth="1"/>
    <col min="774" max="774" width="6.140625" style="166" customWidth="1"/>
    <col min="775" max="775" width="10.5703125" style="166" customWidth="1"/>
    <col min="776" max="776" width="11" style="166" customWidth="1"/>
    <col min="777" max="777" width="20.5703125" style="166" customWidth="1"/>
    <col min="778" max="785" width="11.7109375" style="166" customWidth="1"/>
    <col min="786" max="786" width="45.140625" style="166" customWidth="1"/>
    <col min="787" max="797" width="11.7109375" style="166" customWidth="1"/>
    <col min="798" max="1005" width="11.7109375" style="166"/>
    <col min="1006" max="1006" width="4" style="166" customWidth="1"/>
    <col min="1007" max="1007" width="15.85546875" style="166" bestFit="1" customWidth="1"/>
    <col min="1008" max="1008" width="30.7109375" style="166" customWidth="1"/>
    <col min="1009" max="1010" width="32.5703125" style="166" customWidth="1"/>
    <col min="1011" max="1013" width="14.5703125" style="166" customWidth="1"/>
    <col min="1014" max="1014" width="27" style="166" customWidth="1"/>
    <col min="1015" max="1015" width="13.85546875" style="166" customWidth="1"/>
    <col min="1016" max="1016" width="18.28515625" style="166" customWidth="1"/>
    <col min="1017" max="1017" width="16.28515625" style="166" customWidth="1"/>
    <col min="1018" max="1018" width="14" style="166" customWidth="1"/>
    <col min="1019" max="1019" width="16.7109375" style="166" customWidth="1"/>
    <col min="1020" max="1020" width="14.85546875" style="166" customWidth="1"/>
    <col min="1021" max="1021" width="15.42578125" style="166" customWidth="1"/>
    <col min="1022" max="1023" width="6.5703125" style="166" customWidth="1"/>
    <col min="1024" max="1024" width="8.42578125" style="166" customWidth="1"/>
    <col min="1025" max="1025" width="4.85546875" style="166" customWidth="1"/>
    <col min="1026" max="1026" width="10.140625" style="166" customWidth="1"/>
    <col min="1027" max="1027" width="10.5703125" style="166" customWidth="1"/>
    <col min="1028" max="1028" width="10.28515625" style="166" customWidth="1"/>
    <col min="1029" max="1029" width="12.85546875" style="166" customWidth="1"/>
    <col min="1030" max="1030" width="6.140625" style="166" customWidth="1"/>
    <col min="1031" max="1031" width="10.5703125" style="166" customWidth="1"/>
    <col min="1032" max="1032" width="11" style="166" customWidth="1"/>
    <col min="1033" max="1033" width="20.5703125" style="166" customWidth="1"/>
    <col min="1034" max="1041" width="11.7109375" style="166" customWidth="1"/>
    <col min="1042" max="1042" width="45.140625" style="166" customWidth="1"/>
    <col min="1043" max="1053" width="11.7109375" style="166" customWidth="1"/>
    <col min="1054" max="1261" width="11.7109375" style="166"/>
    <col min="1262" max="1262" width="4" style="166" customWidth="1"/>
    <col min="1263" max="1263" width="15.85546875" style="166" bestFit="1" customWidth="1"/>
    <col min="1264" max="1264" width="30.7109375" style="166" customWidth="1"/>
    <col min="1265" max="1266" width="32.5703125" style="166" customWidth="1"/>
    <col min="1267" max="1269" width="14.5703125" style="166" customWidth="1"/>
    <col min="1270" max="1270" width="27" style="166" customWidth="1"/>
    <col min="1271" max="1271" width="13.85546875" style="166" customWidth="1"/>
    <col min="1272" max="1272" width="18.28515625" style="166" customWidth="1"/>
    <col min="1273" max="1273" width="16.28515625" style="166" customWidth="1"/>
    <col min="1274" max="1274" width="14" style="166" customWidth="1"/>
    <col min="1275" max="1275" width="16.7109375" style="166" customWidth="1"/>
    <col min="1276" max="1276" width="14.85546875" style="166" customWidth="1"/>
    <col min="1277" max="1277" width="15.42578125" style="166" customWidth="1"/>
    <col min="1278" max="1279" width="6.5703125" style="166" customWidth="1"/>
    <col min="1280" max="1280" width="8.42578125" style="166" customWidth="1"/>
    <col min="1281" max="1281" width="4.85546875" style="166" customWidth="1"/>
    <col min="1282" max="1282" width="10.140625" style="166" customWidth="1"/>
    <col min="1283" max="1283" width="10.5703125" style="166" customWidth="1"/>
    <col min="1284" max="1284" width="10.28515625" style="166" customWidth="1"/>
    <col min="1285" max="1285" width="12.85546875" style="166" customWidth="1"/>
    <col min="1286" max="1286" width="6.140625" style="166" customWidth="1"/>
    <col min="1287" max="1287" width="10.5703125" style="166" customWidth="1"/>
    <col min="1288" max="1288" width="11" style="166" customWidth="1"/>
    <col min="1289" max="1289" width="20.5703125" style="166" customWidth="1"/>
    <col min="1290" max="1297" width="11.7109375" style="166" customWidth="1"/>
    <col min="1298" max="1298" width="45.140625" style="166" customWidth="1"/>
    <col min="1299" max="1309" width="11.7109375" style="166" customWidth="1"/>
    <col min="1310" max="1517" width="11.7109375" style="166"/>
    <col min="1518" max="1518" width="4" style="166" customWidth="1"/>
    <col min="1519" max="1519" width="15.85546875" style="166" bestFit="1" customWidth="1"/>
    <col min="1520" max="1520" width="30.7109375" style="166" customWidth="1"/>
    <col min="1521" max="1522" width="32.5703125" style="166" customWidth="1"/>
    <col min="1523" max="1525" width="14.5703125" style="166" customWidth="1"/>
    <col min="1526" max="1526" width="27" style="166" customWidth="1"/>
    <col min="1527" max="1527" width="13.85546875" style="166" customWidth="1"/>
    <col min="1528" max="1528" width="18.28515625" style="166" customWidth="1"/>
    <col min="1529" max="1529" width="16.28515625" style="166" customWidth="1"/>
    <col min="1530" max="1530" width="14" style="166" customWidth="1"/>
    <col min="1531" max="1531" width="16.7109375" style="166" customWidth="1"/>
    <col min="1532" max="1532" width="14.85546875" style="166" customWidth="1"/>
    <col min="1533" max="1533" width="15.42578125" style="166" customWidth="1"/>
    <col min="1534" max="1535" width="6.5703125" style="166" customWidth="1"/>
    <col min="1536" max="1536" width="8.42578125" style="166" customWidth="1"/>
    <col min="1537" max="1537" width="4.85546875" style="166" customWidth="1"/>
    <col min="1538" max="1538" width="10.140625" style="166" customWidth="1"/>
    <col min="1539" max="1539" width="10.5703125" style="166" customWidth="1"/>
    <col min="1540" max="1540" width="10.28515625" style="166" customWidth="1"/>
    <col min="1541" max="1541" width="12.85546875" style="166" customWidth="1"/>
    <col min="1542" max="1542" width="6.140625" style="166" customWidth="1"/>
    <col min="1543" max="1543" width="10.5703125" style="166" customWidth="1"/>
    <col min="1544" max="1544" width="11" style="166" customWidth="1"/>
    <col min="1545" max="1545" width="20.5703125" style="166" customWidth="1"/>
    <col min="1546" max="1553" width="11.7109375" style="166" customWidth="1"/>
    <col min="1554" max="1554" width="45.140625" style="166" customWidth="1"/>
    <col min="1555" max="1565" width="11.7109375" style="166" customWidth="1"/>
    <col min="1566" max="1773" width="11.7109375" style="166"/>
    <col min="1774" max="1774" width="4" style="166" customWidth="1"/>
    <col min="1775" max="1775" width="15.85546875" style="166" bestFit="1" customWidth="1"/>
    <col min="1776" max="1776" width="30.7109375" style="166" customWidth="1"/>
    <col min="1777" max="1778" width="32.5703125" style="166" customWidth="1"/>
    <col min="1779" max="1781" width="14.5703125" style="166" customWidth="1"/>
    <col min="1782" max="1782" width="27" style="166" customWidth="1"/>
    <col min="1783" max="1783" width="13.85546875" style="166" customWidth="1"/>
    <col min="1784" max="1784" width="18.28515625" style="166" customWidth="1"/>
    <col min="1785" max="1785" width="16.28515625" style="166" customWidth="1"/>
    <col min="1786" max="1786" width="14" style="166" customWidth="1"/>
    <col min="1787" max="1787" width="16.7109375" style="166" customWidth="1"/>
    <col min="1788" max="1788" width="14.85546875" style="166" customWidth="1"/>
    <col min="1789" max="1789" width="15.42578125" style="166" customWidth="1"/>
    <col min="1790" max="1791" width="6.5703125" style="166" customWidth="1"/>
    <col min="1792" max="1792" width="8.42578125" style="166" customWidth="1"/>
    <col min="1793" max="1793" width="4.85546875" style="166" customWidth="1"/>
    <col min="1794" max="1794" width="10.140625" style="166" customWidth="1"/>
    <col min="1795" max="1795" width="10.5703125" style="166" customWidth="1"/>
    <col min="1796" max="1796" width="10.28515625" style="166" customWidth="1"/>
    <col min="1797" max="1797" width="12.85546875" style="166" customWidth="1"/>
    <col min="1798" max="1798" width="6.140625" style="166" customWidth="1"/>
    <col min="1799" max="1799" width="10.5703125" style="166" customWidth="1"/>
    <col min="1800" max="1800" width="11" style="166" customWidth="1"/>
    <col min="1801" max="1801" width="20.5703125" style="166" customWidth="1"/>
    <col min="1802" max="1809" width="11.7109375" style="166" customWidth="1"/>
    <col min="1810" max="1810" width="45.140625" style="166" customWidth="1"/>
    <col min="1811" max="1821" width="11.7109375" style="166" customWidth="1"/>
    <col min="1822" max="2029" width="11.7109375" style="166"/>
    <col min="2030" max="2030" width="4" style="166" customWidth="1"/>
    <col min="2031" max="2031" width="15.85546875" style="166" bestFit="1" customWidth="1"/>
    <col min="2032" max="2032" width="30.7109375" style="166" customWidth="1"/>
    <col min="2033" max="2034" width="32.5703125" style="166" customWidth="1"/>
    <col min="2035" max="2037" width="14.5703125" style="166" customWidth="1"/>
    <col min="2038" max="2038" width="27" style="166" customWidth="1"/>
    <col min="2039" max="2039" width="13.85546875" style="166" customWidth="1"/>
    <col min="2040" max="2040" width="18.28515625" style="166" customWidth="1"/>
    <col min="2041" max="2041" width="16.28515625" style="166" customWidth="1"/>
    <col min="2042" max="2042" width="14" style="166" customWidth="1"/>
    <col min="2043" max="2043" width="16.7109375" style="166" customWidth="1"/>
    <col min="2044" max="2044" width="14.85546875" style="166" customWidth="1"/>
    <col min="2045" max="2045" width="15.42578125" style="166" customWidth="1"/>
    <col min="2046" max="2047" width="6.5703125" style="166" customWidth="1"/>
    <col min="2048" max="2048" width="8.42578125" style="166" customWidth="1"/>
    <col min="2049" max="2049" width="4.85546875" style="166" customWidth="1"/>
    <col min="2050" max="2050" width="10.140625" style="166" customWidth="1"/>
    <col min="2051" max="2051" width="10.5703125" style="166" customWidth="1"/>
    <col min="2052" max="2052" width="10.28515625" style="166" customWidth="1"/>
    <col min="2053" max="2053" width="12.85546875" style="166" customWidth="1"/>
    <col min="2054" max="2054" width="6.140625" style="166" customWidth="1"/>
    <col min="2055" max="2055" width="10.5703125" style="166" customWidth="1"/>
    <col min="2056" max="2056" width="11" style="166" customWidth="1"/>
    <col min="2057" max="2057" width="20.5703125" style="166" customWidth="1"/>
    <col min="2058" max="2065" width="11.7109375" style="166" customWidth="1"/>
    <col min="2066" max="2066" width="45.140625" style="166" customWidth="1"/>
    <col min="2067" max="2077" width="11.7109375" style="166" customWidth="1"/>
    <col min="2078" max="2285" width="11.7109375" style="166"/>
    <col min="2286" max="2286" width="4" style="166" customWidth="1"/>
    <col min="2287" max="2287" width="15.85546875" style="166" bestFit="1" customWidth="1"/>
    <col min="2288" max="2288" width="30.7109375" style="166" customWidth="1"/>
    <col min="2289" max="2290" width="32.5703125" style="166" customWidth="1"/>
    <col min="2291" max="2293" width="14.5703125" style="166" customWidth="1"/>
    <col min="2294" max="2294" width="27" style="166" customWidth="1"/>
    <col min="2295" max="2295" width="13.85546875" style="166" customWidth="1"/>
    <col min="2296" max="2296" width="18.28515625" style="166" customWidth="1"/>
    <col min="2297" max="2297" width="16.28515625" style="166" customWidth="1"/>
    <col min="2298" max="2298" width="14" style="166" customWidth="1"/>
    <col min="2299" max="2299" width="16.7109375" style="166" customWidth="1"/>
    <col min="2300" max="2300" width="14.85546875" style="166" customWidth="1"/>
    <col min="2301" max="2301" width="15.42578125" style="166" customWidth="1"/>
    <col min="2302" max="2303" width="6.5703125" style="166" customWidth="1"/>
    <col min="2304" max="2304" width="8.42578125" style="166" customWidth="1"/>
    <col min="2305" max="2305" width="4.85546875" style="166" customWidth="1"/>
    <col min="2306" max="2306" width="10.140625" style="166" customWidth="1"/>
    <col min="2307" max="2307" width="10.5703125" style="166" customWidth="1"/>
    <col min="2308" max="2308" width="10.28515625" style="166" customWidth="1"/>
    <col min="2309" max="2309" width="12.85546875" style="166" customWidth="1"/>
    <col min="2310" max="2310" width="6.140625" style="166" customWidth="1"/>
    <col min="2311" max="2311" width="10.5703125" style="166" customWidth="1"/>
    <col min="2312" max="2312" width="11" style="166" customWidth="1"/>
    <col min="2313" max="2313" width="20.5703125" style="166" customWidth="1"/>
    <col min="2314" max="2321" width="11.7109375" style="166" customWidth="1"/>
    <col min="2322" max="2322" width="45.140625" style="166" customWidth="1"/>
    <col min="2323" max="2333" width="11.7109375" style="166" customWidth="1"/>
    <col min="2334" max="2541" width="11.7109375" style="166"/>
    <col min="2542" max="2542" width="4" style="166" customWidth="1"/>
    <col min="2543" max="2543" width="15.85546875" style="166" bestFit="1" customWidth="1"/>
    <col min="2544" max="2544" width="30.7109375" style="166" customWidth="1"/>
    <col min="2545" max="2546" width="32.5703125" style="166" customWidth="1"/>
    <col min="2547" max="2549" width="14.5703125" style="166" customWidth="1"/>
    <col min="2550" max="2550" width="27" style="166" customWidth="1"/>
    <col min="2551" max="2551" width="13.85546875" style="166" customWidth="1"/>
    <col min="2552" max="2552" width="18.28515625" style="166" customWidth="1"/>
    <col min="2553" max="2553" width="16.28515625" style="166" customWidth="1"/>
    <col min="2554" max="2554" width="14" style="166" customWidth="1"/>
    <col min="2555" max="2555" width="16.7109375" style="166" customWidth="1"/>
    <col min="2556" max="2556" width="14.85546875" style="166" customWidth="1"/>
    <col min="2557" max="2557" width="15.42578125" style="166" customWidth="1"/>
    <col min="2558" max="2559" width="6.5703125" style="166" customWidth="1"/>
    <col min="2560" max="2560" width="8.42578125" style="166" customWidth="1"/>
    <col min="2561" max="2561" width="4.85546875" style="166" customWidth="1"/>
    <col min="2562" max="2562" width="10.140625" style="166" customWidth="1"/>
    <col min="2563" max="2563" width="10.5703125" style="166" customWidth="1"/>
    <col min="2564" max="2564" width="10.28515625" style="166" customWidth="1"/>
    <col min="2565" max="2565" width="12.85546875" style="166" customWidth="1"/>
    <col min="2566" max="2566" width="6.140625" style="166" customWidth="1"/>
    <col min="2567" max="2567" width="10.5703125" style="166" customWidth="1"/>
    <col min="2568" max="2568" width="11" style="166" customWidth="1"/>
    <col min="2569" max="2569" width="20.5703125" style="166" customWidth="1"/>
    <col min="2570" max="2577" width="11.7109375" style="166" customWidth="1"/>
    <col min="2578" max="2578" width="45.140625" style="166" customWidth="1"/>
    <col min="2579" max="2589" width="11.7109375" style="166" customWidth="1"/>
    <col min="2590" max="2797" width="11.7109375" style="166"/>
    <col min="2798" max="2798" width="4" style="166" customWidth="1"/>
    <col min="2799" max="2799" width="15.85546875" style="166" bestFit="1" customWidth="1"/>
    <col min="2800" max="2800" width="30.7109375" style="166" customWidth="1"/>
    <col min="2801" max="2802" width="32.5703125" style="166" customWidth="1"/>
    <col min="2803" max="2805" width="14.5703125" style="166" customWidth="1"/>
    <col min="2806" max="2806" width="27" style="166" customWidth="1"/>
    <col min="2807" max="2807" width="13.85546875" style="166" customWidth="1"/>
    <col min="2808" max="2808" width="18.28515625" style="166" customWidth="1"/>
    <col min="2809" max="2809" width="16.28515625" style="166" customWidth="1"/>
    <col min="2810" max="2810" width="14" style="166" customWidth="1"/>
    <col min="2811" max="2811" width="16.7109375" style="166" customWidth="1"/>
    <col min="2812" max="2812" width="14.85546875" style="166" customWidth="1"/>
    <col min="2813" max="2813" width="15.42578125" style="166" customWidth="1"/>
    <col min="2814" max="2815" width="6.5703125" style="166" customWidth="1"/>
    <col min="2816" max="2816" width="8.42578125" style="166" customWidth="1"/>
    <col min="2817" max="2817" width="4.85546875" style="166" customWidth="1"/>
    <col min="2818" max="2818" width="10.140625" style="166" customWidth="1"/>
    <col min="2819" max="2819" width="10.5703125" style="166" customWidth="1"/>
    <col min="2820" max="2820" width="10.28515625" style="166" customWidth="1"/>
    <col min="2821" max="2821" width="12.85546875" style="166" customWidth="1"/>
    <col min="2822" max="2822" width="6.140625" style="166" customWidth="1"/>
    <col min="2823" max="2823" width="10.5703125" style="166" customWidth="1"/>
    <col min="2824" max="2824" width="11" style="166" customWidth="1"/>
    <col min="2825" max="2825" width="20.5703125" style="166" customWidth="1"/>
    <col min="2826" max="2833" width="11.7109375" style="166" customWidth="1"/>
    <col min="2834" max="2834" width="45.140625" style="166" customWidth="1"/>
    <col min="2835" max="2845" width="11.7109375" style="166" customWidth="1"/>
    <col min="2846" max="3053" width="11.7109375" style="166"/>
    <col min="3054" max="3054" width="4" style="166" customWidth="1"/>
    <col min="3055" max="3055" width="15.85546875" style="166" bestFit="1" customWidth="1"/>
    <col min="3056" max="3056" width="30.7109375" style="166" customWidth="1"/>
    <col min="3057" max="3058" width="32.5703125" style="166" customWidth="1"/>
    <col min="3059" max="3061" width="14.5703125" style="166" customWidth="1"/>
    <col min="3062" max="3062" width="27" style="166" customWidth="1"/>
    <col min="3063" max="3063" width="13.85546875" style="166" customWidth="1"/>
    <col min="3064" max="3064" width="18.28515625" style="166" customWidth="1"/>
    <col min="3065" max="3065" width="16.28515625" style="166" customWidth="1"/>
    <col min="3066" max="3066" width="14" style="166" customWidth="1"/>
    <col min="3067" max="3067" width="16.7109375" style="166" customWidth="1"/>
    <col min="3068" max="3068" width="14.85546875" style="166" customWidth="1"/>
    <col min="3069" max="3069" width="15.42578125" style="166" customWidth="1"/>
    <col min="3070" max="3071" width="6.5703125" style="166" customWidth="1"/>
    <col min="3072" max="3072" width="8.42578125" style="166" customWidth="1"/>
    <col min="3073" max="3073" width="4.85546875" style="166" customWidth="1"/>
    <col min="3074" max="3074" width="10.140625" style="166" customWidth="1"/>
    <col min="3075" max="3075" width="10.5703125" style="166" customWidth="1"/>
    <col min="3076" max="3076" width="10.28515625" style="166" customWidth="1"/>
    <col min="3077" max="3077" width="12.85546875" style="166" customWidth="1"/>
    <col min="3078" max="3078" width="6.140625" style="166" customWidth="1"/>
    <col min="3079" max="3079" width="10.5703125" style="166" customWidth="1"/>
    <col min="3080" max="3080" width="11" style="166" customWidth="1"/>
    <col min="3081" max="3081" width="20.5703125" style="166" customWidth="1"/>
    <col min="3082" max="3089" width="11.7109375" style="166" customWidth="1"/>
    <col min="3090" max="3090" width="45.140625" style="166" customWidth="1"/>
    <col min="3091" max="3101" width="11.7109375" style="166" customWidth="1"/>
    <col min="3102" max="3309" width="11.7109375" style="166"/>
    <col min="3310" max="3310" width="4" style="166" customWidth="1"/>
    <col min="3311" max="3311" width="15.85546875" style="166" bestFit="1" customWidth="1"/>
    <col min="3312" max="3312" width="30.7109375" style="166" customWidth="1"/>
    <col min="3313" max="3314" width="32.5703125" style="166" customWidth="1"/>
    <col min="3315" max="3317" width="14.5703125" style="166" customWidth="1"/>
    <col min="3318" max="3318" width="27" style="166" customWidth="1"/>
    <col min="3319" max="3319" width="13.85546875" style="166" customWidth="1"/>
    <col min="3320" max="3320" width="18.28515625" style="166" customWidth="1"/>
    <col min="3321" max="3321" width="16.28515625" style="166" customWidth="1"/>
    <col min="3322" max="3322" width="14" style="166" customWidth="1"/>
    <col min="3323" max="3323" width="16.7109375" style="166" customWidth="1"/>
    <col min="3324" max="3324" width="14.85546875" style="166" customWidth="1"/>
    <col min="3325" max="3325" width="15.42578125" style="166" customWidth="1"/>
    <col min="3326" max="3327" width="6.5703125" style="166" customWidth="1"/>
    <col min="3328" max="3328" width="8.42578125" style="166" customWidth="1"/>
    <col min="3329" max="3329" width="4.85546875" style="166" customWidth="1"/>
    <col min="3330" max="3330" width="10.140625" style="166" customWidth="1"/>
    <col min="3331" max="3331" width="10.5703125" style="166" customWidth="1"/>
    <col min="3332" max="3332" width="10.28515625" style="166" customWidth="1"/>
    <col min="3333" max="3333" width="12.85546875" style="166" customWidth="1"/>
    <col min="3334" max="3334" width="6.140625" style="166" customWidth="1"/>
    <col min="3335" max="3335" width="10.5703125" style="166" customWidth="1"/>
    <col min="3336" max="3336" width="11" style="166" customWidth="1"/>
    <col min="3337" max="3337" width="20.5703125" style="166" customWidth="1"/>
    <col min="3338" max="3345" width="11.7109375" style="166" customWidth="1"/>
    <col min="3346" max="3346" width="45.140625" style="166" customWidth="1"/>
    <col min="3347" max="3357" width="11.7109375" style="166" customWidth="1"/>
    <col min="3358" max="3565" width="11.7109375" style="166"/>
    <col min="3566" max="3566" width="4" style="166" customWidth="1"/>
    <col min="3567" max="3567" width="15.85546875" style="166" bestFit="1" customWidth="1"/>
    <col min="3568" max="3568" width="30.7109375" style="166" customWidth="1"/>
    <col min="3569" max="3570" width="32.5703125" style="166" customWidth="1"/>
    <col min="3571" max="3573" width="14.5703125" style="166" customWidth="1"/>
    <col min="3574" max="3574" width="27" style="166" customWidth="1"/>
    <col min="3575" max="3575" width="13.85546875" style="166" customWidth="1"/>
    <col min="3576" max="3576" width="18.28515625" style="166" customWidth="1"/>
    <col min="3577" max="3577" width="16.28515625" style="166" customWidth="1"/>
    <col min="3578" max="3578" width="14" style="166" customWidth="1"/>
    <col min="3579" max="3579" width="16.7109375" style="166" customWidth="1"/>
    <col min="3580" max="3580" width="14.85546875" style="166" customWidth="1"/>
    <col min="3581" max="3581" width="15.42578125" style="166" customWidth="1"/>
    <col min="3582" max="3583" width="6.5703125" style="166" customWidth="1"/>
    <col min="3584" max="3584" width="8.42578125" style="166" customWidth="1"/>
    <col min="3585" max="3585" width="4.85546875" style="166" customWidth="1"/>
    <col min="3586" max="3586" width="10.140625" style="166" customWidth="1"/>
    <col min="3587" max="3587" width="10.5703125" style="166" customWidth="1"/>
    <col min="3588" max="3588" width="10.28515625" style="166" customWidth="1"/>
    <col min="3589" max="3589" width="12.85546875" style="166" customWidth="1"/>
    <col min="3590" max="3590" width="6.140625" style="166" customWidth="1"/>
    <col min="3591" max="3591" width="10.5703125" style="166" customWidth="1"/>
    <col min="3592" max="3592" width="11" style="166" customWidth="1"/>
    <col min="3593" max="3593" width="20.5703125" style="166" customWidth="1"/>
    <col min="3594" max="3601" width="11.7109375" style="166" customWidth="1"/>
    <col min="3602" max="3602" width="45.140625" style="166" customWidth="1"/>
    <col min="3603" max="3613" width="11.7109375" style="166" customWidth="1"/>
    <col min="3614" max="3821" width="11.7109375" style="166"/>
    <col min="3822" max="3822" width="4" style="166" customWidth="1"/>
    <col min="3823" max="3823" width="15.85546875" style="166" bestFit="1" customWidth="1"/>
    <col min="3824" max="3824" width="30.7109375" style="166" customWidth="1"/>
    <col min="3825" max="3826" width="32.5703125" style="166" customWidth="1"/>
    <col min="3827" max="3829" width="14.5703125" style="166" customWidth="1"/>
    <col min="3830" max="3830" width="27" style="166" customWidth="1"/>
    <col min="3831" max="3831" width="13.85546875" style="166" customWidth="1"/>
    <col min="3832" max="3832" width="18.28515625" style="166" customWidth="1"/>
    <col min="3833" max="3833" width="16.28515625" style="166" customWidth="1"/>
    <col min="3834" max="3834" width="14" style="166" customWidth="1"/>
    <col min="3835" max="3835" width="16.7109375" style="166" customWidth="1"/>
    <col min="3836" max="3836" width="14.85546875" style="166" customWidth="1"/>
    <col min="3837" max="3837" width="15.42578125" style="166" customWidth="1"/>
    <col min="3838" max="3839" width="6.5703125" style="166" customWidth="1"/>
    <col min="3840" max="3840" width="8.42578125" style="166" customWidth="1"/>
    <col min="3841" max="3841" width="4.85546875" style="166" customWidth="1"/>
    <col min="3842" max="3842" width="10.140625" style="166" customWidth="1"/>
    <col min="3843" max="3843" width="10.5703125" style="166" customWidth="1"/>
    <col min="3844" max="3844" width="10.28515625" style="166" customWidth="1"/>
    <col min="3845" max="3845" width="12.85546875" style="166" customWidth="1"/>
    <col min="3846" max="3846" width="6.140625" style="166" customWidth="1"/>
    <col min="3847" max="3847" width="10.5703125" style="166" customWidth="1"/>
    <col min="3848" max="3848" width="11" style="166" customWidth="1"/>
    <col min="3849" max="3849" width="20.5703125" style="166" customWidth="1"/>
    <col min="3850" max="3857" width="11.7109375" style="166" customWidth="1"/>
    <col min="3858" max="3858" width="45.140625" style="166" customWidth="1"/>
    <col min="3859" max="3869" width="11.7109375" style="166" customWidth="1"/>
    <col min="3870" max="4077" width="11.7109375" style="166"/>
    <col min="4078" max="4078" width="4" style="166" customWidth="1"/>
    <col min="4079" max="4079" width="15.85546875" style="166" bestFit="1" customWidth="1"/>
    <col min="4080" max="4080" width="30.7109375" style="166" customWidth="1"/>
    <col min="4081" max="4082" width="32.5703125" style="166" customWidth="1"/>
    <col min="4083" max="4085" width="14.5703125" style="166" customWidth="1"/>
    <col min="4086" max="4086" width="27" style="166" customWidth="1"/>
    <col min="4087" max="4087" width="13.85546875" style="166" customWidth="1"/>
    <col min="4088" max="4088" width="18.28515625" style="166" customWidth="1"/>
    <col min="4089" max="4089" width="16.28515625" style="166" customWidth="1"/>
    <col min="4090" max="4090" width="14" style="166" customWidth="1"/>
    <col min="4091" max="4091" width="16.7109375" style="166" customWidth="1"/>
    <col min="4092" max="4092" width="14.85546875" style="166" customWidth="1"/>
    <col min="4093" max="4093" width="15.42578125" style="166" customWidth="1"/>
    <col min="4094" max="4095" width="6.5703125" style="166" customWidth="1"/>
    <col min="4096" max="4096" width="8.42578125" style="166" customWidth="1"/>
    <col min="4097" max="4097" width="4.85546875" style="166" customWidth="1"/>
    <col min="4098" max="4098" width="10.140625" style="166" customWidth="1"/>
    <col min="4099" max="4099" width="10.5703125" style="166" customWidth="1"/>
    <col min="4100" max="4100" width="10.28515625" style="166" customWidth="1"/>
    <col min="4101" max="4101" width="12.85546875" style="166" customWidth="1"/>
    <col min="4102" max="4102" width="6.140625" style="166" customWidth="1"/>
    <col min="4103" max="4103" width="10.5703125" style="166" customWidth="1"/>
    <col min="4104" max="4104" width="11" style="166" customWidth="1"/>
    <col min="4105" max="4105" width="20.5703125" style="166" customWidth="1"/>
    <col min="4106" max="4113" width="11.7109375" style="166" customWidth="1"/>
    <col min="4114" max="4114" width="45.140625" style="166" customWidth="1"/>
    <col min="4115" max="4125" width="11.7109375" style="166" customWidth="1"/>
    <col min="4126" max="4333" width="11.7109375" style="166"/>
    <col min="4334" max="4334" width="4" style="166" customWidth="1"/>
    <col min="4335" max="4335" width="15.85546875" style="166" bestFit="1" customWidth="1"/>
    <col min="4336" max="4336" width="30.7109375" style="166" customWidth="1"/>
    <col min="4337" max="4338" width="32.5703125" style="166" customWidth="1"/>
    <col min="4339" max="4341" width="14.5703125" style="166" customWidth="1"/>
    <col min="4342" max="4342" width="27" style="166" customWidth="1"/>
    <col min="4343" max="4343" width="13.85546875" style="166" customWidth="1"/>
    <col min="4344" max="4344" width="18.28515625" style="166" customWidth="1"/>
    <col min="4345" max="4345" width="16.28515625" style="166" customWidth="1"/>
    <col min="4346" max="4346" width="14" style="166" customWidth="1"/>
    <col min="4347" max="4347" width="16.7109375" style="166" customWidth="1"/>
    <col min="4348" max="4348" width="14.85546875" style="166" customWidth="1"/>
    <col min="4349" max="4349" width="15.42578125" style="166" customWidth="1"/>
    <col min="4350" max="4351" width="6.5703125" style="166" customWidth="1"/>
    <col min="4352" max="4352" width="8.42578125" style="166" customWidth="1"/>
    <col min="4353" max="4353" width="4.85546875" style="166" customWidth="1"/>
    <col min="4354" max="4354" width="10.140625" style="166" customWidth="1"/>
    <col min="4355" max="4355" width="10.5703125" style="166" customWidth="1"/>
    <col min="4356" max="4356" width="10.28515625" style="166" customWidth="1"/>
    <col min="4357" max="4357" width="12.85546875" style="166" customWidth="1"/>
    <col min="4358" max="4358" width="6.140625" style="166" customWidth="1"/>
    <col min="4359" max="4359" width="10.5703125" style="166" customWidth="1"/>
    <col min="4360" max="4360" width="11" style="166" customWidth="1"/>
    <col min="4361" max="4361" width="20.5703125" style="166" customWidth="1"/>
    <col min="4362" max="4369" width="11.7109375" style="166" customWidth="1"/>
    <col min="4370" max="4370" width="45.140625" style="166" customWidth="1"/>
    <col min="4371" max="4381" width="11.7109375" style="166" customWidth="1"/>
    <col min="4382" max="4589" width="11.7109375" style="166"/>
    <col min="4590" max="4590" width="4" style="166" customWidth="1"/>
    <col min="4591" max="4591" width="15.85546875" style="166" bestFit="1" customWidth="1"/>
    <col min="4592" max="4592" width="30.7109375" style="166" customWidth="1"/>
    <col min="4593" max="4594" width="32.5703125" style="166" customWidth="1"/>
    <col min="4595" max="4597" width="14.5703125" style="166" customWidth="1"/>
    <col min="4598" max="4598" width="27" style="166" customWidth="1"/>
    <col min="4599" max="4599" width="13.85546875" style="166" customWidth="1"/>
    <col min="4600" max="4600" width="18.28515625" style="166" customWidth="1"/>
    <col min="4601" max="4601" width="16.28515625" style="166" customWidth="1"/>
    <col min="4602" max="4602" width="14" style="166" customWidth="1"/>
    <col min="4603" max="4603" width="16.7109375" style="166" customWidth="1"/>
    <col min="4604" max="4604" width="14.85546875" style="166" customWidth="1"/>
    <col min="4605" max="4605" width="15.42578125" style="166" customWidth="1"/>
    <col min="4606" max="4607" width="6.5703125" style="166" customWidth="1"/>
    <col min="4608" max="4608" width="8.42578125" style="166" customWidth="1"/>
    <col min="4609" max="4609" width="4.85546875" style="166" customWidth="1"/>
    <col min="4610" max="4610" width="10.140625" style="166" customWidth="1"/>
    <col min="4611" max="4611" width="10.5703125" style="166" customWidth="1"/>
    <col min="4612" max="4612" width="10.28515625" style="166" customWidth="1"/>
    <col min="4613" max="4613" width="12.85546875" style="166" customWidth="1"/>
    <col min="4614" max="4614" width="6.140625" style="166" customWidth="1"/>
    <col min="4615" max="4615" width="10.5703125" style="166" customWidth="1"/>
    <col min="4616" max="4616" width="11" style="166" customWidth="1"/>
    <col min="4617" max="4617" width="20.5703125" style="166" customWidth="1"/>
    <col min="4618" max="4625" width="11.7109375" style="166" customWidth="1"/>
    <col min="4626" max="4626" width="45.140625" style="166" customWidth="1"/>
    <col min="4627" max="4637" width="11.7109375" style="166" customWidth="1"/>
    <col min="4638" max="4845" width="11.7109375" style="166"/>
    <col min="4846" max="4846" width="4" style="166" customWidth="1"/>
    <col min="4847" max="4847" width="15.85546875" style="166" bestFit="1" customWidth="1"/>
    <col min="4848" max="4848" width="30.7109375" style="166" customWidth="1"/>
    <col min="4849" max="4850" width="32.5703125" style="166" customWidth="1"/>
    <col min="4851" max="4853" width="14.5703125" style="166" customWidth="1"/>
    <col min="4854" max="4854" width="27" style="166" customWidth="1"/>
    <col min="4855" max="4855" width="13.85546875" style="166" customWidth="1"/>
    <col min="4856" max="4856" width="18.28515625" style="166" customWidth="1"/>
    <col min="4857" max="4857" width="16.28515625" style="166" customWidth="1"/>
    <col min="4858" max="4858" width="14" style="166" customWidth="1"/>
    <col min="4859" max="4859" width="16.7109375" style="166" customWidth="1"/>
    <col min="4860" max="4860" width="14.85546875" style="166" customWidth="1"/>
    <col min="4861" max="4861" width="15.42578125" style="166" customWidth="1"/>
    <col min="4862" max="4863" width="6.5703125" style="166" customWidth="1"/>
    <col min="4864" max="4864" width="8.42578125" style="166" customWidth="1"/>
    <col min="4865" max="4865" width="4.85546875" style="166" customWidth="1"/>
    <col min="4866" max="4866" width="10.140625" style="166" customWidth="1"/>
    <col min="4867" max="4867" width="10.5703125" style="166" customWidth="1"/>
    <col min="4868" max="4868" width="10.28515625" style="166" customWidth="1"/>
    <col min="4869" max="4869" width="12.85546875" style="166" customWidth="1"/>
    <col min="4870" max="4870" width="6.140625" style="166" customWidth="1"/>
    <col min="4871" max="4871" width="10.5703125" style="166" customWidth="1"/>
    <col min="4872" max="4872" width="11" style="166" customWidth="1"/>
    <col min="4873" max="4873" width="20.5703125" style="166" customWidth="1"/>
    <col min="4874" max="4881" width="11.7109375" style="166" customWidth="1"/>
    <col min="4882" max="4882" width="45.140625" style="166" customWidth="1"/>
    <col min="4883" max="4893" width="11.7109375" style="166" customWidth="1"/>
    <col min="4894" max="5101" width="11.7109375" style="166"/>
    <col min="5102" max="5102" width="4" style="166" customWidth="1"/>
    <col min="5103" max="5103" width="15.85546875" style="166" bestFit="1" customWidth="1"/>
    <col min="5104" max="5104" width="30.7109375" style="166" customWidth="1"/>
    <col min="5105" max="5106" width="32.5703125" style="166" customWidth="1"/>
    <col min="5107" max="5109" width="14.5703125" style="166" customWidth="1"/>
    <col min="5110" max="5110" width="27" style="166" customWidth="1"/>
    <col min="5111" max="5111" width="13.85546875" style="166" customWidth="1"/>
    <col min="5112" max="5112" width="18.28515625" style="166" customWidth="1"/>
    <col min="5113" max="5113" width="16.28515625" style="166" customWidth="1"/>
    <col min="5114" max="5114" width="14" style="166" customWidth="1"/>
    <col min="5115" max="5115" width="16.7109375" style="166" customWidth="1"/>
    <col min="5116" max="5116" width="14.85546875" style="166" customWidth="1"/>
    <col min="5117" max="5117" width="15.42578125" style="166" customWidth="1"/>
    <col min="5118" max="5119" width="6.5703125" style="166" customWidth="1"/>
    <col min="5120" max="5120" width="8.42578125" style="166" customWidth="1"/>
    <col min="5121" max="5121" width="4.85546875" style="166" customWidth="1"/>
    <col min="5122" max="5122" width="10.140625" style="166" customWidth="1"/>
    <col min="5123" max="5123" width="10.5703125" style="166" customWidth="1"/>
    <col min="5124" max="5124" width="10.28515625" style="166" customWidth="1"/>
    <col min="5125" max="5125" width="12.85546875" style="166" customWidth="1"/>
    <col min="5126" max="5126" width="6.140625" style="166" customWidth="1"/>
    <col min="5127" max="5127" width="10.5703125" style="166" customWidth="1"/>
    <col min="5128" max="5128" width="11" style="166" customWidth="1"/>
    <col min="5129" max="5129" width="20.5703125" style="166" customWidth="1"/>
    <col min="5130" max="5137" width="11.7109375" style="166" customWidth="1"/>
    <col min="5138" max="5138" width="45.140625" style="166" customWidth="1"/>
    <col min="5139" max="5149" width="11.7109375" style="166" customWidth="1"/>
    <col min="5150" max="5357" width="11.7109375" style="166"/>
    <col min="5358" max="5358" width="4" style="166" customWidth="1"/>
    <col min="5359" max="5359" width="15.85546875" style="166" bestFit="1" customWidth="1"/>
    <col min="5360" max="5360" width="30.7109375" style="166" customWidth="1"/>
    <col min="5361" max="5362" width="32.5703125" style="166" customWidth="1"/>
    <col min="5363" max="5365" width="14.5703125" style="166" customWidth="1"/>
    <col min="5366" max="5366" width="27" style="166" customWidth="1"/>
    <col min="5367" max="5367" width="13.85546875" style="166" customWidth="1"/>
    <col min="5368" max="5368" width="18.28515625" style="166" customWidth="1"/>
    <col min="5369" max="5369" width="16.28515625" style="166" customWidth="1"/>
    <col min="5370" max="5370" width="14" style="166" customWidth="1"/>
    <col min="5371" max="5371" width="16.7109375" style="166" customWidth="1"/>
    <col min="5372" max="5372" width="14.85546875" style="166" customWidth="1"/>
    <col min="5373" max="5373" width="15.42578125" style="166" customWidth="1"/>
    <col min="5374" max="5375" width="6.5703125" style="166" customWidth="1"/>
    <col min="5376" max="5376" width="8.42578125" style="166" customWidth="1"/>
    <col min="5377" max="5377" width="4.85546875" style="166" customWidth="1"/>
    <col min="5378" max="5378" width="10.140625" style="166" customWidth="1"/>
    <col min="5379" max="5379" width="10.5703125" style="166" customWidth="1"/>
    <col min="5380" max="5380" width="10.28515625" style="166" customWidth="1"/>
    <col min="5381" max="5381" width="12.85546875" style="166" customWidth="1"/>
    <col min="5382" max="5382" width="6.140625" style="166" customWidth="1"/>
    <col min="5383" max="5383" width="10.5703125" style="166" customWidth="1"/>
    <col min="5384" max="5384" width="11" style="166" customWidth="1"/>
    <col min="5385" max="5385" width="20.5703125" style="166" customWidth="1"/>
    <col min="5386" max="5393" width="11.7109375" style="166" customWidth="1"/>
    <col min="5394" max="5394" width="45.140625" style="166" customWidth="1"/>
    <col min="5395" max="5405" width="11.7109375" style="166" customWidth="1"/>
    <col min="5406" max="5613" width="11.7109375" style="166"/>
    <col min="5614" max="5614" width="4" style="166" customWidth="1"/>
    <col min="5615" max="5615" width="15.85546875" style="166" bestFit="1" customWidth="1"/>
    <col min="5616" max="5616" width="30.7109375" style="166" customWidth="1"/>
    <col min="5617" max="5618" width="32.5703125" style="166" customWidth="1"/>
    <col min="5619" max="5621" width="14.5703125" style="166" customWidth="1"/>
    <col min="5622" max="5622" width="27" style="166" customWidth="1"/>
    <col min="5623" max="5623" width="13.85546875" style="166" customWidth="1"/>
    <col min="5624" max="5624" width="18.28515625" style="166" customWidth="1"/>
    <col min="5625" max="5625" width="16.28515625" style="166" customWidth="1"/>
    <col min="5626" max="5626" width="14" style="166" customWidth="1"/>
    <col min="5627" max="5627" width="16.7109375" style="166" customWidth="1"/>
    <col min="5628" max="5628" width="14.85546875" style="166" customWidth="1"/>
    <col min="5629" max="5629" width="15.42578125" style="166" customWidth="1"/>
    <col min="5630" max="5631" width="6.5703125" style="166" customWidth="1"/>
    <col min="5632" max="5632" width="8.42578125" style="166" customWidth="1"/>
    <col min="5633" max="5633" width="4.85546875" style="166" customWidth="1"/>
    <col min="5634" max="5634" width="10.140625" style="166" customWidth="1"/>
    <col min="5635" max="5635" width="10.5703125" style="166" customWidth="1"/>
    <col min="5636" max="5636" width="10.28515625" style="166" customWidth="1"/>
    <col min="5637" max="5637" width="12.85546875" style="166" customWidth="1"/>
    <col min="5638" max="5638" width="6.140625" style="166" customWidth="1"/>
    <col min="5639" max="5639" width="10.5703125" style="166" customWidth="1"/>
    <col min="5640" max="5640" width="11" style="166" customWidth="1"/>
    <col min="5641" max="5641" width="20.5703125" style="166" customWidth="1"/>
    <col min="5642" max="5649" width="11.7109375" style="166" customWidth="1"/>
    <col min="5650" max="5650" width="45.140625" style="166" customWidth="1"/>
    <col min="5651" max="5661" width="11.7109375" style="166" customWidth="1"/>
    <col min="5662" max="5869" width="11.7109375" style="166"/>
    <col min="5870" max="5870" width="4" style="166" customWidth="1"/>
    <col min="5871" max="5871" width="15.85546875" style="166" bestFit="1" customWidth="1"/>
    <col min="5872" max="5872" width="30.7109375" style="166" customWidth="1"/>
    <col min="5873" max="5874" width="32.5703125" style="166" customWidth="1"/>
    <col min="5875" max="5877" width="14.5703125" style="166" customWidth="1"/>
    <col min="5878" max="5878" width="27" style="166" customWidth="1"/>
    <col min="5879" max="5879" width="13.85546875" style="166" customWidth="1"/>
    <col min="5880" max="5880" width="18.28515625" style="166" customWidth="1"/>
    <col min="5881" max="5881" width="16.28515625" style="166" customWidth="1"/>
    <col min="5882" max="5882" width="14" style="166" customWidth="1"/>
    <col min="5883" max="5883" width="16.7109375" style="166" customWidth="1"/>
    <col min="5884" max="5884" width="14.85546875" style="166" customWidth="1"/>
    <col min="5885" max="5885" width="15.42578125" style="166" customWidth="1"/>
    <col min="5886" max="5887" width="6.5703125" style="166" customWidth="1"/>
    <col min="5888" max="5888" width="8.42578125" style="166" customWidth="1"/>
    <col min="5889" max="5889" width="4.85546875" style="166" customWidth="1"/>
    <col min="5890" max="5890" width="10.140625" style="166" customWidth="1"/>
    <col min="5891" max="5891" width="10.5703125" style="166" customWidth="1"/>
    <col min="5892" max="5892" width="10.28515625" style="166" customWidth="1"/>
    <col min="5893" max="5893" width="12.85546875" style="166" customWidth="1"/>
    <col min="5894" max="5894" width="6.140625" style="166" customWidth="1"/>
    <col min="5895" max="5895" width="10.5703125" style="166" customWidth="1"/>
    <col min="5896" max="5896" width="11" style="166" customWidth="1"/>
    <col min="5897" max="5897" width="20.5703125" style="166" customWidth="1"/>
    <col min="5898" max="5905" width="11.7109375" style="166" customWidth="1"/>
    <col min="5906" max="5906" width="45.140625" style="166" customWidth="1"/>
    <col min="5907" max="5917" width="11.7109375" style="166" customWidth="1"/>
    <col min="5918" max="6125" width="11.7109375" style="166"/>
    <col min="6126" max="6126" width="4" style="166" customWidth="1"/>
    <col min="6127" max="6127" width="15.85546875" style="166" bestFit="1" customWidth="1"/>
    <col min="6128" max="6128" width="30.7109375" style="166" customWidth="1"/>
    <col min="6129" max="6130" width="32.5703125" style="166" customWidth="1"/>
    <col min="6131" max="6133" width="14.5703125" style="166" customWidth="1"/>
    <col min="6134" max="6134" width="27" style="166" customWidth="1"/>
    <col min="6135" max="6135" width="13.85546875" style="166" customWidth="1"/>
    <col min="6136" max="6136" width="18.28515625" style="166" customWidth="1"/>
    <col min="6137" max="6137" width="16.28515625" style="166" customWidth="1"/>
    <col min="6138" max="6138" width="14" style="166" customWidth="1"/>
    <col min="6139" max="6139" width="16.7109375" style="166" customWidth="1"/>
    <col min="6140" max="6140" width="14.85546875" style="166" customWidth="1"/>
    <col min="6141" max="6141" width="15.42578125" style="166" customWidth="1"/>
    <col min="6142" max="6143" width="6.5703125" style="166" customWidth="1"/>
    <col min="6144" max="6144" width="8.42578125" style="166" customWidth="1"/>
    <col min="6145" max="6145" width="4.85546875" style="166" customWidth="1"/>
    <col min="6146" max="6146" width="10.140625" style="166" customWidth="1"/>
    <col min="6147" max="6147" width="10.5703125" style="166" customWidth="1"/>
    <col min="6148" max="6148" width="10.28515625" style="166" customWidth="1"/>
    <col min="6149" max="6149" width="12.85546875" style="166" customWidth="1"/>
    <col min="6150" max="6150" width="6.140625" style="166" customWidth="1"/>
    <col min="6151" max="6151" width="10.5703125" style="166" customWidth="1"/>
    <col min="6152" max="6152" width="11" style="166" customWidth="1"/>
    <col min="6153" max="6153" width="20.5703125" style="166" customWidth="1"/>
    <col min="6154" max="6161" width="11.7109375" style="166" customWidth="1"/>
    <col min="6162" max="6162" width="45.140625" style="166" customWidth="1"/>
    <col min="6163" max="6173" width="11.7109375" style="166" customWidth="1"/>
    <col min="6174" max="6381" width="11.7109375" style="166"/>
    <col min="6382" max="6382" width="4" style="166" customWidth="1"/>
    <col min="6383" max="6383" width="15.85546875" style="166" bestFit="1" customWidth="1"/>
    <col min="6384" max="6384" width="30.7109375" style="166" customWidth="1"/>
    <col min="6385" max="6386" width="32.5703125" style="166" customWidth="1"/>
    <col min="6387" max="6389" width="14.5703125" style="166" customWidth="1"/>
    <col min="6390" max="6390" width="27" style="166" customWidth="1"/>
    <col min="6391" max="6391" width="13.85546875" style="166" customWidth="1"/>
    <col min="6392" max="6392" width="18.28515625" style="166" customWidth="1"/>
    <col min="6393" max="6393" width="16.28515625" style="166" customWidth="1"/>
    <col min="6394" max="6394" width="14" style="166" customWidth="1"/>
    <col min="6395" max="6395" width="16.7109375" style="166" customWidth="1"/>
    <col min="6396" max="6396" width="14.85546875" style="166" customWidth="1"/>
    <col min="6397" max="6397" width="15.42578125" style="166" customWidth="1"/>
    <col min="6398" max="6399" width="6.5703125" style="166" customWidth="1"/>
    <col min="6400" max="6400" width="8.42578125" style="166" customWidth="1"/>
    <col min="6401" max="6401" width="4.85546875" style="166" customWidth="1"/>
    <col min="6402" max="6402" width="10.140625" style="166" customWidth="1"/>
    <col min="6403" max="6403" width="10.5703125" style="166" customWidth="1"/>
    <col min="6404" max="6404" width="10.28515625" style="166" customWidth="1"/>
    <col min="6405" max="6405" width="12.85546875" style="166" customWidth="1"/>
    <col min="6406" max="6406" width="6.140625" style="166" customWidth="1"/>
    <col min="6407" max="6407" width="10.5703125" style="166" customWidth="1"/>
    <col min="6408" max="6408" width="11" style="166" customWidth="1"/>
    <col min="6409" max="6409" width="20.5703125" style="166" customWidth="1"/>
    <col min="6410" max="6417" width="11.7109375" style="166" customWidth="1"/>
    <col min="6418" max="6418" width="45.140625" style="166" customWidth="1"/>
    <col min="6419" max="6429" width="11.7109375" style="166" customWidth="1"/>
    <col min="6430" max="6637" width="11.7109375" style="166"/>
    <col min="6638" max="6638" width="4" style="166" customWidth="1"/>
    <col min="6639" max="6639" width="15.85546875" style="166" bestFit="1" customWidth="1"/>
    <col min="6640" max="6640" width="30.7109375" style="166" customWidth="1"/>
    <col min="6641" max="6642" width="32.5703125" style="166" customWidth="1"/>
    <col min="6643" max="6645" width="14.5703125" style="166" customWidth="1"/>
    <col min="6646" max="6646" width="27" style="166" customWidth="1"/>
    <col min="6647" max="6647" width="13.85546875" style="166" customWidth="1"/>
    <col min="6648" max="6648" width="18.28515625" style="166" customWidth="1"/>
    <col min="6649" max="6649" width="16.28515625" style="166" customWidth="1"/>
    <col min="6650" max="6650" width="14" style="166" customWidth="1"/>
    <col min="6651" max="6651" width="16.7109375" style="166" customWidth="1"/>
    <col min="6652" max="6652" width="14.85546875" style="166" customWidth="1"/>
    <col min="6653" max="6653" width="15.42578125" style="166" customWidth="1"/>
    <col min="6654" max="6655" width="6.5703125" style="166" customWidth="1"/>
    <col min="6656" max="6656" width="8.42578125" style="166" customWidth="1"/>
    <col min="6657" max="6657" width="4.85546875" style="166" customWidth="1"/>
    <col min="6658" max="6658" width="10.140625" style="166" customWidth="1"/>
    <col min="6659" max="6659" width="10.5703125" style="166" customWidth="1"/>
    <col min="6660" max="6660" width="10.28515625" style="166" customWidth="1"/>
    <col min="6661" max="6661" width="12.85546875" style="166" customWidth="1"/>
    <col min="6662" max="6662" width="6.140625" style="166" customWidth="1"/>
    <col min="6663" max="6663" width="10.5703125" style="166" customWidth="1"/>
    <col min="6664" max="6664" width="11" style="166" customWidth="1"/>
    <col min="6665" max="6665" width="20.5703125" style="166" customWidth="1"/>
    <col min="6666" max="6673" width="11.7109375" style="166" customWidth="1"/>
    <col min="6674" max="6674" width="45.140625" style="166" customWidth="1"/>
    <col min="6675" max="6685" width="11.7109375" style="166" customWidth="1"/>
    <col min="6686" max="6893" width="11.7109375" style="166"/>
    <col min="6894" max="6894" width="4" style="166" customWidth="1"/>
    <col min="6895" max="6895" width="15.85546875" style="166" bestFit="1" customWidth="1"/>
    <col min="6896" max="6896" width="30.7109375" style="166" customWidth="1"/>
    <col min="6897" max="6898" width="32.5703125" style="166" customWidth="1"/>
    <col min="6899" max="6901" width="14.5703125" style="166" customWidth="1"/>
    <col min="6902" max="6902" width="27" style="166" customWidth="1"/>
    <col min="6903" max="6903" width="13.85546875" style="166" customWidth="1"/>
    <col min="6904" max="6904" width="18.28515625" style="166" customWidth="1"/>
    <col min="6905" max="6905" width="16.28515625" style="166" customWidth="1"/>
    <col min="6906" max="6906" width="14" style="166" customWidth="1"/>
    <col min="6907" max="6907" width="16.7109375" style="166" customWidth="1"/>
    <col min="6908" max="6908" width="14.85546875" style="166" customWidth="1"/>
    <col min="6909" max="6909" width="15.42578125" style="166" customWidth="1"/>
    <col min="6910" max="6911" width="6.5703125" style="166" customWidth="1"/>
    <col min="6912" max="6912" width="8.42578125" style="166" customWidth="1"/>
    <col min="6913" max="6913" width="4.85546875" style="166" customWidth="1"/>
    <col min="6914" max="6914" width="10.140625" style="166" customWidth="1"/>
    <col min="6915" max="6915" width="10.5703125" style="166" customWidth="1"/>
    <col min="6916" max="6916" width="10.28515625" style="166" customWidth="1"/>
    <col min="6917" max="6917" width="12.85546875" style="166" customWidth="1"/>
    <col min="6918" max="6918" width="6.140625" style="166" customWidth="1"/>
    <col min="6919" max="6919" width="10.5703125" style="166" customWidth="1"/>
    <col min="6920" max="6920" width="11" style="166" customWidth="1"/>
    <col min="6921" max="6921" width="20.5703125" style="166" customWidth="1"/>
    <col min="6922" max="6929" width="11.7109375" style="166" customWidth="1"/>
    <col min="6930" max="6930" width="45.140625" style="166" customWidth="1"/>
    <col min="6931" max="6941" width="11.7109375" style="166" customWidth="1"/>
    <col min="6942" max="7149" width="11.7109375" style="166"/>
    <col min="7150" max="7150" width="4" style="166" customWidth="1"/>
    <col min="7151" max="7151" width="15.85546875" style="166" bestFit="1" customWidth="1"/>
    <col min="7152" max="7152" width="30.7109375" style="166" customWidth="1"/>
    <col min="7153" max="7154" width="32.5703125" style="166" customWidth="1"/>
    <col min="7155" max="7157" width="14.5703125" style="166" customWidth="1"/>
    <col min="7158" max="7158" width="27" style="166" customWidth="1"/>
    <col min="7159" max="7159" width="13.85546875" style="166" customWidth="1"/>
    <col min="7160" max="7160" width="18.28515625" style="166" customWidth="1"/>
    <col min="7161" max="7161" width="16.28515625" style="166" customWidth="1"/>
    <col min="7162" max="7162" width="14" style="166" customWidth="1"/>
    <col min="7163" max="7163" width="16.7109375" style="166" customWidth="1"/>
    <col min="7164" max="7164" width="14.85546875" style="166" customWidth="1"/>
    <col min="7165" max="7165" width="15.42578125" style="166" customWidth="1"/>
    <col min="7166" max="7167" width="6.5703125" style="166" customWidth="1"/>
    <col min="7168" max="7168" width="8.42578125" style="166" customWidth="1"/>
    <col min="7169" max="7169" width="4.85546875" style="166" customWidth="1"/>
    <col min="7170" max="7170" width="10.140625" style="166" customWidth="1"/>
    <col min="7171" max="7171" width="10.5703125" style="166" customWidth="1"/>
    <col min="7172" max="7172" width="10.28515625" style="166" customWidth="1"/>
    <col min="7173" max="7173" width="12.85546875" style="166" customWidth="1"/>
    <col min="7174" max="7174" width="6.140625" style="166" customWidth="1"/>
    <col min="7175" max="7175" width="10.5703125" style="166" customWidth="1"/>
    <col min="7176" max="7176" width="11" style="166" customWidth="1"/>
    <col min="7177" max="7177" width="20.5703125" style="166" customWidth="1"/>
    <col min="7178" max="7185" width="11.7109375" style="166" customWidth="1"/>
    <col min="7186" max="7186" width="45.140625" style="166" customWidth="1"/>
    <col min="7187" max="7197" width="11.7109375" style="166" customWidth="1"/>
    <col min="7198" max="7405" width="11.7109375" style="166"/>
    <col min="7406" max="7406" width="4" style="166" customWidth="1"/>
    <col min="7407" max="7407" width="15.85546875" style="166" bestFit="1" customWidth="1"/>
    <col min="7408" max="7408" width="30.7109375" style="166" customWidth="1"/>
    <col min="7409" max="7410" width="32.5703125" style="166" customWidth="1"/>
    <col min="7411" max="7413" width="14.5703125" style="166" customWidth="1"/>
    <col min="7414" max="7414" width="27" style="166" customWidth="1"/>
    <col min="7415" max="7415" width="13.85546875" style="166" customWidth="1"/>
    <col min="7416" max="7416" width="18.28515625" style="166" customWidth="1"/>
    <col min="7417" max="7417" width="16.28515625" style="166" customWidth="1"/>
    <col min="7418" max="7418" width="14" style="166" customWidth="1"/>
    <col min="7419" max="7419" width="16.7109375" style="166" customWidth="1"/>
    <col min="7420" max="7420" width="14.85546875" style="166" customWidth="1"/>
    <col min="7421" max="7421" width="15.42578125" style="166" customWidth="1"/>
    <col min="7422" max="7423" width="6.5703125" style="166" customWidth="1"/>
    <col min="7424" max="7424" width="8.42578125" style="166" customWidth="1"/>
    <col min="7425" max="7425" width="4.85546875" style="166" customWidth="1"/>
    <col min="7426" max="7426" width="10.140625" style="166" customWidth="1"/>
    <col min="7427" max="7427" width="10.5703125" style="166" customWidth="1"/>
    <col min="7428" max="7428" width="10.28515625" style="166" customWidth="1"/>
    <col min="7429" max="7429" width="12.85546875" style="166" customWidth="1"/>
    <col min="7430" max="7430" width="6.140625" style="166" customWidth="1"/>
    <col min="7431" max="7431" width="10.5703125" style="166" customWidth="1"/>
    <col min="7432" max="7432" width="11" style="166" customWidth="1"/>
    <col min="7433" max="7433" width="20.5703125" style="166" customWidth="1"/>
    <col min="7434" max="7441" width="11.7109375" style="166" customWidth="1"/>
    <col min="7442" max="7442" width="45.140625" style="166" customWidth="1"/>
    <col min="7443" max="7453" width="11.7109375" style="166" customWidth="1"/>
    <col min="7454" max="7661" width="11.7109375" style="166"/>
    <col min="7662" max="7662" width="4" style="166" customWidth="1"/>
    <col min="7663" max="7663" width="15.85546875" style="166" bestFit="1" customWidth="1"/>
    <col min="7664" max="7664" width="30.7109375" style="166" customWidth="1"/>
    <col min="7665" max="7666" width="32.5703125" style="166" customWidth="1"/>
    <col min="7667" max="7669" width="14.5703125" style="166" customWidth="1"/>
    <col min="7670" max="7670" width="27" style="166" customWidth="1"/>
    <col min="7671" max="7671" width="13.85546875" style="166" customWidth="1"/>
    <col min="7672" max="7672" width="18.28515625" style="166" customWidth="1"/>
    <col min="7673" max="7673" width="16.28515625" style="166" customWidth="1"/>
    <col min="7674" max="7674" width="14" style="166" customWidth="1"/>
    <col min="7675" max="7675" width="16.7109375" style="166" customWidth="1"/>
    <col min="7676" max="7676" width="14.85546875" style="166" customWidth="1"/>
    <col min="7677" max="7677" width="15.42578125" style="166" customWidth="1"/>
    <col min="7678" max="7679" width="6.5703125" style="166" customWidth="1"/>
    <col min="7680" max="7680" width="8.42578125" style="166" customWidth="1"/>
    <col min="7681" max="7681" width="4.85546875" style="166" customWidth="1"/>
    <col min="7682" max="7682" width="10.140625" style="166" customWidth="1"/>
    <col min="7683" max="7683" width="10.5703125" style="166" customWidth="1"/>
    <col min="7684" max="7684" width="10.28515625" style="166" customWidth="1"/>
    <col min="7685" max="7685" width="12.85546875" style="166" customWidth="1"/>
    <col min="7686" max="7686" width="6.140625" style="166" customWidth="1"/>
    <col min="7687" max="7687" width="10.5703125" style="166" customWidth="1"/>
    <col min="7688" max="7688" width="11" style="166" customWidth="1"/>
    <col min="7689" max="7689" width="20.5703125" style="166" customWidth="1"/>
    <col min="7690" max="7697" width="11.7109375" style="166" customWidth="1"/>
    <col min="7698" max="7698" width="45.140625" style="166" customWidth="1"/>
    <col min="7699" max="7709" width="11.7109375" style="166" customWidth="1"/>
    <col min="7710" max="7917" width="11.7109375" style="166"/>
    <col min="7918" max="7918" width="4" style="166" customWidth="1"/>
    <col min="7919" max="7919" width="15.85546875" style="166" bestFit="1" customWidth="1"/>
    <col min="7920" max="7920" width="30.7109375" style="166" customWidth="1"/>
    <col min="7921" max="7922" width="32.5703125" style="166" customWidth="1"/>
    <col min="7923" max="7925" width="14.5703125" style="166" customWidth="1"/>
    <col min="7926" max="7926" width="27" style="166" customWidth="1"/>
    <col min="7927" max="7927" width="13.85546875" style="166" customWidth="1"/>
    <col min="7928" max="7928" width="18.28515625" style="166" customWidth="1"/>
    <col min="7929" max="7929" width="16.28515625" style="166" customWidth="1"/>
    <col min="7930" max="7930" width="14" style="166" customWidth="1"/>
    <col min="7931" max="7931" width="16.7109375" style="166" customWidth="1"/>
    <col min="7932" max="7932" width="14.85546875" style="166" customWidth="1"/>
    <col min="7933" max="7933" width="15.42578125" style="166" customWidth="1"/>
    <col min="7934" max="7935" width="6.5703125" style="166" customWidth="1"/>
    <col min="7936" max="7936" width="8.42578125" style="166" customWidth="1"/>
    <col min="7937" max="7937" width="4.85546875" style="166" customWidth="1"/>
    <col min="7938" max="7938" width="10.140625" style="166" customWidth="1"/>
    <col min="7939" max="7939" width="10.5703125" style="166" customWidth="1"/>
    <col min="7940" max="7940" width="10.28515625" style="166" customWidth="1"/>
    <col min="7941" max="7941" width="12.85546875" style="166" customWidth="1"/>
    <col min="7942" max="7942" width="6.140625" style="166" customWidth="1"/>
    <col min="7943" max="7943" width="10.5703125" style="166" customWidth="1"/>
    <col min="7944" max="7944" width="11" style="166" customWidth="1"/>
    <col min="7945" max="7945" width="20.5703125" style="166" customWidth="1"/>
    <col min="7946" max="7953" width="11.7109375" style="166" customWidth="1"/>
    <col min="7954" max="7954" width="45.140625" style="166" customWidth="1"/>
    <col min="7955" max="7965" width="11.7109375" style="166" customWidth="1"/>
    <col min="7966" max="8173" width="11.7109375" style="166"/>
    <col min="8174" max="8174" width="4" style="166" customWidth="1"/>
    <col min="8175" max="8175" width="15.85546875" style="166" bestFit="1" customWidth="1"/>
    <col min="8176" max="8176" width="30.7109375" style="166" customWidth="1"/>
    <col min="8177" max="8178" width="32.5703125" style="166" customWidth="1"/>
    <col min="8179" max="8181" width="14.5703125" style="166" customWidth="1"/>
    <col min="8182" max="8182" width="27" style="166" customWidth="1"/>
    <col min="8183" max="8183" width="13.85546875" style="166" customWidth="1"/>
    <col min="8184" max="8184" width="18.28515625" style="166" customWidth="1"/>
    <col min="8185" max="8185" width="16.28515625" style="166" customWidth="1"/>
    <col min="8186" max="8186" width="14" style="166" customWidth="1"/>
    <col min="8187" max="8187" width="16.7109375" style="166" customWidth="1"/>
    <col min="8188" max="8188" width="14.85546875" style="166" customWidth="1"/>
    <col min="8189" max="8189" width="15.42578125" style="166" customWidth="1"/>
    <col min="8190" max="8191" width="6.5703125" style="166" customWidth="1"/>
    <col min="8192" max="8192" width="8.42578125" style="166" customWidth="1"/>
    <col min="8193" max="8193" width="4.85546875" style="166" customWidth="1"/>
    <col min="8194" max="8194" width="10.140625" style="166" customWidth="1"/>
    <col min="8195" max="8195" width="10.5703125" style="166" customWidth="1"/>
    <col min="8196" max="8196" width="10.28515625" style="166" customWidth="1"/>
    <col min="8197" max="8197" width="12.85546875" style="166" customWidth="1"/>
    <col min="8198" max="8198" width="6.140625" style="166" customWidth="1"/>
    <col min="8199" max="8199" width="10.5703125" style="166" customWidth="1"/>
    <col min="8200" max="8200" width="11" style="166" customWidth="1"/>
    <col min="8201" max="8201" width="20.5703125" style="166" customWidth="1"/>
    <col min="8202" max="8209" width="11.7109375" style="166" customWidth="1"/>
    <col min="8210" max="8210" width="45.140625" style="166" customWidth="1"/>
    <col min="8211" max="8221" width="11.7109375" style="166" customWidth="1"/>
    <col min="8222" max="8429" width="11.7109375" style="166"/>
    <col min="8430" max="8430" width="4" style="166" customWidth="1"/>
    <col min="8431" max="8431" width="15.85546875" style="166" bestFit="1" customWidth="1"/>
    <col min="8432" max="8432" width="30.7109375" style="166" customWidth="1"/>
    <col min="8433" max="8434" width="32.5703125" style="166" customWidth="1"/>
    <col min="8435" max="8437" width="14.5703125" style="166" customWidth="1"/>
    <col min="8438" max="8438" width="27" style="166" customWidth="1"/>
    <col min="8439" max="8439" width="13.85546875" style="166" customWidth="1"/>
    <col min="8440" max="8440" width="18.28515625" style="166" customWidth="1"/>
    <col min="8441" max="8441" width="16.28515625" style="166" customWidth="1"/>
    <col min="8442" max="8442" width="14" style="166" customWidth="1"/>
    <col min="8443" max="8443" width="16.7109375" style="166" customWidth="1"/>
    <col min="8444" max="8444" width="14.85546875" style="166" customWidth="1"/>
    <col min="8445" max="8445" width="15.42578125" style="166" customWidth="1"/>
    <col min="8446" max="8447" width="6.5703125" style="166" customWidth="1"/>
    <col min="8448" max="8448" width="8.42578125" style="166" customWidth="1"/>
    <col min="8449" max="8449" width="4.85546875" style="166" customWidth="1"/>
    <col min="8450" max="8450" width="10.140625" style="166" customWidth="1"/>
    <col min="8451" max="8451" width="10.5703125" style="166" customWidth="1"/>
    <col min="8452" max="8452" width="10.28515625" style="166" customWidth="1"/>
    <col min="8453" max="8453" width="12.85546875" style="166" customWidth="1"/>
    <col min="8454" max="8454" width="6.140625" style="166" customWidth="1"/>
    <col min="8455" max="8455" width="10.5703125" style="166" customWidth="1"/>
    <col min="8456" max="8456" width="11" style="166" customWidth="1"/>
    <col min="8457" max="8457" width="20.5703125" style="166" customWidth="1"/>
    <col min="8458" max="8465" width="11.7109375" style="166" customWidth="1"/>
    <col min="8466" max="8466" width="45.140625" style="166" customWidth="1"/>
    <col min="8467" max="8477" width="11.7109375" style="166" customWidth="1"/>
    <col min="8478" max="8685" width="11.7109375" style="166"/>
    <col min="8686" max="8686" width="4" style="166" customWidth="1"/>
    <col min="8687" max="8687" width="15.85546875" style="166" bestFit="1" customWidth="1"/>
    <col min="8688" max="8688" width="30.7109375" style="166" customWidth="1"/>
    <col min="8689" max="8690" width="32.5703125" style="166" customWidth="1"/>
    <col min="8691" max="8693" width="14.5703125" style="166" customWidth="1"/>
    <col min="8694" max="8694" width="27" style="166" customWidth="1"/>
    <col min="8695" max="8695" width="13.85546875" style="166" customWidth="1"/>
    <col min="8696" max="8696" width="18.28515625" style="166" customWidth="1"/>
    <col min="8697" max="8697" width="16.28515625" style="166" customWidth="1"/>
    <col min="8698" max="8698" width="14" style="166" customWidth="1"/>
    <col min="8699" max="8699" width="16.7109375" style="166" customWidth="1"/>
    <col min="8700" max="8700" width="14.85546875" style="166" customWidth="1"/>
    <col min="8701" max="8701" width="15.42578125" style="166" customWidth="1"/>
    <col min="8702" max="8703" width="6.5703125" style="166" customWidth="1"/>
    <col min="8704" max="8704" width="8.42578125" style="166" customWidth="1"/>
    <col min="8705" max="8705" width="4.85546875" style="166" customWidth="1"/>
    <col min="8706" max="8706" width="10.140625" style="166" customWidth="1"/>
    <col min="8707" max="8707" width="10.5703125" style="166" customWidth="1"/>
    <col min="8708" max="8708" width="10.28515625" style="166" customWidth="1"/>
    <col min="8709" max="8709" width="12.85546875" style="166" customWidth="1"/>
    <col min="8710" max="8710" width="6.140625" style="166" customWidth="1"/>
    <col min="8711" max="8711" width="10.5703125" style="166" customWidth="1"/>
    <col min="8712" max="8712" width="11" style="166" customWidth="1"/>
    <col min="8713" max="8713" width="20.5703125" style="166" customWidth="1"/>
    <col min="8714" max="8721" width="11.7109375" style="166" customWidth="1"/>
    <col min="8722" max="8722" width="45.140625" style="166" customWidth="1"/>
    <col min="8723" max="8733" width="11.7109375" style="166" customWidth="1"/>
    <col min="8734" max="8941" width="11.7109375" style="166"/>
    <col min="8942" max="8942" width="4" style="166" customWidth="1"/>
    <col min="8943" max="8943" width="15.85546875" style="166" bestFit="1" customWidth="1"/>
    <col min="8944" max="8944" width="30.7109375" style="166" customWidth="1"/>
    <col min="8945" max="8946" width="32.5703125" style="166" customWidth="1"/>
    <col min="8947" max="8949" width="14.5703125" style="166" customWidth="1"/>
    <col min="8950" max="8950" width="27" style="166" customWidth="1"/>
    <col min="8951" max="8951" width="13.85546875" style="166" customWidth="1"/>
    <col min="8952" max="8952" width="18.28515625" style="166" customWidth="1"/>
    <col min="8953" max="8953" width="16.28515625" style="166" customWidth="1"/>
    <col min="8954" max="8954" width="14" style="166" customWidth="1"/>
    <col min="8955" max="8955" width="16.7109375" style="166" customWidth="1"/>
    <col min="8956" max="8956" width="14.85546875" style="166" customWidth="1"/>
    <col min="8957" max="8957" width="15.42578125" style="166" customWidth="1"/>
    <col min="8958" max="8959" width="6.5703125" style="166" customWidth="1"/>
    <col min="8960" max="8960" width="8.42578125" style="166" customWidth="1"/>
    <col min="8961" max="8961" width="4.85546875" style="166" customWidth="1"/>
    <col min="8962" max="8962" width="10.140625" style="166" customWidth="1"/>
    <col min="8963" max="8963" width="10.5703125" style="166" customWidth="1"/>
    <col min="8964" max="8964" width="10.28515625" style="166" customWidth="1"/>
    <col min="8965" max="8965" width="12.85546875" style="166" customWidth="1"/>
    <col min="8966" max="8966" width="6.140625" style="166" customWidth="1"/>
    <col min="8967" max="8967" width="10.5703125" style="166" customWidth="1"/>
    <col min="8968" max="8968" width="11" style="166" customWidth="1"/>
    <col min="8969" max="8969" width="20.5703125" style="166" customWidth="1"/>
    <col min="8970" max="8977" width="11.7109375" style="166" customWidth="1"/>
    <col min="8978" max="8978" width="45.140625" style="166" customWidth="1"/>
    <col min="8979" max="8989" width="11.7109375" style="166" customWidth="1"/>
    <col min="8990" max="9197" width="11.7109375" style="166"/>
    <col min="9198" max="9198" width="4" style="166" customWidth="1"/>
    <col min="9199" max="9199" width="15.85546875" style="166" bestFit="1" customWidth="1"/>
    <col min="9200" max="9200" width="30.7109375" style="166" customWidth="1"/>
    <col min="9201" max="9202" width="32.5703125" style="166" customWidth="1"/>
    <col min="9203" max="9205" width="14.5703125" style="166" customWidth="1"/>
    <col min="9206" max="9206" width="27" style="166" customWidth="1"/>
    <col min="9207" max="9207" width="13.85546875" style="166" customWidth="1"/>
    <col min="9208" max="9208" width="18.28515625" style="166" customWidth="1"/>
    <col min="9209" max="9209" width="16.28515625" style="166" customWidth="1"/>
    <col min="9210" max="9210" width="14" style="166" customWidth="1"/>
    <col min="9211" max="9211" width="16.7109375" style="166" customWidth="1"/>
    <col min="9212" max="9212" width="14.85546875" style="166" customWidth="1"/>
    <col min="9213" max="9213" width="15.42578125" style="166" customWidth="1"/>
    <col min="9214" max="9215" width="6.5703125" style="166" customWidth="1"/>
    <col min="9216" max="9216" width="8.42578125" style="166" customWidth="1"/>
    <col min="9217" max="9217" width="4.85546875" style="166" customWidth="1"/>
    <col min="9218" max="9218" width="10.140625" style="166" customWidth="1"/>
    <col min="9219" max="9219" width="10.5703125" style="166" customWidth="1"/>
    <col min="9220" max="9220" width="10.28515625" style="166" customWidth="1"/>
    <col min="9221" max="9221" width="12.85546875" style="166" customWidth="1"/>
    <col min="9222" max="9222" width="6.140625" style="166" customWidth="1"/>
    <col min="9223" max="9223" width="10.5703125" style="166" customWidth="1"/>
    <col min="9224" max="9224" width="11" style="166" customWidth="1"/>
    <col min="9225" max="9225" width="20.5703125" style="166" customWidth="1"/>
    <col min="9226" max="9233" width="11.7109375" style="166" customWidth="1"/>
    <col min="9234" max="9234" width="45.140625" style="166" customWidth="1"/>
    <col min="9235" max="9245" width="11.7109375" style="166" customWidth="1"/>
    <col min="9246" max="9453" width="11.7109375" style="166"/>
    <col min="9454" max="9454" width="4" style="166" customWidth="1"/>
    <col min="9455" max="9455" width="15.85546875" style="166" bestFit="1" customWidth="1"/>
    <col min="9456" max="9456" width="30.7109375" style="166" customWidth="1"/>
    <col min="9457" max="9458" width="32.5703125" style="166" customWidth="1"/>
    <col min="9459" max="9461" width="14.5703125" style="166" customWidth="1"/>
    <col min="9462" max="9462" width="27" style="166" customWidth="1"/>
    <col min="9463" max="9463" width="13.85546875" style="166" customWidth="1"/>
    <col min="9464" max="9464" width="18.28515625" style="166" customWidth="1"/>
    <col min="9465" max="9465" width="16.28515625" style="166" customWidth="1"/>
    <col min="9466" max="9466" width="14" style="166" customWidth="1"/>
    <col min="9467" max="9467" width="16.7109375" style="166" customWidth="1"/>
    <col min="9468" max="9468" width="14.85546875" style="166" customWidth="1"/>
    <col min="9469" max="9469" width="15.42578125" style="166" customWidth="1"/>
    <col min="9470" max="9471" width="6.5703125" style="166" customWidth="1"/>
    <col min="9472" max="9472" width="8.42578125" style="166" customWidth="1"/>
    <col min="9473" max="9473" width="4.85546875" style="166" customWidth="1"/>
    <col min="9474" max="9474" width="10.140625" style="166" customWidth="1"/>
    <col min="9475" max="9475" width="10.5703125" style="166" customWidth="1"/>
    <col min="9476" max="9476" width="10.28515625" style="166" customWidth="1"/>
    <col min="9477" max="9477" width="12.85546875" style="166" customWidth="1"/>
    <col min="9478" max="9478" width="6.140625" style="166" customWidth="1"/>
    <col min="9479" max="9479" width="10.5703125" style="166" customWidth="1"/>
    <col min="9480" max="9480" width="11" style="166" customWidth="1"/>
    <col min="9481" max="9481" width="20.5703125" style="166" customWidth="1"/>
    <col min="9482" max="9489" width="11.7109375" style="166" customWidth="1"/>
    <col min="9490" max="9490" width="45.140625" style="166" customWidth="1"/>
    <col min="9491" max="9501" width="11.7109375" style="166" customWidth="1"/>
    <col min="9502" max="9709" width="11.7109375" style="166"/>
    <col min="9710" max="9710" width="4" style="166" customWidth="1"/>
    <col min="9711" max="9711" width="15.85546875" style="166" bestFit="1" customWidth="1"/>
    <col min="9712" max="9712" width="30.7109375" style="166" customWidth="1"/>
    <col min="9713" max="9714" width="32.5703125" style="166" customWidth="1"/>
    <col min="9715" max="9717" width="14.5703125" style="166" customWidth="1"/>
    <col min="9718" max="9718" width="27" style="166" customWidth="1"/>
    <col min="9719" max="9719" width="13.85546875" style="166" customWidth="1"/>
    <col min="9720" max="9720" width="18.28515625" style="166" customWidth="1"/>
    <col min="9721" max="9721" width="16.28515625" style="166" customWidth="1"/>
    <col min="9722" max="9722" width="14" style="166" customWidth="1"/>
    <col min="9723" max="9723" width="16.7109375" style="166" customWidth="1"/>
    <col min="9724" max="9724" width="14.85546875" style="166" customWidth="1"/>
    <col min="9725" max="9725" width="15.42578125" style="166" customWidth="1"/>
    <col min="9726" max="9727" width="6.5703125" style="166" customWidth="1"/>
    <col min="9728" max="9728" width="8.42578125" style="166" customWidth="1"/>
    <col min="9729" max="9729" width="4.85546875" style="166" customWidth="1"/>
    <col min="9730" max="9730" width="10.140625" style="166" customWidth="1"/>
    <col min="9731" max="9731" width="10.5703125" style="166" customWidth="1"/>
    <col min="9732" max="9732" width="10.28515625" style="166" customWidth="1"/>
    <col min="9733" max="9733" width="12.85546875" style="166" customWidth="1"/>
    <col min="9734" max="9734" width="6.140625" style="166" customWidth="1"/>
    <col min="9735" max="9735" width="10.5703125" style="166" customWidth="1"/>
    <col min="9736" max="9736" width="11" style="166" customWidth="1"/>
    <col min="9737" max="9737" width="20.5703125" style="166" customWidth="1"/>
    <col min="9738" max="9745" width="11.7109375" style="166" customWidth="1"/>
    <col min="9746" max="9746" width="45.140625" style="166" customWidth="1"/>
    <col min="9747" max="9757" width="11.7109375" style="166" customWidth="1"/>
    <col min="9758" max="9965" width="11.7109375" style="166"/>
    <col min="9966" max="9966" width="4" style="166" customWidth="1"/>
    <col min="9967" max="9967" width="15.85546875" style="166" bestFit="1" customWidth="1"/>
    <col min="9968" max="9968" width="30.7109375" style="166" customWidth="1"/>
    <col min="9969" max="9970" width="32.5703125" style="166" customWidth="1"/>
    <col min="9971" max="9973" width="14.5703125" style="166" customWidth="1"/>
    <col min="9974" max="9974" width="27" style="166" customWidth="1"/>
    <col min="9975" max="9975" width="13.85546875" style="166" customWidth="1"/>
    <col min="9976" max="9976" width="18.28515625" style="166" customWidth="1"/>
    <col min="9977" max="9977" width="16.28515625" style="166" customWidth="1"/>
    <col min="9978" max="9978" width="14" style="166" customWidth="1"/>
    <col min="9979" max="9979" width="16.7109375" style="166" customWidth="1"/>
    <col min="9980" max="9980" width="14.85546875" style="166" customWidth="1"/>
    <col min="9981" max="9981" width="15.42578125" style="166" customWidth="1"/>
    <col min="9982" max="9983" width="6.5703125" style="166" customWidth="1"/>
    <col min="9984" max="9984" width="8.42578125" style="166" customWidth="1"/>
    <col min="9985" max="9985" width="4.85546875" style="166" customWidth="1"/>
    <col min="9986" max="9986" width="10.140625" style="166" customWidth="1"/>
    <col min="9987" max="9987" width="10.5703125" style="166" customWidth="1"/>
    <col min="9988" max="9988" width="10.28515625" style="166" customWidth="1"/>
    <col min="9989" max="9989" width="12.85546875" style="166" customWidth="1"/>
    <col min="9990" max="9990" width="6.140625" style="166" customWidth="1"/>
    <col min="9991" max="9991" width="10.5703125" style="166" customWidth="1"/>
    <col min="9992" max="9992" width="11" style="166" customWidth="1"/>
    <col min="9993" max="9993" width="20.5703125" style="166" customWidth="1"/>
    <col min="9994" max="10001" width="11.7109375" style="166" customWidth="1"/>
    <col min="10002" max="10002" width="45.140625" style="166" customWidth="1"/>
    <col min="10003" max="10013" width="11.7109375" style="166" customWidth="1"/>
    <col min="10014" max="10221" width="11.7109375" style="166"/>
    <col min="10222" max="10222" width="4" style="166" customWidth="1"/>
    <col min="10223" max="10223" width="15.85546875" style="166" bestFit="1" customWidth="1"/>
    <col min="10224" max="10224" width="30.7109375" style="166" customWidth="1"/>
    <col min="10225" max="10226" width="32.5703125" style="166" customWidth="1"/>
    <col min="10227" max="10229" width="14.5703125" style="166" customWidth="1"/>
    <col min="10230" max="10230" width="27" style="166" customWidth="1"/>
    <col min="10231" max="10231" width="13.85546875" style="166" customWidth="1"/>
    <col min="10232" max="10232" width="18.28515625" style="166" customWidth="1"/>
    <col min="10233" max="10233" width="16.28515625" style="166" customWidth="1"/>
    <col min="10234" max="10234" width="14" style="166" customWidth="1"/>
    <col min="10235" max="10235" width="16.7109375" style="166" customWidth="1"/>
    <col min="10236" max="10236" width="14.85546875" style="166" customWidth="1"/>
    <col min="10237" max="10237" width="15.42578125" style="166" customWidth="1"/>
    <col min="10238" max="10239" width="6.5703125" style="166" customWidth="1"/>
    <col min="10240" max="10240" width="8.42578125" style="166" customWidth="1"/>
    <col min="10241" max="10241" width="4.85546875" style="166" customWidth="1"/>
    <col min="10242" max="10242" width="10.140625" style="166" customWidth="1"/>
    <col min="10243" max="10243" width="10.5703125" style="166" customWidth="1"/>
    <col min="10244" max="10244" width="10.28515625" style="166" customWidth="1"/>
    <col min="10245" max="10245" width="12.85546875" style="166" customWidth="1"/>
    <col min="10246" max="10246" width="6.140625" style="166" customWidth="1"/>
    <col min="10247" max="10247" width="10.5703125" style="166" customWidth="1"/>
    <col min="10248" max="10248" width="11" style="166" customWidth="1"/>
    <col min="10249" max="10249" width="20.5703125" style="166" customWidth="1"/>
    <col min="10250" max="10257" width="11.7109375" style="166" customWidth="1"/>
    <col min="10258" max="10258" width="45.140625" style="166" customWidth="1"/>
    <col min="10259" max="10269" width="11.7109375" style="166" customWidth="1"/>
    <col min="10270" max="10477" width="11.7109375" style="166"/>
    <col min="10478" max="10478" width="4" style="166" customWidth="1"/>
    <col min="10479" max="10479" width="15.85546875" style="166" bestFit="1" customWidth="1"/>
    <col min="10480" max="10480" width="30.7109375" style="166" customWidth="1"/>
    <col min="10481" max="10482" width="32.5703125" style="166" customWidth="1"/>
    <col min="10483" max="10485" width="14.5703125" style="166" customWidth="1"/>
    <col min="10486" max="10486" width="27" style="166" customWidth="1"/>
    <col min="10487" max="10487" width="13.85546875" style="166" customWidth="1"/>
    <col min="10488" max="10488" width="18.28515625" style="166" customWidth="1"/>
    <col min="10489" max="10489" width="16.28515625" style="166" customWidth="1"/>
    <col min="10490" max="10490" width="14" style="166" customWidth="1"/>
    <col min="10491" max="10491" width="16.7109375" style="166" customWidth="1"/>
    <col min="10492" max="10492" width="14.85546875" style="166" customWidth="1"/>
    <col min="10493" max="10493" width="15.42578125" style="166" customWidth="1"/>
    <col min="10494" max="10495" width="6.5703125" style="166" customWidth="1"/>
    <col min="10496" max="10496" width="8.42578125" style="166" customWidth="1"/>
    <col min="10497" max="10497" width="4.85546875" style="166" customWidth="1"/>
    <col min="10498" max="10498" width="10.140625" style="166" customWidth="1"/>
    <col min="10499" max="10499" width="10.5703125" style="166" customWidth="1"/>
    <col min="10500" max="10500" width="10.28515625" style="166" customWidth="1"/>
    <col min="10501" max="10501" width="12.85546875" style="166" customWidth="1"/>
    <col min="10502" max="10502" width="6.140625" style="166" customWidth="1"/>
    <col min="10503" max="10503" width="10.5703125" style="166" customWidth="1"/>
    <col min="10504" max="10504" width="11" style="166" customWidth="1"/>
    <col min="10505" max="10505" width="20.5703125" style="166" customWidth="1"/>
    <col min="10506" max="10513" width="11.7109375" style="166" customWidth="1"/>
    <col min="10514" max="10514" width="45.140625" style="166" customWidth="1"/>
    <col min="10515" max="10525" width="11.7109375" style="166" customWidth="1"/>
    <col min="10526" max="10733" width="11.7109375" style="166"/>
    <col min="10734" max="10734" width="4" style="166" customWidth="1"/>
    <col min="10735" max="10735" width="15.85546875" style="166" bestFit="1" customWidth="1"/>
    <col min="10736" max="10736" width="30.7109375" style="166" customWidth="1"/>
    <col min="10737" max="10738" width="32.5703125" style="166" customWidth="1"/>
    <col min="10739" max="10741" width="14.5703125" style="166" customWidth="1"/>
    <col min="10742" max="10742" width="27" style="166" customWidth="1"/>
    <col min="10743" max="10743" width="13.85546875" style="166" customWidth="1"/>
    <col min="10744" max="10744" width="18.28515625" style="166" customWidth="1"/>
    <col min="10745" max="10745" width="16.28515625" style="166" customWidth="1"/>
    <col min="10746" max="10746" width="14" style="166" customWidth="1"/>
    <col min="10747" max="10747" width="16.7109375" style="166" customWidth="1"/>
    <col min="10748" max="10748" width="14.85546875" style="166" customWidth="1"/>
    <col min="10749" max="10749" width="15.42578125" style="166" customWidth="1"/>
    <col min="10750" max="10751" width="6.5703125" style="166" customWidth="1"/>
    <col min="10752" max="10752" width="8.42578125" style="166" customWidth="1"/>
    <col min="10753" max="10753" width="4.85546875" style="166" customWidth="1"/>
    <col min="10754" max="10754" width="10.140625" style="166" customWidth="1"/>
    <col min="10755" max="10755" width="10.5703125" style="166" customWidth="1"/>
    <col min="10756" max="10756" width="10.28515625" style="166" customWidth="1"/>
    <col min="10757" max="10757" width="12.85546875" style="166" customWidth="1"/>
    <col min="10758" max="10758" width="6.140625" style="166" customWidth="1"/>
    <col min="10759" max="10759" width="10.5703125" style="166" customWidth="1"/>
    <col min="10760" max="10760" width="11" style="166" customWidth="1"/>
    <col min="10761" max="10761" width="20.5703125" style="166" customWidth="1"/>
    <col min="10762" max="10769" width="11.7109375" style="166" customWidth="1"/>
    <col min="10770" max="10770" width="45.140625" style="166" customWidth="1"/>
    <col min="10771" max="10781" width="11.7109375" style="166" customWidth="1"/>
    <col min="10782" max="10989" width="11.7109375" style="166"/>
    <col min="10990" max="10990" width="4" style="166" customWidth="1"/>
    <col min="10991" max="10991" width="15.85546875" style="166" bestFit="1" customWidth="1"/>
    <col min="10992" max="10992" width="30.7109375" style="166" customWidth="1"/>
    <col min="10993" max="10994" width="32.5703125" style="166" customWidth="1"/>
    <col min="10995" max="10997" width="14.5703125" style="166" customWidth="1"/>
    <col min="10998" max="10998" width="27" style="166" customWidth="1"/>
    <col min="10999" max="10999" width="13.85546875" style="166" customWidth="1"/>
    <col min="11000" max="11000" width="18.28515625" style="166" customWidth="1"/>
    <col min="11001" max="11001" width="16.28515625" style="166" customWidth="1"/>
    <col min="11002" max="11002" width="14" style="166" customWidth="1"/>
    <col min="11003" max="11003" width="16.7109375" style="166" customWidth="1"/>
    <col min="11004" max="11004" width="14.85546875" style="166" customWidth="1"/>
    <col min="11005" max="11005" width="15.42578125" style="166" customWidth="1"/>
    <col min="11006" max="11007" width="6.5703125" style="166" customWidth="1"/>
    <col min="11008" max="11008" width="8.42578125" style="166" customWidth="1"/>
    <col min="11009" max="11009" width="4.85546875" style="166" customWidth="1"/>
    <col min="11010" max="11010" width="10.140625" style="166" customWidth="1"/>
    <col min="11011" max="11011" width="10.5703125" style="166" customWidth="1"/>
    <col min="11012" max="11012" width="10.28515625" style="166" customWidth="1"/>
    <col min="11013" max="11013" width="12.85546875" style="166" customWidth="1"/>
    <col min="11014" max="11014" width="6.140625" style="166" customWidth="1"/>
    <col min="11015" max="11015" width="10.5703125" style="166" customWidth="1"/>
    <col min="11016" max="11016" width="11" style="166" customWidth="1"/>
    <col min="11017" max="11017" width="20.5703125" style="166" customWidth="1"/>
    <col min="11018" max="11025" width="11.7109375" style="166" customWidth="1"/>
    <col min="11026" max="11026" width="45.140625" style="166" customWidth="1"/>
    <col min="11027" max="11037" width="11.7109375" style="166" customWidth="1"/>
    <col min="11038" max="11245" width="11.7109375" style="166"/>
    <col min="11246" max="11246" width="4" style="166" customWidth="1"/>
    <col min="11247" max="11247" width="15.85546875" style="166" bestFit="1" customWidth="1"/>
    <col min="11248" max="11248" width="30.7109375" style="166" customWidth="1"/>
    <col min="11249" max="11250" width="32.5703125" style="166" customWidth="1"/>
    <col min="11251" max="11253" width="14.5703125" style="166" customWidth="1"/>
    <col min="11254" max="11254" width="27" style="166" customWidth="1"/>
    <col min="11255" max="11255" width="13.85546875" style="166" customWidth="1"/>
    <col min="11256" max="11256" width="18.28515625" style="166" customWidth="1"/>
    <col min="11257" max="11257" width="16.28515625" style="166" customWidth="1"/>
    <col min="11258" max="11258" width="14" style="166" customWidth="1"/>
    <col min="11259" max="11259" width="16.7109375" style="166" customWidth="1"/>
    <col min="11260" max="11260" width="14.85546875" style="166" customWidth="1"/>
    <col min="11261" max="11261" width="15.42578125" style="166" customWidth="1"/>
    <col min="11262" max="11263" width="6.5703125" style="166" customWidth="1"/>
    <col min="11264" max="11264" width="8.42578125" style="166" customWidth="1"/>
    <col min="11265" max="11265" width="4.85546875" style="166" customWidth="1"/>
    <col min="11266" max="11266" width="10.140625" style="166" customWidth="1"/>
    <col min="11267" max="11267" width="10.5703125" style="166" customWidth="1"/>
    <col min="11268" max="11268" width="10.28515625" style="166" customWidth="1"/>
    <col min="11269" max="11269" width="12.85546875" style="166" customWidth="1"/>
    <col min="11270" max="11270" width="6.140625" style="166" customWidth="1"/>
    <col min="11271" max="11271" width="10.5703125" style="166" customWidth="1"/>
    <col min="11272" max="11272" width="11" style="166" customWidth="1"/>
    <col min="11273" max="11273" width="20.5703125" style="166" customWidth="1"/>
    <col min="11274" max="11281" width="11.7109375" style="166" customWidth="1"/>
    <col min="11282" max="11282" width="45.140625" style="166" customWidth="1"/>
    <col min="11283" max="11293" width="11.7109375" style="166" customWidth="1"/>
    <col min="11294" max="11501" width="11.7109375" style="166"/>
    <col min="11502" max="11502" width="4" style="166" customWidth="1"/>
    <col min="11503" max="11503" width="15.85546875" style="166" bestFit="1" customWidth="1"/>
    <col min="11504" max="11504" width="30.7109375" style="166" customWidth="1"/>
    <col min="11505" max="11506" width="32.5703125" style="166" customWidth="1"/>
    <col min="11507" max="11509" width="14.5703125" style="166" customWidth="1"/>
    <col min="11510" max="11510" width="27" style="166" customWidth="1"/>
    <col min="11511" max="11511" width="13.85546875" style="166" customWidth="1"/>
    <col min="11512" max="11512" width="18.28515625" style="166" customWidth="1"/>
    <col min="11513" max="11513" width="16.28515625" style="166" customWidth="1"/>
    <col min="11514" max="11514" width="14" style="166" customWidth="1"/>
    <col min="11515" max="11515" width="16.7109375" style="166" customWidth="1"/>
    <col min="11516" max="11516" width="14.85546875" style="166" customWidth="1"/>
    <col min="11517" max="11517" width="15.42578125" style="166" customWidth="1"/>
    <col min="11518" max="11519" width="6.5703125" style="166" customWidth="1"/>
    <col min="11520" max="11520" width="8.42578125" style="166" customWidth="1"/>
    <col min="11521" max="11521" width="4.85546875" style="166" customWidth="1"/>
    <col min="11522" max="11522" width="10.140625" style="166" customWidth="1"/>
    <col min="11523" max="11523" width="10.5703125" style="166" customWidth="1"/>
    <col min="11524" max="11524" width="10.28515625" style="166" customWidth="1"/>
    <col min="11525" max="11525" width="12.85546875" style="166" customWidth="1"/>
    <col min="11526" max="11526" width="6.140625" style="166" customWidth="1"/>
    <col min="11527" max="11527" width="10.5703125" style="166" customWidth="1"/>
    <col min="11528" max="11528" width="11" style="166" customWidth="1"/>
    <col min="11529" max="11529" width="20.5703125" style="166" customWidth="1"/>
    <col min="11530" max="11537" width="11.7109375" style="166" customWidth="1"/>
    <col min="11538" max="11538" width="45.140625" style="166" customWidth="1"/>
    <col min="11539" max="11549" width="11.7109375" style="166" customWidth="1"/>
    <col min="11550" max="11757" width="11.7109375" style="166"/>
    <col min="11758" max="11758" width="4" style="166" customWidth="1"/>
    <col min="11759" max="11759" width="15.85546875" style="166" bestFit="1" customWidth="1"/>
    <col min="11760" max="11760" width="30.7109375" style="166" customWidth="1"/>
    <col min="11761" max="11762" width="32.5703125" style="166" customWidth="1"/>
    <col min="11763" max="11765" width="14.5703125" style="166" customWidth="1"/>
    <col min="11766" max="11766" width="27" style="166" customWidth="1"/>
    <col min="11767" max="11767" width="13.85546875" style="166" customWidth="1"/>
    <col min="11768" max="11768" width="18.28515625" style="166" customWidth="1"/>
    <col min="11769" max="11769" width="16.28515625" style="166" customWidth="1"/>
    <col min="11770" max="11770" width="14" style="166" customWidth="1"/>
    <col min="11771" max="11771" width="16.7109375" style="166" customWidth="1"/>
    <col min="11772" max="11772" width="14.85546875" style="166" customWidth="1"/>
    <col min="11773" max="11773" width="15.42578125" style="166" customWidth="1"/>
    <col min="11774" max="11775" width="6.5703125" style="166" customWidth="1"/>
    <col min="11776" max="11776" width="8.42578125" style="166" customWidth="1"/>
    <col min="11777" max="11777" width="4.85546875" style="166" customWidth="1"/>
    <col min="11778" max="11778" width="10.140625" style="166" customWidth="1"/>
    <col min="11779" max="11779" width="10.5703125" style="166" customWidth="1"/>
    <col min="11780" max="11780" width="10.28515625" style="166" customWidth="1"/>
    <col min="11781" max="11781" width="12.85546875" style="166" customWidth="1"/>
    <col min="11782" max="11782" width="6.140625" style="166" customWidth="1"/>
    <col min="11783" max="11783" width="10.5703125" style="166" customWidth="1"/>
    <col min="11784" max="11784" width="11" style="166" customWidth="1"/>
    <col min="11785" max="11785" width="20.5703125" style="166" customWidth="1"/>
    <col min="11786" max="11793" width="11.7109375" style="166" customWidth="1"/>
    <col min="11794" max="11794" width="45.140625" style="166" customWidth="1"/>
    <col min="11795" max="11805" width="11.7109375" style="166" customWidth="1"/>
    <col min="11806" max="12013" width="11.7109375" style="166"/>
    <col min="12014" max="12014" width="4" style="166" customWidth="1"/>
    <col min="12015" max="12015" width="15.85546875" style="166" bestFit="1" customWidth="1"/>
    <col min="12016" max="12016" width="30.7109375" style="166" customWidth="1"/>
    <col min="12017" max="12018" width="32.5703125" style="166" customWidth="1"/>
    <col min="12019" max="12021" width="14.5703125" style="166" customWidth="1"/>
    <col min="12022" max="12022" width="27" style="166" customWidth="1"/>
    <col min="12023" max="12023" width="13.85546875" style="166" customWidth="1"/>
    <col min="12024" max="12024" width="18.28515625" style="166" customWidth="1"/>
    <col min="12025" max="12025" width="16.28515625" style="166" customWidth="1"/>
    <col min="12026" max="12026" width="14" style="166" customWidth="1"/>
    <col min="12027" max="12027" width="16.7109375" style="166" customWidth="1"/>
    <col min="12028" max="12028" width="14.85546875" style="166" customWidth="1"/>
    <col min="12029" max="12029" width="15.42578125" style="166" customWidth="1"/>
    <col min="12030" max="12031" width="6.5703125" style="166" customWidth="1"/>
    <col min="12032" max="12032" width="8.42578125" style="166" customWidth="1"/>
    <col min="12033" max="12033" width="4.85546875" style="166" customWidth="1"/>
    <col min="12034" max="12034" width="10.140625" style="166" customWidth="1"/>
    <col min="12035" max="12035" width="10.5703125" style="166" customWidth="1"/>
    <col min="12036" max="12036" width="10.28515625" style="166" customWidth="1"/>
    <col min="12037" max="12037" width="12.85546875" style="166" customWidth="1"/>
    <col min="12038" max="12038" width="6.140625" style="166" customWidth="1"/>
    <col min="12039" max="12039" width="10.5703125" style="166" customWidth="1"/>
    <col min="12040" max="12040" width="11" style="166" customWidth="1"/>
    <col min="12041" max="12041" width="20.5703125" style="166" customWidth="1"/>
    <col min="12042" max="12049" width="11.7109375" style="166" customWidth="1"/>
    <col min="12050" max="12050" width="45.140625" style="166" customWidth="1"/>
    <col min="12051" max="12061" width="11.7109375" style="166" customWidth="1"/>
    <col min="12062" max="12269" width="11.7109375" style="166"/>
    <col min="12270" max="12270" width="4" style="166" customWidth="1"/>
    <col min="12271" max="12271" width="15.85546875" style="166" bestFit="1" customWidth="1"/>
    <col min="12272" max="12272" width="30.7109375" style="166" customWidth="1"/>
    <col min="12273" max="12274" width="32.5703125" style="166" customWidth="1"/>
    <col min="12275" max="12277" width="14.5703125" style="166" customWidth="1"/>
    <col min="12278" max="12278" width="27" style="166" customWidth="1"/>
    <col min="12279" max="12279" width="13.85546875" style="166" customWidth="1"/>
    <col min="12280" max="12280" width="18.28515625" style="166" customWidth="1"/>
    <col min="12281" max="12281" width="16.28515625" style="166" customWidth="1"/>
    <col min="12282" max="12282" width="14" style="166" customWidth="1"/>
    <col min="12283" max="12283" width="16.7109375" style="166" customWidth="1"/>
    <col min="12284" max="12284" width="14.85546875" style="166" customWidth="1"/>
    <col min="12285" max="12285" width="15.42578125" style="166" customWidth="1"/>
    <col min="12286" max="12287" width="6.5703125" style="166" customWidth="1"/>
    <col min="12288" max="12288" width="8.42578125" style="166" customWidth="1"/>
    <col min="12289" max="12289" width="4.85546875" style="166" customWidth="1"/>
    <col min="12290" max="12290" width="10.140625" style="166" customWidth="1"/>
    <col min="12291" max="12291" width="10.5703125" style="166" customWidth="1"/>
    <col min="12292" max="12292" width="10.28515625" style="166" customWidth="1"/>
    <col min="12293" max="12293" width="12.85546875" style="166" customWidth="1"/>
    <col min="12294" max="12294" width="6.140625" style="166" customWidth="1"/>
    <col min="12295" max="12295" width="10.5703125" style="166" customWidth="1"/>
    <col min="12296" max="12296" width="11" style="166" customWidth="1"/>
    <col min="12297" max="12297" width="20.5703125" style="166" customWidth="1"/>
    <col min="12298" max="12305" width="11.7109375" style="166" customWidth="1"/>
    <col min="12306" max="12306" width="45.140625" style="166" customWidth="1"/>
    <col min="12307" max="12317" width="11.7109375" style="166" customWidth="1"/>
    <col min="12318" max="12525" width="11.7109375" style="166"/>
    <col min="12526" max="12526" width="4" style="166" customWidth="1"/>
    <col min="12527" max="12527" width="15.85546875" style="166" bestFit="1" customWidth="1"/>
    <col min="12528" max="12528" width="30.7109375" style="166" customWidth="1"/>
    <col min="12529" max="12530" width="32.5703125" style="166" customWidth="1"/>
    <col min="12531" max="12533" width="14.5703125" style="166" customWidth="1"/>
    <col min="12534" max="12534" width="27" style="166" customWidth="1"/>
    <col min="12535" max="12535" width="13.85546875" style="166" customWidth="1"/>
    <col min="12536" max="12536" width="18.28515625" style="166" customWidth="1"/>
    <col min="12537" max="12537" width="16.28515625" style="166" customWidth="1"/>
    <col min="12538" max="12538" width="14" style="166" customWidth="1"/>
    <col min="12539" max="12539" width="16.7109375" style="166" customWidth="1"/>
    <col min="12540" max="12540" width="14.85546875" style="166" customWidth="1"/>
    <col min="12541" max="12541" width="15.42578125" style="166" customWidth="1"/>
    <col min="12542" max="12543" width="6.5703125" style="166" customWidth="1"/>
    <col min="12544" max="12544" width="8.42578125" style="166" customWidth="1"/>
    <col min="12545" max="12545" width="4.85546875" style="166" customWidth="1"/>
    <col min="12546" max="12546" width="10.140625" style="166" customWidth="1"/>
    <col min="12547" max="12547" width="10.5703125" style="166" customWidth="1"/>
    <col min="12548" max="12548" width="10.28515625" style="166" customWidth="1"/>
    <col min="12549" max="12549" width="12.85546875" style="166" customWidth="1"/>
    <col min="12550" max="12550" width="6.140625" style="166" customWidth="1"/>
    <col min="12551" max="12551" width="10.5703125" style="166" customWidth="1"/>
    <col min="12552" max="12552" width="11" style="166" customWidth="1"/>
    <col min="12553" max="12553" width="20.5703125" style="166" customWidth="1"/>
    <col min="12554" max="12561" width="11.7109375" style="166" customWidth="1"/>
    <col min="12562" max="12562" width="45.140625" style="166" customWidth="1"/>
    <col min="12563" max="12573" width="11.7109375" style="166" customWidth="1"/>
    <col min="12574" max="12781" width="11.7109375" style="166"/>
    <col min="12782" max="12782" width="4" style="166" customWidth="1"/>
    <col min="12783" max="12783" width="15.85546875" style="166" bestFit="1" customWidth="1"/>
    <col min="12784" max="12784" width="30.7109375" style="166" customWidth="1"/>
    <col min="12785" max="12786" width="32.5703125" style="166" customWidth="1"/>
    <col min="12787" max="12789" width="14.5703125" style="166" customWidth="1"/>
    <col min="12790" max="12790" width="27" style="166" customWidth="1"/>
    <col min="12791" max="12791" width="13.85546875" style="166" customWidth="1"/>
    <col min="12792" max="12792" width="18.28515625" style="166" customWidth="1"/>
    <col min="12793" max="12793" width="16.28515625" style="166" customWidth="1"/>
    <col min="12794" max="12794" width="14" style="166" customWidth="1"/>
    <col min="12795" max="12795" width="16.7109375" style="166" customWidth="1"/>
    <col min="12796" max="12796" width="14.85546875" style="166" customWidth="1"/>
    <col min="12797" max="12797" width="15.42578125" style="166" customWidth="1"/>
    <col min="12798" max="12799" width="6.5703125" style="166" customWidth="1"/>
    <col min="12800" max="12800" width="8.42578125" style="166" customWidth="1"/>
    <col min="12801" max="12801" width="4.85546875" style="166" customWidth="1"/>
    <col min="12802" max="12802" width="10.140625" style="166" customWidth="1"/>
    <col min="12803" max="12803" width="10.5703125" style="166" customWidth="1"/>
    <col min="12804" max="12804" width="10.28515625" style="166" customWidth="1"/>
    <col min="12805" max="12805" width="12.85546875" style="166" customWidth="1"/>
    <col min="12806" max="12806" width="6.140625" style="166" customWidth="1"/>
    <col min="12807" max="12807" width="10.5703125" style="166" customWidth="1"/>
    <col min="12808" max="12808" width="11" style="166" customWidth="1"/>
    <col min="12809" max="12809" width="20.5703125" style="166" customWidth="1"/>
    <col min="12810" max="12817" width="11.7109375" style="166" customWidth="1"/>
    <col min="12818" max="12818" width="45.140625" style="166" customWidth="1"/>
    <col min="12819" max="12829" width="11.7109375" style="166" customWidth="1"/>
    <col min="12830" max="13037" width="11.7109375" style="166"/>
    <col min="13038" max="13038" width="4" style="166" customWidth="1"/>
    <col min="13039" max="13039" width="15.85546875" style="166" bestFit="1" customWidth="1"/>
    <col min="13040" max="13040" width="30.7109375" style="166" customWidth="1"/>
    <col min="13041" max="13042" width="32.5703125" style="166" customWidth="1"/>
    <col min="13043" max="13045" width="14.5703125" style="166" customWidth="1"/>
    <col min="13046" max="13046" width="27" style="166" customWidth="1"/>
    <col min="13047" max="13047" width="13.85546875" style="166" customWidth="1"/>
    <col min="13048" max="13048" width="18.28515625" style="166" customWidth="1"/>
    <col min="13049" max="13049" width="16.28515625" style="166" customWidth="1"/>
    <col min="13050" max="13050" width="14" style="166" customWidth="1"/>
    <col min="13051" max="13051" width="16.7109375" style="166" customWidth="1"/>
    <col min="13052" max="13052" width="14.85546875" style="166" customWidth="1"/>
    <col min="13053" max="13053" width="15.42578125" style="166" customWidth="1"/>
    <col min="13054" max="13055" width="6.5703125" style="166" customWidth="1"/>
    <col min="13056" max="13056" width="8.42578125" style="166" customWidth="1"/>
    <col min="13057" max="13057" width="4.85546875" style="166" customWidth="1"/>
    <col min="13058" max="13058" width="10.140625" style="166" customWidth="1"/>
    <col min="13059" max="13059" width="10.5703125" style="166" customWidth="1"/>
    <col min="13060" max="13060" width="10.28515625" style="166" customWidth="1"/>
    <col min="13061" max="13061" width="12.85546875" style="166" customWidth="1"/>
    <col min="13062" max="13062" width="6.140625" style="166" customWidth="1"/>
    <col min="13063" max="13063" width="10.5703125" style="166" customWidth="1"/>
    <col min="13064" max="13064" width="11" style="166" customWidth="1"/>
    <col min="13065" max="13065" width="20.5703125" style="166" customWidth="1"/>
    <col min="13066" max="13073" width="11.7109375" style="166" customWidth="1"/>
    <col min="13074" max="13074" width="45.140625" style="166" customWidth="1"/>
    <col min="13075" max="13085" width="11.7109375" style="166" customWidth="1"/>
    <col min="13086" max="13293" width="11.7109375" style="166"/>
    <col min="13294" max="13294" width="4" style="166" customWidth="1"/>
    <col min="13295" max="13295" width="15.85546875" style="166" bestFit="1" customWidth="1"/>
    <col min="13296" max="13296" width="30.7109375" style="166" customWidth="1"/>
    <col min="13297" max="13298" width="32.5703125" style="166" customWidth="1"/>
    <col min="13299" max="13301" width="14.5703125" style="166" customWidth="1"/>
    <col min="13302" max="13302" width="27" style="166" customWidth="1"/>
    <col min="13303" max="13303" width="13.85546875" style="166" customWidth="1"/>
    <col min="13304" max="13304" width="18.28515625" style="166" customWidth="1"/>
    <col min="13305" max="13305" width="16.28515625" style="166" customWidth="1"/>
    <col min="13306" max="13306" width="14" style="166" customWidth="1"/>
    <col min="13307" max="13307" width="16.7109375" style="166" customWidth="1"/>
    <col min="13308" max="13308" width="14.85546875" style="166" customWidth="1"/>
    <col min="13309" max="13309" width="15.42578125" style="166" customWidth="1"/>
    <col min="13310" max="13311" width="6.5703125" style="166" customWidth="1"/>
    <col min="13312" max="13312" width="8.42578125" style="166" customWidth="1"/>
    <col min="13313" max="13313" width="4.85546875" style="166" customWidth="1"/>
    <col min="13314" max="13314" width="10.140625" style="166" customWidth="1"/>
    <col min="13315" max="13315" width="10.5703125" style="166" customWidth="1"/>
    <col min="13316" max="13316" width="10.28515625" style="166" customWidth="1"/>
    <col min="13317" max="13317" width="12.85546875" style="166" customWidth="1"/>
    <col min="13318" max="13318" width="6.140625" style="166" customWidth="1"/>
    <col min="13319" max="13319" width="10.5703125" style="166" customWidth="1"/>
    <col min="13320" max="13320" width="11" style="166" customWidth="1"/>
    <col min="13321" max="13321" width="20.5703125" style="166" customWidth="1"/>
    <col min="13322" max="13329" width="11.7109375" style="166" customWidth="1"/>
    <col min="13330" max="13330" width="45.140625" style="166" customWidth="1"/>
    <col min="13331" max="13341" width="11.7109375" style="166" customWidth="1"/>
    <col min="13342" max="13549" width="11.7109375" style="166"/>
    <col min="13550" max="13550" width="4" style="166" customWidth="1"/>
    <col min="13551" max="13551" width="15.85546875" style="166" bestFit="1" customWidth="1"/>
    <col min="13552" max="13552" width="30.7109375" style="166" customWidth="1"/>
    <col min="13553" max="13554" width="32.5703125" style="166" customWidth="1"/>
    <col min="13555" max="13557" width="14.5703125" style="166" customWidth="1"/>
    <col min="13558" max="13558" width="27" style="166" customWidth="1"/>
    <col min="13559" max="13559" width="13.85546875" style="166" customWidth="1"/>
    <col min="13560" max="13560" width="18.28515625" style="166" customWidth="1"/>
    <col min="13561" max="13561" width="16.28515625" style="166" customWidth="1"/>
    <col min="13562" max="13562" width="14" style="166" customWidth="1"/>
    <col min="13563" max="13563" width="16.7109375" style="166" customWidth="1"/>
    <col min="13564" max="13564" width="14.85546875" style="166" customWidth="1"/>
    <col min="13565" max="13565" width="15.42578125" style="166" customWidth="1"/>
    <col min="13566" max="13567" width="6.5703125" style="166" customWidth="1"/>
    <col min="13568" max="13568" width="8.42578125" style="166" customWidth="1"/>
    <col min="13569" max="13569" width="4.85546875" style="166" customWidth="1"/>
    <col min="13570" max="13570" width="10.140625" style="166" customWidth="1"/>
    <col min="13571" max="13571" width="10.5703125" style="166" customWidth="1"/>
    <col min="13572" max="13572" width="10.28515625" style="166" customWidth="1"/>
    <col min="13573" max="13573" width="12.85546875" style="166" customWidth="1"/>
    <col min="13574" max="13574" width="6.140625" style="166" customWidth="1"/>
    <col min="13575" max="13575" width="10.5703125" style="166" customWidth="1"/>
    <col min="13576" max="13576" width="11" style="166" customWidth="1"/>
    <col min="13577" max="13577" width="20.5703125" style="166" customWidth="1"/>
    <col min="13578" max="13585" width="11.7109375" style="166" customWidth="1"/>
    <col min="13586" max="13586" width="45.140625" style="166" customWidth="1"/>
    <col min="13587" max="13597" width="11.7109375" style="166" customWidth="1"/>
    <col min="13598" max="13805" width="11.7109375" style="166"/>
    <col min="13806" max="13806" width="4" style="166" customWidth="1"/>
    <col min="13807" max="13807" width="15.85546875" style="166" bestFit="1" customWidth="1"/>
    <col min="13808" max="13808" width="30.7109375" style="166" customWidth="1"/>
    <col min="13809" max="13810" width="32.5703125" style="166" customWidth="1"/>
    <col min="13811" max="13813" width="14.5703125" style="166" customWidth="1"/>
    <col min="13814" max="13814" width="27" style="166" customWidth="1"/>
    <col min="13815" max="13815" width="13.85546875" style="166" customWidth="1"/>
    <col min="13816" max="13816" width="18.28515625" style="166" customWidth="1"/>
    <col min="13817" max="13817" width="16.28515625" style="166" customWidth="1"/>
    <col min="13818" max="13818" width="14" style="166" customWidth="1"/>
    <col min="13819" max="13819" width="16.7109375" style="166" customWidth="1"/>
    <col min="13820" max="13820" width="14.85546875" style="166" customWidth="1"/>
    <col min="13821" max="13821" width="15.42578125" style="166" customWidth="1"/>
    <col min="13822" max="13823" width="6.5703125" style="166" customWidth="1"/>
    <col min="13824" max="13824" width="8.42578125" style="166" customWidth="1"/>
    <col min="13825" max="13825" width="4.85546875" style="166" customWidth="1"/>
    <col min="13826" max="13826" width="10.140625" style="166" customWidth="1"/>
    <col min="13827" max="13827" width="10.5703125" style="166" customWidth="1"/>
    <col min="13828" max="13828" width="10.28515625" style="166" customWidth="1"/>
    <col min="13829" max="13829" width="12.85546875" style="166" customWidth="1"/>
    <col min="13830" max="13830" width="6.140625" style="166" customWidth="1"/>
    <col min="13831" max="13831" width="10.5703125" style="166" customWidth="1"/>
    <col min="13832" max="13832" width="11" style="166" customWidth="1"/>
    <col min="13833" max="13833" width="20.5703125" style="166" customWidth="1"/>
    <col min="13834" max="13841" width="11.7109375" style="166" customWidth="1"/>
    <col min="13842" max="13842" width="45.140625" style="166" customWidth="1"/>
    <col min="13843" max="13853" width="11.7109375" style="166" customWidth="1"/>
    <col min="13854" max="14061" width="11.7109375" style="166"/>
    <col min="14062" max="14062" width="4" style="166" customWidth="1"/>
    <col min="14063" max="14063" width="15.85546875" style="166" bestFit="1" customWidth="1"/>
    <col min="14064" max="14064" width="30.7109375" style="166" customWidth="1"/>
    <col min="14065" max="14066" width="32.5703125" style="166" customWidth="1"/>
    <col min="14067" max="14069" width="14.5703125" style="166" customWidth="1"/>
    <col min="14070" max="14070" width="27" style="166" customWidth="1"/>
    <col min="14071" max="14071" width="13.85546875" style="166" customWidth="1"/>
    <col min="14072" max="14072" width="18.28515625" style="166" customWidth="1"/>
    <col min="14073" max="14073" width="16.28515625" style="166" customWidth="1"/>
    <col min="14074" max="14074" width="14" style="166" customWidth="1"/>
    <col min="14075" max="14075" width="16.7109375" style="166" customWidth="1"/>
    <col min="14076" max="14076" width="14.85546875" style="166" customWidth="1"/>
    <col min="14077" max="14077" width="15.42578125" style="166" customWidth="1"/>
    <col min="14078" max="14079" width="6.5703125" style="166" customWidth="1"/>
    <col min="14080" max="14080" width="8.42578125" style="166" customWidth="1"/>
    <col min="14081" max="14081" width="4.85546875" style="166" customWidth="1"/>
    <col min="14082" max="14082" width="10.140625" style="166" customWidth="1"/>
    <col min="14083" max="14083" width="10.5703125" style="166" customWidth="1"/>
    <col min="14084" max="14084" width="10.28515625" style="166" customWidth="1"/>
    <col min="14085" max="14085" width="12.85546875" style="166" customWidth="1"/>
    <col min="14086" max="14086" width="6.140625" style="166" customWidth="1"/>
    <col min="14087" max="14087" width="10.5703125" style="166" customWidth="1"/>
    <col min="14088" max="14088" width="11" style="166" customWidth="1"/>
    <col min="14089" max="14089" width="20.5703125" style="166" customWidth="1"/>
    <col min="14090" max="14097" width="11.7109375" style="166" customWidth="1"/>
    <col min="14098" max="14098" width="45.140625" style="166" customWidth="1"/>
    <col min="14099" max="14109" width="11.7109375" style="166" customWidth="1"/>
    <col min="14110" max="14317" width="11.7109375" style="166"/>
    <col min="14318" max="14318" width="4" style="166" customWidth="1"/>
    <col min="14319" max="14319" width="15.85546875" style="166" bestFit="1" customWidth="1"/>
    <col min="14320" max="14320" width="30.7109375" style="166" customWidth="1"/>
    <col min="14321" max="14322" width="32.5703125" style="166" customWidth="1"/>
    <col min="14323" max="14325" width="14.5703125" style="166" customWidth="1"/>
    <col min="14326" max="14326" width="27" style="166" customWidth="1"/>
    <col min="14327" max="14327" width="13.85546875" style="166" customWidth="1"/>
    <col min="14328" max="14328" width="18.28515625" style="166" customWidth="1"/>
    <col min="14329" max="14329" width="16.28515625" style="166" customWidth="1"/>
    <col min="14330" max="14330" width="14" style="166" customWidth="1"/>
    <col min="14331" max="14331" width="16.7109375" style="166" customWidth="1"/>
    <col min="14332" max="14332" width="14.85546875" style="166" customWidth="1"/>
    <col min="14333" max="14333" width="15.42578125" style="166" customWidth="1"/>
    <col min="14334" max="14335" width="6.5703125" style="166" customWidth="1"/>
    <col min="14336" max="14336" width="8.42578125" style="166" customWidth="1"/>
    <col min="14337" max="14337" width="4.85546875" style="166" customWidth="1"/>
    <col min="14338" max="14338" width="10.140625" style="166" customWidth="1"/>
    <col min="14339" max="14339" width="10.5703125" style="166" customWidth="1"/>
    <col min="14340" max="14340" width="10.28515625" style="166" customWidth="1"/>
    <col min="14341" max="14341" width="12.85546875" style="166" customWidth="1"/>
    <col min="14342" max="14342" width="6.140625" style="166" customWidth="1"/>
    <col min="14343" max="14343" width="10.5703125" style="166" customWidth="1"/>
    <col min="14344" max="14344" width="11" style="166" customWidth="1"/>
    <col min="14345" max="14345" width="20.5703125" style="166" customWidth="1"/>
    <col min="14346" max="14353" width="11.7109375" style="166" customWidth="1"/>
    <col min="14354" max="14354" width="45.140625" style="166" customWidth="1"/>
    <col min="14355" max="14365" width="11.7109375" style="166" customWidth="1"/>
    <col min="14366" max="14573" width="11.7109375" style="166"/>
    <col min="14574" max="14574" width="4" style="166" customWidth="1"/>
    <col min="14575" max="14575" width="15.85546875" style="166" bestFit="1" customWidth="1"/>
    <col min="14576" max="14576" width="30.7109375" style="166" customWidth="1"/>
    <col min="14577" max="14578" width="32.5703125" style="166" customWidth="1"/>
    <col min="14579" max="14581" width="14.5703125" style="166" customWidth="1"/>
    <col min="14582" max="14582" width="27" style="166" customWidth="1"/>
    <col min="14583" max="14583" width="13.85546875" style="166" customWidth="1"/>
    <col min="14584" max="14584" width="18.28515625" style="166" customWidth="1"/>
    <col min="14585" max="14585" width="16.28515625" style="166" customWidth="1"/>
    <col min="14586" max="14586" width="14" style="166" customWidth="1"/>
    <col min="14587" max="14587" width="16.7109375" style="166" customWidth="1"/>
    <col min="14588" max="14588" width="14.85546875" style="166" customWidth="1"/>
    <col min="14589" max="14589" width="15.42578125" style="166" customWidth="1"/>
    <col min="14590" max="14591" width="6.5703125" style="166" customWidth="1"/>
    <col min="14592" max="14592" width="8.42578125" style="166" customWidth="1"/>
    <col min="14593" max="14593" width="4.85546875" style="166" customWidth="1"/>
    <col min="14594" max="14594" width="10.140625" style="166" customWidth="1"/>
    <col min="14595" max="14595" width="10.5703125" style="166" customWidth="1"/>
    <col min="14596" max="14596" width="10.28515625" style="166" customWidth="1"/>
    <col min="14597" max="14597" width="12.85546875" style="166" customWidth="1"/>
    <col min="14598" max="14598" width="6.140625" style="166" customWidth="1"/>
    <col min="14599" max="14599" width="10.5703125" style="166" customWidth="1"/>
    <col min="14600" max="14600" width="11" style="166" customWidth="1"/>
    <col min="14601" max="14601" width="20.5703125" style="166" customWidth="1"/>
    <col min="14602" max="14609" width="11.7109375" style="166" customWidth="1"/>
    <col min="14610" max="14610" width="45.140625" style="166" customWidth="1"/>
    <col min="14611" max="14621" width="11.7109375" style="166" customWidth="1"/>
    <col min="14622" max="14829" width="11.7109375" style="166"/>
    <col min="14830" max="14830" width="4" style="166" customWidth="1"/>
    <col min="14831" max="14831" width="15.85546875" style="166" bestFit="1" customWidth="1"/>
    <col min="14832" max="14832" width="30.7109375" style="166" customWidth="1"/>
    <col min="14833" max="14834" width="32.5703125" style="166" customWidth="1"/>
    <col min="14835" max="14837" width="14.5703125" style="166" customWidth="1"/>
    <col min="14838" max="14838" width="27" style="166" customWidth="1"/>
    <col min="14839" max="14839" width="13.85546875" style="166" customWidth="1"/>
    <col min="14840" max="14840" width="18.28515625" style="166" customWidth="1"/>
    <col min="14841" max="14841" width="16.28515625" style="166" customWidth="1"/>
    <col min="14842" max="14842" width="14" style="166" customWidth="1"/>
    <col min="14843" max="14843" width="16.7109375" style="166" customWidth="1"/>
    <col min="14844" max="14844" width="14.85546875" style="166" customWidth="1"/>
    <col min="14845" max="14845" width="15.42578125" style="166" customWidth="1"/>
    <col min="14846" max="14847" width="6.5703125" style="166" customWidth="1"/>
    <col min="14848" max="14848" width="8.42578125" style="166" customWidth="1"/>
    <col min="14849" max="14849" width="4.85546875" style="166" customWidth="1"/>
    <col min="14850" max="14850" width="10.140625" style="166" customWidth="1"/>
    <col min="14851" max="14851" width="10.5703125" style="166" customWidth="1"/>
    <col min="14852" max="14852" width="10.28515625" style="166" customWidth="1"/>
    <col min="14853" max="14853" width="12.85546875" style="166" customWidth="1"/>
    <col min="14854" max="14854" width="6.140625" style="166" customWidth="1"/>
    <col min="14855" max="14855" width="10.5703125" style="166" customWidth="1"/>
    <col min="14856" max="14856" width="11" style="166" customWidth="1"/>
    <col min="14857" max="14857" width="20.5703125" style="166" customWidth="1"/>
    <col min="14858" max="14865" width="11.7109375" style="166" customWidth="1"/>
    <col min="14866" max="14866" width="45.140625" style="166" customWidth="1"/>
    <col min="14867" max="14877" width="11.7109375" style="166" customWidth="1"/>
    <col min="14878" max="15085" width="11.7109375" style="166"/>
    <col min="15086" max="15086" width="4" style="166" customWidth="1"/>
    <col min="15087" max="15087" width="15.85546875" style="166" bestFit="1" customWidth="1"/>
    <col min="15088" max="15088" width="30.7109375" style="166" customWidth="1"/>
    <col min="15089" max="15090" width="32.5703125" style="166" customWidth="1"/>
    <col min="15091" max="15093" width="14.5703125" style="166" customWidth="1"/>
    <col min="15094" max="15094" width="27" style="166" customWidth="1"/>
    <col min="15095" max="15095" width="13.85546875" style="166" customWidth="1"/>
    <col min="15096" max="15096" width="18.28515625" style="166" customWidth="1"/>
    <col min="15097" max="15097" width="16.28515625" style="166" customWidth="1"/>
    <col min="15098" max="15098" width="14" style="166" customWidth="1"/>
    <col min="15099" max="15099" width="16.7109375" style="166" customWidth="1"/>
    <col min="15100" max="15100" width="14.85546875" style="166" customWidth="1"/>
    <col min="15101" max="15101" width="15.42578125" style="166" customWidth="1"/>
    <col min="15102" max="15103" width="6.5703125" style="166" customWidth="1"/>
    <col min="15104" max="15104" width="8.42578125" style="166" customWidth="1"/>
    <col min="15105" max="15105" width="4.85546875" style="166" customWidth="1"/>
    <col min="15106" max="15106" width="10.140625" style="166" customWidth="1"/>
    <col min="15107" max="15107" width="10.5703125" style="166" customWidth="1"/>
    <col min="15108" max="15108" width="10.28515625" style="166" customWidth="1"/>
    <col min="15109" max="15109" width="12.85546875" style="166" customWidth="1"/>
    <col min="15110" max="15110" width="6.140625" style="166" customWidth="1"/>
    <col min="15111" max="15111" width="10.5703125" style="166" customWidth="1"/>
    <col min="15112" max="15112" width="11" style="166" customWidth="1"/>
    <col min="15113" max="15113" width="20.5703125" style="166" customWidth="1"/>
    <col min="15114" max="15121" width="11.7109375" style="166" customWidth="1"/>
    <col min="15122" max="15122" width="45.140625" style="166" customWidth="1"/>
    <col min="15123" max="15133" width="11.7109375" style="166" customWidth="1"/>
    <col min="15134" max="15341" width="11.7109375" style="166"/>
    <col min="15342" max="15342" width="4" style="166" customWidth="1"/>
    <col min="15343" max="15343" width="15.85546875" style="166" bestFit="1" customWidth="1"/>
    <col min="15344" max="15344" width="30.7109375" style="166" customWidth="1"/>
    <col min="15345" max="15346" width="32.5703125" style="166" customWidth="1"/>
    <col min="15347" max="15349" width="14.5703125" style="166" customWidth="1"/>
    <col min="15350" max="15350" width="27" style="166" customWidth="1"/>
    <col min="15351" max="15351" width="13.85546875" style="166" customWidth="1"/>
    <col min="15352" max="15352" width="18.28515625" style="166" customWidth="1"/>
    <col min="15353" max="15353" width="16.28515625" style="166" customWidth="1"/>
    <col min="15354" max="15354" width="14" style="166" customWidth="1"/>
    <col min="15355" max="15355" width="16.7109375" style="166" customWidth="1"/>
    <col min="15356" max="15356" width="14.85546875" style="166" customWidth="1"/>
    <col min="15357" max="15357" width="15.42578125" style="166" customWidth="1"/>
    <col min="15358" max="15359" width="6.5703125" style="166" customWidth="1"/>
    <col min="15360" max="15360" width="8.42578125" style="166" customWidth="1"/>
    <col min="15361" max="15361" width="4.85546875" style="166" customWidth="1"/>
    <col min="15362" max="15362" width="10.140625" style="166" customWidth="1"/>
    <col min="15363" max="15363" width="10.5703125" style="166" customWidth="1"/>
    <col min="15364" max="15364" width="10.28515625" style="166" customWidth="1"/>
    <col min="15365" max="15365" width="12.85546875" style="166" customWidth="1"/>
    <col min="15366" max="15366" width="6.140625" style="166" customWidth="1"/>
    <col min="15367" max="15367" width="10.5703125" style="166" customWidth="1"/>
    <col min="15368" max="15368" width="11" style="166" customWidth="1"/>
    <col min="15369" max="15369" width="20.5703125" style="166" customWidth="1"/>
    <col min="15370" max="15377" width="11.7109375" style="166" customWidth="1"/>
    <col min="15378" max="15378" width="45.140625" style="166" customWidth="1"/>
    <col min="15379" max="15389" width="11.7109375" style="166" customWidth="1"/>
    <col min="15390" max="15597" width="11.7109375" style="166"/>
    <col min="15598" max="15598" width="4" style="166" customWidth="1"/>
    <col min="15599" max="15599" width="15.85546875" style="166" bestFit="1" customWidth="1"/>
    <col min="15600" max="15600" width="30.7109375" style="166" customWidth="1"/>
    <col min="15601" max="15602" width="32.5703125" style="166" customWidth="1"/>
    <col min="15603" max="15605" width="14.5703125" style="166" customWidth="1"/>
    <col min="15606" max="15606" width="27" style="166" customWidth="1"/>
    <col min="15607" max="15607" width="13.85546875" style="166" customWidth="1"/>
    <col min="15608" max="15608" width="18.28515625" style="166" customWidth="1"/>
    <col min="15609" max="15609" width="16.28515625" style="166" customWidth="1"/>
    <col min="15610" max="15610" width="14" style="166" customWidth="1"/>
    <col min="15611" max="15611" width="16.7109375" style="166" customWidth="1"/>
    <col min="15612" max="15612" width="14.85546875" style="166" customWidth="1"/>
    <col min="15613" max="15613" width="15.42578125" style="166" customWidth="1"/>
    <col min="15614" max="15615" width="6.5703125" style="166" customWidth="1"/>
    <col min="15616" max="15616" width="8.42578125" style="166" customWidth="1"/>
    <col min="15617" max="15617" width="4.85546875" style="166" customWidth="1"/>
    <col min="15618" max="15618" width="10.140625" style="166" customWidth="1"/>
    <col min="15619" max="15619" width="10.5703125" style="166" customWidth="1"/>
    <col min="15620" max="15620" width="10.28515625" style="166" customWidth="1"/>
    <col min="15621" max="15621" width="12.85546875" style="166" customWidth="1"/>
    <col min="15622" max="15622" width="6.140625" style="166" customWidth="1"/>
    <col min="15623" max="15623" width="10.5703125" style="166" customWidth="1"/>
    <col min="15624" max="15624" width="11" style="166" customWidth="1"/>
    <col min="15625" max="15625" width="20.5703125" style="166" customWidth="1"/>
    <col min="15626" max="15633" width="11.7109375" style="166" customWidth="1"/>
    <col min="15634" max="15634" width="45.140625" style="166" customWidth="1"/>
    <col min="15635" max="15645" width="11.7109375" style="166" customWidth="1"/>
    <col min="15646" max="15853" width="11.7109375" style="166"/>
    <col min="15854" max="15854" width="4" style="166" customWidth="1"/>
    <col min="15855" max="15855" width="15.85546875" style="166" bestFit="1" customWidth="1"/>
    <col min="15856" max="15856" width="30.7109375" style="166" customWidth="1"/>
    <col min="15857" max="15858" width="32.5703125" style="166" customWidth="1"/>
    <col min="15859" max="15861" width="14.5703125" style="166" customWidth="1"/>
    <col min="15862" max="15862" width="27" style="166" customWidth="1"/>
    <col min="15863" max="15863" width="13.85546875" style="166" customWidth="1"/>
    <col min="15864" max="15864" width="18.28515625" style="166" customWidth="1"/>
    <col min="15865" max="15865" width="16.28515625" style="166" customWidth="1"/>
    <col min="15866" max="15866" width="14" style="166" customWidth="1"/>
    <col min="15867" max="15867" width="16.7109375" style="166" customWidth="1"/>
    <col min="15868" max="15868" width="14.85546875" style="166" customWidth="1"/>
    <col min="15869" max="15869" width="15.42578125" style="166" customWidth="1"/>
    <col min="15870" max="15871" width="6.5703125" style="166" customWidth="1"/>
    <col min="15872" max="15872" width="8.42578125" style="166" customWidth="1"/>
    <col min="15873" max="15873" width="4.85546875" style="166" customWidth="1"/>
    <col min="15874" max="15874" width="10.140625" style="166" customWidth="1"/>
    <col min="15875" max="15875" width="10.5703125" style="166" customWidth="1"/>
    <col min="15876" max="15876" width="10.28515625" style="166" customWidth="1"/>
    <col min="15877" max="15877" width="12.85546875" style="166" customWidth="1"/>
    <col min="15878" max="15878" width="6.140625" style="166" customWidth="1"/>
    <col min="15879" max="15879" width="10.5703125" style="166" customWidth="1"/>
    <col min="15880" max="15880" width="11" style="166" customWidth="1"/>
    <col min="15881" max="15881" width="20.5703125" style="166" customWidth="1"/>
    <col min="15882" max="15889" width="11.7109375" style="166" customWidth="1"/>
    <col min="15890" max="15890" width="45.140625" style="166" customWidth="1"/>
    <col min="15891" max="15901" width="11.7109375" style="166" customWidth="1"/>
    <col min="15902" max="16109" width="11.7109375" style="166"/>
    <col min="16110" max="16110" width="4" style="166" customWidth="1"/>
    <col min="16111" max="16111" width="15.85546875" style="166" bestFit="1" customWidth="1"/>
    <col min="16112" max="16112" width="30.7109375" style="166" customWidth="1"/>
    <col min="16113" max="16114" width="32.5703125" style="166" customWidth="1"/>
    <col min="16115" max="16117" width="14.5703125" style="166" customWidth="1"/>
    <col min="16118" max="16118" width="27" style="166" customWidth="1"/>
    <col min="16119" max="16119" width="13.85546875" style="166" customWidth="1"/>
    <col min="16120" max="16120" width="18.28515625" style="166" customWidth="1"/>
    <col min="16121" max="16121" width="16.28515625" style="166" customWidth="1"/>
    <col min="16122" max="16122" width="14" style="166" customWidth="1"/>
    <col min="16123" max="16123" width="16.7109375" style="166" customWidth="1"/>
    <col min="16124" max="16124" width="14.85546875" style="166" customWidth="1"/>
    <col min="16125" max="16125" width="15.42578125" style="166" customWidth="1"/>
    <col min="16126" max="16127" width="6.5703125" style="166" customWidth="1"/>
    <col min="16128" max="16128" width="8.42578125" style="166" customWidth="1"/>
    <col min="16129" max="16129" width="4.85546875" style="166" customWidth="1"/>
    <col min="16130" max="16130" width="10.140625" style="166" customWidth="1"/>
    <col min="16131" max="16131" width="10.5703125" style="166" customWidth="1"/>
    <col min="16132" max="16132" width="10.28515625" style="166" customWidth="1"/>
    <col min="16133" max="16133" width="12.85546875" style="166" customWidth="1"/>
    <col min="16134" max="16134" width="6.140625" style="166" customWidth="1"/>
    <col min="16135" max="16135" width="10.5703125" style="166" customWidth="1"/>
    <col min="16136" max="16136" width="11" style="166" customWidth="1"/>
    <col min="16137" max="16137" width="20.5703125" style="166" customWidth="1"/>
    <col min="16138" max="16145" width="11.7109375" style="166" customWidth="1"/>
    <col min="16146" max="16146" width="45.140625" style="166" customWidth="1"/>
    <col min="16147" max="16157" width="11.7109375" style="166" customWidth="1"/>
    <col min="16158" max="16384" width="11.7109375" style="166"/>
  </cols>
  <sheetData>
    <row r="1" spans="1:18" s="147" customFormat="1" ht="21" x14ac:dyDescent="0.2">
      <c r="A1" s="994"/>
      <c r="B1" s="994"/>
      <c r="C1" s="994"/>
      <c r="D1" s="994"/>
      <c r="E1" s="994"/>
      <c r="F1" s="994"/>
      <c r="G1" s="994"/>
      <c r="H1" s="994"/>
      <c r="I1" s="995"/>
      <c r="N1" s="148"/>
      <c r="O1" s="148"/>
      <c r="P1" s="148"/>
      <c r="Q1" s="148"/>
      <c r="R1" s="279"/>
    </row>
    <row r="2" spans="1:18" s="147" customFormat="1" ht="21" x14ac:dyDescent="0.2">
      <c r="A2" s="286"/>
      <c r="B2" s="347"/>
      <c r="C2" s="347"/>
      <c r="D2" s="151"/>
      <c r="E2" s="347"/>
      <c r="F2" s="347"/>
      <c r="G2" s="347"/>
      <c r="H2" s="347"/>
      <c r="I2" s="280"/>
      <c r="N2" s="148"/>
      <c r="O2" s="148"/>
      <c r="P2" s="148"/>
      <c r="Q2" s="148"/>
      <c r="R2" s="279"/>
    </row>
    <row r="3" spans="1:18" s="147" customFormat="1" ht="21" x14ac:dyDescent="0.2">
      <c r="A3" s="286"/>
      <c r="B3" s="347"/>
      <c r="C3" s="347"/>
      <c r="D3" s="151"/>
      <c r="E3" s="347"/>
      <c r="F3" s="347"/>
      <c r="G3" s="347"/>
      <c r="H3" s="347"/>
      <c r="I3" s="280"/>
      <c r="N3" s="148"/>
      <c r="O3" s="148"/>
      <c r="P3" s="148"/>
      <c r="Q3" s="148"/>
      <c r="R3" s="279"/>
    </row>
    <row r="4" spans="1:18" s="147" customFormat="1" ht="21" x14ac:dyDescent="0.2">
      <c r="A4" s="286"/>
      <c r="B4" s="347"/>
      <c r="C4" s="347"/>
      <c r="D4" s="151"/>
      <c r="E4" s="347"/>
      <c r="F4" s="347"/>
      <c r="G4" s="347"/>
      <c r="H4" s="347"/>
      <c r="I4" s="280"/>
      <c r="N4" s="148"/>
      <c r="O4" s="148"/>
      <c r="P4" s="148"/>
      <c r="Q4" s="148"/>
      <c r="R4" s="279"/>
    </row>
    <row r="5" spans="1:18" s="147" customFormat="1" ht="21" x14ac:dyDescent="0.2">
      <c r="A5" s="286"/>
      <c r="B5" s="347"/>
      <c r="C5" s="347"/>
      <c r="D5" s="151"/>
      <c r="E5" s="347"/>
      <c r="F5" s="347"/>
      <c r="G5" s="347"/>
      <c r="H5" s="347"/>
      <c r="I5" s="280"/>
      <c r="N5" s="148"/>
      <c r="O5" s="148"/>
      <c r="P5" s="148"/>
      <c r="Q5" s="148"/>
      <c r="R5" s="279"/>
    </row>
    <row r="6" spans="1:18" s="147" customFormat="1" ht="21" x14ac:dyDescent="0.2">
      <c r="A6" s="286"/>
      <c r="B6" s="347"/>
      <c r="C6" s="347"/>
      <c r="D6" s="151"/>
      <c r="E6" s="347"/>
      <c r="F6" s="347"/>
      <c r="G6" s="347"/>
      <c r="H6" s="347"/>
      <c r="I6" s="280"/>
      <c r="N6" s="148"/>
      <c r="O6" s="148"/>
      <c r="P6" s="148"/>
      <c r="Q6" s="148"/>
      <c r="R6" s="279"/>
    </row>
    <row r="7" spans="1:18" s="147" customFormat="1" ht="21" x14ac:dyDescent="0.2">
      <c r="A7" s="286"/>
      <c r="B7" s="347"/>
      <c r="C7" s="347"/>
      <c r="D7" s="151"/>
      <c r="E7" s="347"/>
      <c r="F7" s="347"/>
      <c r="G7" s="347"/>
      <c r="H7" s="347"/>
      <c r="I7" s="280"/>
      <c r="N7" s="148"/>
      <c r="O7" s="148"/>
      <c r="P7" s="148"/>
      <c r="Q7" s="148"/>
      <c r="R7" s="279"/>
    </row>
    <row r="8" spans="1:18" s="147" customFormat="1" ht="21" x14ac:dyDescent="0.2">
      <c r="A8" s="286"/>
      <c r="B8" s="347"/>
      <c r="C8" s="347"/>
      <c r="D8" s="151"/>
      <c r="E8" s="347"/>
      <c r="F8" s="347"/>
      <c r="G8" s="347"/>
      <c r="H8" s="347"/>
      <c r="I8" s="280"/>
      <c r="N8" s="148"/>
      <c r="O8" s="148"/>
      <c r="P8" s="148"/>
      <c r="Q8" s="148"/>
      <c r="R8" s="279"/>
    </row>
    <row r="9" spans="1:18" s="281" customFormat="1" ht="33.75" customHeight="1" x14ac:dyDescent="0.2">
      <c r="A9" s="1069" t="s">
        <v>3338</v>
      </c>
      <c r="B9" s="1069"/>
      <c r="C9" s="1069"/>
      <c r="D9" s="1069"/>
      <c r="E9" s="1069"/>
      <c r="F9" s="1069"/>
      <c r="G9" s="1069"/>
      <c r="H9" s="1069"/>
      <c r="I9" s="1069"/>
      <c r="J9" s="1069"/>
      <c r="K9" s="1069"/>
      <c r="L9" s="1069"/>
      <c r="M9" s="1069"/>
      <c r="N9" s="1069"/>
      <c r="O9" s="1069"/>
      <c r="P9" s="1069"/>
      <c r="Q9" s="1069"/>
      <c r="R9" s="1069"/>
    </row>
    <row r="10" spans="1:18" s="281" customFormat="1" ht="31.5" customHeight="1" x14ac:dyDescent="0.2">
      <c r="A10" s="1070" t="s">
        <v>4856</v>
      </c>
      <c r="B10" s="1070"/>
      <c r="C10" s="1070"/>
      <c r="D10" s="1070"/>
      <c r="E10" s="1070"/>
      <c r="F10" s="1070"/>
      <c r="G10" s="1070"/>
      <c r="H10" s="1070"/>
      <c r="I10" s="1070"/>
      <c r="J10" s="1070"/>
      <c r="K10" s="1070"/>
      <c r="L10" s="1070"/>
      <c r="M10" s="1070"/>
      <c r="N10" s="1070"/>
      <c r="O10" s="1070"/>
      <c r="P10" s="1070"/>
      <c r="Q10" s="1070"/>
      <c r="R10" s="1070"/>
    </row>
    <row r="11" spans="1:18" s="281" customFormat="1" ht="31.5" customHeight="1" x14ac:dyDescent="0.5">
      <c r="A11" s="1071" t="s">
        <v>5222</v>
      </c>
      <c r="B11" s="1071"/>
      <c r="C11" s="1071"/>
      <c r="D11" s="1071"/>
      <c r="E11" s="1071"/>
      <c r="F11" s="1071"/>
      <c r="G11" s="1071"/>
      <c r="H11" s="1071"/>
      <c r="I11" s="1071"/>
      <c r="J11" s="1071"/>
      <c r="K11" s="1071"/>
      <c r="L11" s="1071"/>
      <c r="M11" s="1071"/>
      <c r="N11" s="1071"/>
      <c r="O11" s="1071"/>
      <c r="P11" s="1071"/>
      <c r="Q11" s="1071"/>
      <c r="R11" s="1071"/>
    </row>
    <row r="12" spans="1:18" s="147" customFormat="1" ht="8.25" customHeight="1" thickBot="1" x14ac:dyDescent="0.25">
      <c r="A12" s="996"/>
      <c r="B12" s="996"/>
      <c r="C12" s="996"/>
      <c r="D12" s="996"/>
      <c r="E12" s="152"/>
      <c r="F12" s="153"/>
      <c r="G12" s="152"/>
      <c r="H12" s="155"/>
      <c r="I12" s="282"/>
      <c r="N12" s="148"/>
      <c r="O12" s="148"/>
      <c r="P12" s="148"/>
      <c r="Q12" s="148"/>
      <c r="R12" s="279"/>
    </row>
    <row r="13" spans="1:18" s="283" customFormat="1" ht="45" customHeight="1" thickTop="1" x14ac:dyDescent="0.15">
      <c r="A13" s="1072" t="s">
        <v>3340</v>
      </c>
      <c r="B13" s="1074" t="s">
        <v>4857</v>
      </c>
      <c r="C13" s="1065" t="s">
        <v>2520</v>
      </c>
      <c r="D13" s="1065" t="s">
        <v>2521</v>
      </c>
      <c r="E13" s="1063" t="s">
        <v>2522</v>
      </c>
      <c r="F13" s="1063" t="s">
        <v>2523</v>
      </c>
      <c r="G13" s="1065" t="s">
        <v>2524</v>
      </c>
      <c r="H13" s="1065" t="s">
        <v>2525</v>
      </c>
      <c r="I13" s="1067" t="s">
        <v>2526</v>
      </c>
      <c r="J13" s="1067" t="s">
        <v>1079</v>
      </c>
      <c r="K13" s="1067"/>
      <c r="L13" s="1067" t="s">
        <v>1080</v>
      </c>
      <c r="M13" s="1067"/>
      <c r="N13" s="1076" t="s">
        <v>1081</v>
      </c>
      <c r="O13" s="1077"/>
      <c r="P13" s="1077"/>
      <c r="Q13" s="1078"/>
      <c r="R13" s="1079" t="s">
        <v>1082</v>
      </c>
    </row>
    <row r="14" spans="1:18" s="283" customFormat="1" ht="46.5" customHeight="1" thickBot="1" x14ac:dyDescent="0.2">
      <c r="A14" s="1073"/>
      <c r="B14" s="1075"/>
      <c r="C14" s="1066"/>
      <c r="D14" s="1066"/>
      <c r="E14" s="1064"/>
      <c r="F14" s="1064"/>
      <c r="G14" s="1066"/>
      <c r="H14" s="1066"/>
      <c r="I14" s="1068"/>
      <c r="J14" s="287" t="s">
        <v>1085</v>
      </c>
      <c r="K14" s="287" t="s">
        <v>2527</v>
      </c>
      <c r="L14" s="287" t="s">
        <v>1085</v>
      </c>
      <c r="M14" s="287" t="s">
        <v>1084</v>
      </c>
      <c r="N14" s="287" t="s">
        <v>492</v>
      </c>
      <c r="O14" s="287" t="s">
        <v>493</v>
      </c>
      <c r="P14" s="287" t="s">
        <v>494</v>
      </c>
      <c r="Q14" s="288" t="s">
        <v>495</v>
      </c>
      <c r="R14" s="1080"/>
    </row>
    <row r="15" spans="1:18" s="147" customFormat="1" ht="34.5" thickTop="1" x14ac:dyDescent="0.2">
      <c r="A15" s="306">
        <v>1</v>
      </c>
      <c r="B15" s="354" t="s">
        <v>4858</v>
      </c>
      <c r="C15" s="350" t="s">
        <v>2529</v>
      </c>
      <c r="D15" s="350" t="s">
        <v>2530</v>
      </c>
      <c r="E15" s="307">
        <v>16800</v>
      </c>
      <c r="F15" s="307" t="s">
        <v>2531</v>
      </c>
      <c r="G15" s="358">
        <v>42382</v>
      </c>
      <c r="H15" s="360" t="s">
        <v>4387</v>
      </c>
      <c r="I15" s="361" t="s">
        <v>4388</v>
      </c>
      <c r="J15" s="363" t="s">
        <v>496</v>
      </c>
      <c r="K15" s="308"/>
      <c r="L15" s="363" t="s">
        <v>496</v>
      </c>
      <c r="M15" s="308"/>
      <c r="N15" s="365" t="s">
        <v>496</v>
      </c>
      <c r="O15" s="365"/>
      <c r="P15" s="365"/>
      <c r="Q15" s="309"/>
      <c r="R15" s="310"/>
    </row>
    <row r="16" spans="1:18" s="147" customFormat="1" ht="33.75" x14ac:dyDescent="0.2">
      <c r="A16" s="311">
        <v>2</v>
      </c>
      <c r="B16" s="354" t="s">
        <v>4859</v>
      </c>
      <c r="C16" s="343" t="s">
        <v>2536</v>
      </c>
      <c r="D16" s="343" t="s">
        <v>2530</v>
      </c>
      <c r="E16" s="312">
        <v>12000</v>
      </c>
      <c r="F16" s="312" t="s">
        <v>2531</v>
      </c>
      <c r="G16" s="345">
        <v>42382</v>
      </c>
      <c r="H16" s="360" t="s">
        <v>4387</v>
      </c>
      <c r="I16" s="361" t="s">
        <v>4389</v>
      </c>
      <c r="J16" s="313" t="s">
        <v>496</v>
      </c>
      <c r="K16" s="314"/>
      <c r="L16" s="313" t="s">
        <v>496</v>
      </c>
      <c r="M16" s="314"/>
      <c r="N16" s="315" t="s">
        <v>496</v>
      </c>
      <c r="O16" s="315"/>
      <c r="P16" s="315"/>
      <c r="Q16" s="316"/>
      <c r="R16" s="277"/>
    </row>
    <row r="17" spans="1:18" s="147" customFormat="1" ht="33.75" x14ac:dyDescent="0.2">
      <c r="A17" s="311">
        <v>3</v>
      </c>
      <c r="B17" s="354" t="s">
        <v>3346</v>
      </c>
      <c r="C17" s="343" t="s">
        <v>2539</v>
      </c>
      <c r="D17" s="343" t="s">
        <v>2540</v>
      </c>
      <c r="E17" s="312">
        <v>49800</v>
      </c>
      <c r="F17" s="312" t="s">
        <v>2531</v>
      </c>
      <c r="G17" s="345">
        <v>42382</v>
      </c>
      <c r="H17" s="360" t="s">
        <v>4387</v>
      </c>
      <c r="I17" s="361" t="s">
        <v>4390</v>
      </c>
      <c r="J17" s="313" t="s">
        <v>496</v>
      </c>
      <c r="K17" s="314"/>
      <c r="L17" s="313" t="s">
        <v>496</v>
      </c>
      <c r="M17" s="314"/>
      <c r="N17" s="315" t="s">
        <v>496</v>
      </c>
      <c r="O17" s="315"/>
      <c r="P17" s="315"/>
      <c r="Q17" s="316"/>
      <c r="R17" s="277"/>
    </row>
    <row r="18" spans="1:18" s="147" customFormat="1" ht="22.5" x14ac:dyDescent="0.2">
      <c r="A18" s="352">
        <v>4</v>
      </c>
      <c r="B18" s="353" t="s">
        <v>4860</v>
      </c>
      <c r="C18" s="349" t="s">
        <v>4391</v>
      </c>
      <c r="D18" s="349" t="s">
        <v>4392</v>
      </c>
      <c r="E18" s="317">
        <v>60000</v>
      </c>
      <c r="F18" s="317" t="s">
        <v>2531</v>
      </c>
      <c r="G18" s="356">
        <v>42389</v>
      </c>
      <c r="H18" s="359" t="s">
        <v>4393</v>
      </c>
      <c r="I18" s="361" t="s">
        <v>4394</v>
      </c>
      <c r="J18" s="313" t="s">
        <v>496</v>
      </c>
      <c r="K18" s="314"/>
      <c r="L18" s="313" t="s">
        <v>496</v>
      </c>
      <c r="M18" s="314"/>
      <c r="N18" s="315" t="s">
        <v>496</v>
      </c>
      <c r="O18" s="315"/>
      <c r="P18" s="315"/>
      <c r="Q18" s="316"/>
      <c r="R18" s="277"/>
    </row>
    <row r="19" spans="1:18" s="147" customFormat="1" ht="18.75" customHeight="1" x14ac:dyDescent="0.2">
      <c r="A19" s="1024">
        <v>5</v>
      </c>
      <c r="B19" s="1030" t="s">
        <v>4861</v>
      </c>
      <c r="C19" s="349" t="s">
        <v>2551</v>
      </c>
      <c r="D19" s="1028" t="s">
        <v>4395</v>
      </c>
      <c r="E19" s="317">
        <v>90</v>
      </c>
      <c r="F19" s="317" t="s">
        <v>2531</v>
      </c>
      <c r="G19" s="1021">
        <v>42374</v>
      </c>
      <c r="H19" s="1046" t="s">
        <v>4393</v>
      </c>
      <c r="I19" s="361" t="s">
        <v>4396</v>
      </c>
      <c r="J19" s="313" t="s">
        <v>496</v>
      </c>
      <c r="K19" s="314"/>
      <c r="L19" s="313" t="s">
        <v>496</v>
      </c>
      <c r="M19" s="314"/>
      <c r="N19" s="315" t="s">
        <v>496</v>
      </c>
      <c r="O19" s="315"/>
      <c r="P19" s="315"/>
      <c r="Q19" s="316"/>
      <c r="R19" s="277"/>
    </row>
    <row r="20" spans="1:18" s="147" customFormat="1" ht="26.25" customHeight="1" x14ac:dyDescent="0.2">
      <c r="A20" s="1032"/>
      <c r="B20" s="1033"/>
      <c r="C20" s="349" t="s">
        <v>2554</v>
      </c>
      <c r="D20" s="1034"/>
      <c r="E20" s="317">
        <v>90</v>
      </c>
      <c r="F20" s="317" t="s">
        <v>2531</v>
      </c>
      <c r="G20" s="1022"/>
      <c r="H20" s="1060"/>
      <c r="I20" s="361" t="s">
        <v>4397</v>
      </c>
      <c r="J20" s="313" t="s">
        <v>496</v>
      </c>
      <c r="K20" s="314"/>
      <c r="L20" s="313" t="s">
        <v>496</v>
      </c>
      <c r="M20" s="314"/>
      <c r="N20" s="315" t="s">
        <v>496</v>
      </c>
      <c r="O20" s="315"/>
      <c r="P20" s="315"/>
      <c r="Q20" s="316"/>
      <c r="R20" s="277"/>
    </row>
    <row r="21" spans="1:18" s="147" customFormat="1" ht="18.75" customHeight="1" x14ac:dyDescent="0.2">
      <c r="A21" s="1032"/>
      <c r="B21" s="1033"/>
      <c r="C21" s="349" t="s">
        <v>2555</v>
      </c>
      <c r="D21" s="1034"/>
      <c r="E21" s="317">
        <v>70</v>
      </c>
      <c r="F21" s="317" t="s">
        <v>2531</v>
      </c>
      <c r="G21" s="1022"/>
      <c r="H21" s="1060"/>
      <c r="I21" s="361" t="s">
        <v>4398</v>
      </c>
      <c r="J21" s="313" t="s">
        <v>496</v>
      </c>
      <c r="K21" s="314"/>
      <c r="L21" s="313" t="s">
        <v>496</v>
      </c>
      <c r="M21" s="314"/>
      <c r="N21" s="315"/>
      <c r="O21" s="315"/>
      <c r="P21" s="315" t="s">
        <v>496</v>
      </c>
      <c r="Q21" s="316"/>
      <c r="R21" s="277" t="s">
        <v>4399</v>
      </c>
    </row>
    <row r="22" spans="1:18" s="147" customFormat="1" ht="18.75" customHeight="1" x14ac:dyDescent="0.2">
      <c r="A22" s="1025"/>
      <c r="B22" s="1031"/>
      <c r="C22" s="349" t="s">
        <v>4400</v>
      </c>
      <c r="D22" s="1029"/>
      <c r="E22" s="317">
        <v>45</v>
      </c>
      <c r="F22" s="317" t="s">
        <v>2531</v>
      </c>
      <c r="G22" s="1023"/>
      <c r="H22" s="1047"/>
      <c r="I22" s="361" t="s">
        <v>4401</v>
      </c>
      <c r="J22" s="313" t="s">
        <v>496</v>
      </c>
      <c r="K22" s="314"/>
      <c r="L22" s="313" t="s">
        <v>496</v>
      </c>
      <c r="M22" s="314"/>
      <c r="N22" s="315"/>
      <c r="O22" s="315"/>
      <c r="P22" s="315" t="s">
        <v>496</v>
      </c>
      <c r="Q22" s="316"/>
      <c r="R22" s="277" t="s">
        <v>4399</v>
      </c>
    </row>
    <row r="23" spans="1:18" s="147" customFormat="1" ht="137.25" customHeight="1" x14ac:dyDescent="0.2">
      <c r="A23" s="311">
        <v>6</v>
      </c>
      <c r="B23" s="353" t="s">
        <v>4862</v>
      </c>
      <c r="C23" s="349" t="s">
        <v>4402</v>
      </c>
      <c r="D23" s="349" t="s">
        <v>4403</v>
      </c>
      <c r="E23" s="317">
        <v>5310</v>
      </c>
      <c r="F23" s="317" t="s">
        <v>2531</v>
      </c>
      <c r="G23" s="356">
        <v>42376</v>
      </c>
      <c r="H23" s="359" t="s">
        <v>4863</v>
      </c>
      <c r="I23" s="361" t="s">
        <v>4404</v>
      </c>
      <c r="J23" s="313"/>
      <c r="K23" s="313" t="s">
        <v>496</v>
      </c>
      <c r="L23" s="313"/>
      <c r="M23" s="313" t="s">
        <v>496</v>
      </c>
      <c r="N23" s="315"/>
      <c r="O23" s="315"/>
      <c r="P23" s="315"/>
      <c r="Q23" s="316" t="s">
        <v>496</v>
      </c>
      <c r="R23" s="277" t="s">
        <v>5223</v>
      </c>
    </row>
    <row r="24" spans="1:18" s="147" customFormat="1" ht="45" x14ac:dyDescent="0.2">
      <c r="A24" s="311">
        <v>7</v>
      </c>
      <c r="B24" s="353" t="s">
        <v>4864</v>
      </c>
      <c r="C24" s="349" t="s">
        <v>4405</v>
      </c>
      <c r="D24" s="349" t="s">
        <v>4406</v>
      </c>
      <c r="E24" s="317">
        <v>4833</v>
      </c>
      <c r="F24" s="317" t="s">
        <v>2531</v>
      </c>
      <c r="G24" s="356">
        <v>42398</v>
      </c>
      <c r="H24" s="359" t="s">
        <v>4407</v>
      </c>
      <c r="I24" s="361" t="s">
        <v>4408</v>
      </c>
      <c r="J24" s="313" t="s">
        <v>496</v>
      </c>
      <c r="K24" s="314"/>
      <c r="L24" s="313" t="s">
        <v>496</v>
      </c>
      <c r="M24" s="314"/>
      <c r="N24" s="315" t="s">
        <v>496</v>
      </c>
      <c r="O24" s="315"/>
      <c r="P24" s="315"/>
      <c r="Q24" s="316"/>
      <c r="R24" s="277"/>
    </row>
    <row r="25" spans="1:18" s="147" customFormat="1" ht="22.5" x14ac:dyDescent="0.2">
      <c r="A25" s="311">
        <v>8</v>
      </c>
      <c r="B25" s="353" t="s">
        <v>4865</v>
      </c>
      <c r="C25" s="349" t="s">
        <v>4409</v>
      </c>
      <c r="D25" s="349" t="s">
        <v>3355</v>
      </c>
      <c r="E25" s="317">
        <v>1500</v>
      </c>
      <c r="F25" s="317" t="s">
        <v>2531</v>
      </c>
      <c r="G25" s="356">
        <v>42377</v>
      </c>
      <c r="H25" s="359" t="s">
        <v>4410</v>
      </c>
      <c r="I25" s="361" t="s">
        <v>4411</v>
      </c>
      <c r="J25" s="313" t="s">
        <v>496</v>
      </c>
      <c r="K25" s="314"/>
      <c r="L25" s="313" t="s">
        <v>496</v>
      </c>
      <c r="M25" s="314"/>
      <c r="N25" s="315"/>
      <c r="O25" s="315"/>
      <c r="P25" s="315" t="s">
        <v>496</v>
      </c>
      <c r="Q25" s="316"/>
      <c r="R25" s="277"/>
    </row>
    <row r="26" spans="1:18" s="147" customFormat="1" ht="29.25" x14ac:dyDescent="0.2">
      <c r="A26" s="311">
        <v>9</v>
      </c>
      <c r="B26" s="353" t="s">
        <v>4866</v>
      </c>
      <c r="C26" s="1028" t="s">
        <v>2659</v>
      </c>
      <c r="D26" s="1028" t="s">
        <v>4412</v>
      </c>
      <c r="E26" s="317">
        <v>11400</v>
      </c>
      <c r="F26" s="317" t="s">
        <v>2569</v>
      </c>
      <c r="G26" s="356">
        <v>42403</v>
      </c>
      <c r="H26" s="359" t="s">
        <v>4867</v>
      </c>
      <c r="I26" s="361" t="s">
        <v>4413</v>
      </c>
      <c r="J26" s="1061" t="s">
        <v>496</v>
      </c>
      <c r="K26" s="1061"/>
      <c r="L26" s="1061" t="s">
        <v>496</v>
      </c>
      <c r="M26" s="1061"/>
      <c r="N26" s="1056"/>
      <c r="O26" s="1056"/>
      <c r="P26" s="1056" t="s">
        <v>496</v>
      </c>
      <c r="Q26" s="1056"/>
      <c r="R26" s="1058"/>
    </row>
    <row r="27" spans="1:18" s="147" customFormat="1" ht="48.75" x14ac:dyDescent="0.2">
      <c r="A27" s="352">
        <v>10</v>
      </c>
      <c r="B27" s="353" t="s">
        <v>4868</v>
      </c>
      <c r="C27" s="1029"/>
      <c r="D27" s="1029"/>
      <c r="E27" s="317">
        <v>2280</v>
      </c>
      <c r="F27" s="317" t="s">
        <v>2944</v>
      </c>
      <c r="G27" s="356">
        <v>42600</v>
      </c>
      <c r="H27" s="359" t="s">
        <v>4869</v>
      </c>
      <c r="I27" s="361" t="s">
        <v>4870</v>
      </c>
      <c r="J27" s="1062"/>
      <c r="K27" s="1062"/>
      <c r="L27" s="1062"/>
      <c r="M27" s="1062"/>
      <c r="N27" s="1057"/>
      <c r="O27" s="1057"/>
      <c r="P27" s="1057"/>
      <c r="Q27" s="1057"/>
      <c r="R27" s="1059"/>
    </row>
    <row r="28" spans="1:18" s="147" customFormat="1" ht="45" x14ac:dyDescent="0.2">
      <c r="A28" s="352">
        <v>11</v>
      </c>
      <c r="B28" s="353" t="s">
        <v>4871</v>
      </c>
      <c r="C28" s="349" t="s">
        <v>2720</v>
      </c>
      <c r="D28" s="349" t="s">
        <v>4414</v>
      </c>
      <c r="E28" s="317">
        <v>4205.5200000000004</v>
      </c>
      <c r="F28" s="317" t="s">
        <v>2531</v>
      </c>
      <c r="G28" s="356">
        <v>42383</v>
      </c>
      <c r="H28" s="359" t="s">
        <v>4415</v>
      </c>
      <c r="I28" s="361" t="s">
        <v>4416</v>
      </c>
      <c r="J28" s="364" t="s">
        <v>496</v>
      </c>
      <c r="K28" s="341"/>
      <c r="L28" s="364" t="s">
        <v>496</v>
      </c>
      <c r="M28" s="341"/>
      <c r="N28" s="364"/>
      <c r="O28" s="364"/>
      <c r="P28" s="364" t="s">
        <v>496</v>
      </c>
      <c r="Q28" s="319"/>
      <c r="R28" s="320"/>
    </row>
    <row r="29" spans="1:18" s="147" customFormat="1" ht="19.5" customHeight="1" x14ac:dyDescent="0.2">
      <c r="A29" s="1024">
        <v>12</v>
      </c>
      <c r="B29" s="1030" t="s">
        <v>4872</v>
      </c>
      <c r="C29" s="349" t="s">
        <v>3298</v>
      </c>
      <c r="D29" s="1028" t="s">
        <v>4417</v>
      </c>
      <c r="E29" s="317">
        <v>2415</v>
      </c>
      <c r="F29" s="317" t="s">
        <v>2531</v>
      </c>
      <c r="G29" s="1021">
        <v>42387</v>
      </c>
      <c r="H29" s="359" t="s">
        <v>4418</v>
      </c>
      <c r="I29" s="361" t="s">
        <v>4419</v>
      </c>
      <c r="J29" s="362" t="s">
        <v>496</v>
      </c>
      <c r="K29" s="318"/>
      <c r="L29" s="362" t="s">
        <v>496</v>
      </c>
      <c r="M29" s="318"/>
      <c r="N29" s="364" t="s">
        <v>496</v>
      </c>
      <c r="O29" s="364"/>
      <c r="P29" s="364"/>
      <c r="Q29" s="319"/>
      <c r="R29" s="320"/>
    </row>
    <row r="30" spans="1:18" s="147" customFormat="1" ht="19.5" customHeight="1" x14ac:dyDescent="0.2">
      <c r="A30" s="1025"/>
      <c r="B30" s="1031"/>
      <c r="C30" s="349" t="s">
        <v>3581</v>
      </c>
      <c r="D30" s="1029"/>
      <c r="E30" s="317">
        <v>2415</v>
      </c>
      <c r="F30" s="317" t="s">
        <v>2531</v>
      </c>
      <c r="G30" s="1023"/>
      <c r="H30" s="359" t="s">
        <v>4418</v>
      </c>
      <c r="I30" s="361" t="s">
        <v>4420</v>
      </c>
      <c r="J30" s="362" t="s">
        <v>496</v>
      </c>
      <c r="K30" s="318"/>
      <c r="L30" s="362" t="s">
        <v>496</v>
      </c>
      <c r="M30" s="318"/>
      <c r="N30" s="364" t="s">
        <v>496</v>
      </c>
      <c r="O30" s="364"/>
      <c r="P30" s="364"/>
      <c r="Q30" s="319"/>
      <c r="R30" s="320"/>
    </row>
    <row r="31" spans="1:18" s="147" customFormat="1" ht="18.75" customHeight="1" x14ac:dyDescent="0.2">
      <c r="A31" s="1024">
        <v>13</v>
      </c>
      <c r="B31" s="1030" t="s">
        <v>4421</v>
      </c>
      <c r="C31" s="349" t="s">
        <v>3298</v>
      </c>
      <c r="D31" s="1028" t="s">
        <v>4422</v>
      </c>
      <c r="E31" s="317">
        <v>2415</v>
      </c>
      <c r="F31" s="317" t="s">
        <v>2703</v>
      </c>
      <c r="G31" s="1021">
        <v>42438</v>
      </c>
      <c r="H31" s="1035" t="s">
        <v>4423</v>
      </c>
      <c r="I31" s="361" t="s">
        <v>4424</v>
      </c>
      <c r="J31" s="362" t="s">
        <v>496</v>
      </c>
      <c r="K31" s="318"/>
      <c r="L31" s="362" t="s">
        <v>496</v>
      </c>
      <c r="M31" s="318"/>
      <c r="N31" s="364" t="s">
        <v>496</v>
      </c>
      <c r="O31" s="364"/>
      <c r="P31" s="364"/>
      <c r="Q31" s="319"/>
      <c r="R31" s="320"/>
    </row>
    <row r="32" spans="1:18" s="147" customFormat="1" ht="18.75" customHeight="1" x14ac:dyDescent="0.2">
      <c r="A32" s="1025"/>
      <c r="B32" s="1031"/>
      <c r="C32" s="349" t="s">
        <v>3581</v>
      </c>
      <c r="D32" s="1029"/>
      <c r="E32" s="317">
        <v>2415</v>
      </c>
      <c r="F32" s="317" t="s">
        <v>2703</v>
      </c>
      <c r="G32" s="1023"/>
      <c r="H32" s="1037"/>
      <c r="I32" s="361" t="s">
        <v>4425</v>
      </c>
      <c r="J32" s="362" t="s">
        <v>496</v>
      </c>
      <c r="K32" s="318"/>
      <c r="L32" s="362" t="s">
        <v>496</v>
      </c>
      <c r="M32" s="318"/>
      <c r="N32" s="364" t="s">
        <v>496</v>
      </c>
      <c r="O32" s="364"/>
      <c r="P32" s="364"/>
      <c r="Q32" s="319"/>
      <c r="R32" s="320"/>
    </row>
    <row r="33" spans="1:18" s="147" customFormat="1" ht="33.75" x14ac:dyDescent="0.2">
      <c r="A33" s="352">
        <v>14</v>
      </c>
      <c r="B33" s="353" t="s">
        <v>4873</v>
      </c>
      <c r="C33" s="349" t="s">
        <v>4426</v>
      </c>
      <c r="D33" s="349" t="s">
        <v>4427</v>
      </c>
      <c r="E33" s="317">
        <v>20400</v>
      </c>
      <c r="F33" s="317" t="s">
        <v>2569</v>
      </c>
      <c r="G33" s="356">
        <v>42405</v>
      </c>
      <c r="H33" s="359" t="s">
        <v>4428</v>
      </c>
      <c r="I33" s="361" t="s">
        <v>4429</v>
      </c>
      <c r="J33" s="362" t="s">
        <v>496</v>
      </c>
      <c r="K33" s="318"/>
      <c r="L33" s="362" t="s">
        <v>496</v>
      </c>
      <c r="M33" s="318"/>
      <c r="N33" s="364"/>
      <c r="O33" s="364"/>
      <c r="P33" s="364"/>
      <c r="Q33" s="319" t="s">
        <v>496</v>
      </c>
      <c r="R33" s="320"/>
    </row>
    <row r="34" spans="1:18" s="147" customFormat="1" ht="33.75" x14ac:dyDescent="0.2">
      <c r="A34" s="352">
        <v>15</v>
      </c>
      <c r="B34" s="353" t="s">
        <v>4874</v>
      </c>
      <c r="C34" s="349" t="s">
        <v>4430</v>
      </c>
      <c r="D34" s="349" t="s">
        <v>4431</v>
      </c>
      <c r="E34" s="317">
        <v>6796.8</v>
      </c>
      <c r="F34" s="317" t="s">
        <v>2531</v>
      </c>
      <c r="G34" s="356">
        <v>42390</v>
      </c>
      <c r="H34" s="359" t="s">
        <v>4432</v>
      </c>
      <c r="I34" s="361" t="s">
        <v>4433</v>
      </c>
      <c r="J34" s="362" t="s">
        <v>496</v>
      </c>
      <c r="K34" s="318"/>
      <c r="L34" s="362" t="s">
        <v>496</v>
      </c>
      <c r="M34" s="318"/>
      <c r="N34" s="364"/>
      <c r="O34" s="364"/>
      <c r="P34" s="364" t="s">
        <v>496</v>
      </c>
      <c r="Q34" s="319"/>
      <c r="R34" s="320"/>
    </row>
    <row r="35" spans="1:18" s="147" customFormat="1" ht="19.5" customHeight="1" x14ac:dyDescent="0.2">
      <c r="A35" s="1024">
        <v>16</v>
      </c>
      <c r="B35" s="1030" t="s">
        <v>4875</v>
      </c>
      <c r="C35" s="349" t="s">
        <v>4316</v>
      </c>
      <c r="D35" s="1028" t="s">
        <v>4434</v>
      </c>
      <c r="E35" s="317">
        <v>1140</v>
      </c>
      <c r="F35" s="317" t="s">
        <v>2569</v>
      </c>
      <c r="G35" s="1021">
        <v>42422</v>
      </c>
      <c r="H35" s="359" t="s">
        <v>4435</v>
      </c>
      <c r="I35" s="361" t="s">
        <v>4436</v>
      </c>
      <c r="J35" s="362" t="s">
        <v>496</v>
      </c>
      <c r="K35" s="318"/>
      <c r="L35" s="362" t="s">
        <v>496</v>
      </c>
      <c r="M35" s="318"/>
      <c r="N35" s="364" t="s">
        <v>496</v>
      </c>
      <c r="O35" s="364"/>
      <c r="P35" s="364"/>
      <c r="Q35" s="319"/>
      <c r="R35" s="320"/>
    </row>
    <row r="36" spans="1:18" s="147" customFormat="1" ht="56.25" x14ac:dyDescent="0.2">
      <c r="A36" s="1032"/>
      <c r="B36" s="1033"/>
      <c r="C36" s="349" t="s">
        <v>2845</v>
      </c>
      <c r="D36" s="1034"/>
      <c r="E36" s="317">
        <v>7847</v>
      </c>
      <c r="F36" s="317" t="s">
        <v>2569</v>
      </c>
      <c r="G36" s="1022"/>
      <c r="H36" s="359" t="s">
        <v>4437</v>
      </c>
      <c r="I36" s="361" t="s">
        <v>4438</v>
      </c>
      <c r="J36" s="362"/>
      <c r="K36" s="362" t="s">
        <v>496</v>
      </c>
      <c r="L36" s="362" t="s">
        <v>496</v>
      </c>
      <c r="M36" s="362"/>
      <c r="N36" s="364"/>
      <c r="O36" s="364"/>
      <c r="P36" s="364"/>
      <c r="Q36" s="319" t="s">
        <v>496</v>
      </c>
      <c r="R36" s="320" t="s">
        <v>5224</v>
      </c>
    </row>
    <row r="37" spans="1:18" s="147" customFormat="1" ht="78.75" x14ac:dyDescent="0.2">
      <c r="A37" s="1032"/>
      <c r="B37" s="1033"/>
      <c r="C37" s="349" t="s">
        <v>2764</v>
      </c>
      <c r="D37" s="1034"/>
      <c r="E37" s="317">
        <v>1925.52</v>
      </c>
      <c r="F37" s="317" t="s">
        <v>2569</v>
      </c>
      <c r="G37" s="1022"/>
      <c r="H37" s="359" t="s">
        <v>4439</v>
      </c>
      <c r="I37" s="361" t="s">
        <v>4440</v>
      </c>
      <c r="J37" s="362"/>
      <c r="K37" s="362" t="s">
        <v>496</v>
      </c>
      <c r="L37" s="362" t="s">
        <v>496</v>
      </c>
      <c r="M37" s="318"/>
      <c r="N37" s="364"/>
      <c r="O37" s="364"/>
      <c r="P37" s="364"/>
      <c r="Q37" s="319" t="s">
        <v>496</v>
      </c>
      <c r="R37" s="320" t="s">
        <v>5501</v>
      </c>
    </row>
    <row r="38" spans="1:18" s="147" customFormat="1" ht="19.5" customHeight="1" x14ac:dyDescent="0.2">
      <c r="A38" s="1025"/>
      <c r="B38" s="1031"/>
      <c r="C38" s="349" t="s">
        <v>3087</v>
      </c>
      <c r="D38" s="1029"/>
      <c r="E38" s="317">
        <v>1129.5</v>
      </c>
      <c r="F38" s="317" t="s">
        <v>2569</v>
      </c>
      <c r="G38" s="1023"/>
      <c r="H38" s="359" t="s">
        <v>4441</v>
      </c>
      <c r="I38" s="361" t="s">
        <v>4442</v>
      </c>
      <c r="J38" s="362" t="s">
        <v>496</v>
      </c>
      <c r="K38" s="318"/>
      <c r="L38" s="362" t="s">
        <v>496</v>
      </c>
      <c r="M38" s="318"/>
      <c r="N38" s="364" t="s">
        <v>496</v>
      </c>
      <c r="O38" s="364"/>
      <c r="P38" s="364"/>
      <c r="Q38" s="319"/>
      <c r="R38" s="320"/>
    </row>
    <row r="39" spans="1:18" s="147" customFormat="1" ht="22.5" x14ac:dyDescent="0.2">
      <c r="A39" s="352">
        <v>17</v>
      </c>
      <c r="B39" s="353" t="s">
        <v>4876</v>
      </c>
      <c r="C39" s="349" t="s">
        <v>4443</v>
      </c>
      <c r="D39" s="349" t="s">
        <v>4444</v>
      </c>
      <c r="E39" s="317">
        <v>561.70000000000005</v>
      </c>
      <c r="F39" s="317" t="s">
        <v>2531</v>
      </c>
      <c r="G39" s="356">
        <v>42384</v>
      </c>
      <c r="H39" s="359" t="s">
        <v>4445</v>
      </c>
      <c r="I39" s="361" t="s">
        <v>4446</v>
      </c>
      <c r="J39" s="362" t="s">
        <v>496</v>
      </c>
      <c r="K39" s="318"/>
      <c r="L39" s="362" t="s">
        <v>496</v>
      </c>
      <c r="M39" s="318"/>
      <c r="N39" s="364" t="s">
        <v>496</v>
      </c>
      <c r="O39" s="364"/>
      <c r="P39" s="364"/>
      <c r="Q39" s="319"/>
      <c r="R39" s="320"/>
    </row>
    <row r="40" spans="1:18" s="147" customFormat="1" ht="22.5" x14ac:dyDescent="0.2">
      <c r="A40" s="352">
        <v>18</v>
      </c>
      <c r="B40" s="353" t="s">
        <v>4877</v>
      </c>
      <c r="C40" s="349" t="s">
        <v>1487</v>
      </c>
      <c r="D40" s="349" t="s">
        <v>4447</v>
      </c>
      <c r="E40" s="317">
        <v>11272.2</v>
      </c>
      <c r="F40" s="317" t="s">
        <v>2569</v>
      </c>
      <c r="G40" s="356">
        <v>42409</v>
      </c>
      <c r="H40" s="359" t="s">
        <v>4448</v>
      </c>
      <c r="I40" s="361" t="s">
        <v>4449</v>
      </c>
      <c r="J40" s="362" t="s">
        <v>496</v>
      </c>
      <c r="K40" s="318"/>
      <c r="L40" s="362" t="s">
        <v>496</v>
      </c>
      <c r="M40" s="318"/>
      <c r="N40" s="364" t="s">
        <v>496</v>
      </c>
      <c r="O40" s="364"/>
      <c r="P40" s="364"/>
      <c r="Q40" s="319"/>
      <c r="R40" s="320"/>
    </row>
    <row r="41" spans="1:18" s="147" customFormat="1" ht="33.75" x14ac:dyDescent="0.2">
      <c r="A41" s="352">
        <v>19</v>
      </c>
      <c r="B41" s="353" t="s">
        <v>4878</v>
      </c>
      <c r="C41" s="349" t="s">
        <v>4450</v>
      </c>
      <c r="D41" s="349" t="s">
        <v>4879</v>
      </c>
      <c r="E41" s="317">
        <v>1250</v>
      </c>
      <c r="F41" s="317" t="s">
        <v>2569</v>
      </c>
      <c r="G41" s="356">
        <v>42409</v>
      </c>
      <c r="H41" s="359" t="s">
        <v>4451</v>
      </c>
      <c r="I41" s="361" t="s">
        <v>4452</v>
      </c>
      <c r="J41" s="364" t="s">
        <v>496</v>
      </c>
      <c r="K41" s="341"/>
      <c r="L41" s="364" t="s">
        <v>496</v>
      </c>
      <c r="M41" s="341"/>
      <c r="N41" s="364" t="s">
        <v>496</v>
      </c>
      <c r="O41" s="364"/>
      <c r="P41" s="364"/>
      <c r="Q41" s="319"/>
      <c r="R41" s="374"/>
    </row>
    <row r="42" spans="1:18" s="147" customFormat="1" ht="33.75" x14ac:dyDescent="0.2">
      <c r="A42" s="352">
        <v>20</v>
      </c>
      <c r="B42" s="353" t="s">
        <v>4880</v>
      </c>
      <c r="C42" s="349" t="s">
        <v>4453</v>
      </c>
      <c r="D42" s="349" t="s">
        <v>4454</v>
      </c>
      <c r="E42" s="317">
        <v>36000</v>
      </c>
      <c r="F42" s="317" t="s">
        <v>2569</v>
      </c>
      <c r="G42" s="356">
        <v>42416</v>
      </c>
      <c r="H42" s="359" t="s">
        <v>4455</v>
      </c>
      <c r="I42" s="361" t="s">
        <v>4456</v>
      </c>
      <c r="J42" s="1061" t="s">
        <v>496</v>
      </c>
      <c r="K42" s="1061"/>
      <c r="L42" s="1061" t="s">
        <v>496</v>
      </c>
      <c r="M42" s="1061"/>
      <c r="N42" s="1056" t="s">
        <v>496</v>
      </c>
      <c r="O42" s="1056"/>
      <c r="P42" s="1056"/>
      <c r="Q42" s="1056"/>
      <c r="R42" s="1058"/>
    </row>
    <row r="43" spans="1:18" s="147" customFormat="1" ht="33.75" x14ac:dyDescent="0.2">
      <c r="A43" s="352">
        <f>+A42+1</f>
        <v>21</v>
      </c>
      <c r="B43" s="353" t="s">
        <v>4881</v>
      </c>
      <c r="C43" s="349" t="s">
        <v>4453</v>
      </c>
      <c r="D43" s="349" t="s">
        <v>4454</v>
      </c>
      <c r="E43" s="317">
        <v>7200</v>
      </c>
      <c r="F43" s="317" t="s">
        <v>3009</v>
      </c>
      <c r="G43" s="356">
        <v>42684</v>
      </c>
      <c r="H43" s="359" t="s">
        <v>4882</v>
      </c>
      <c r="I43" s="361" t="s">
        <v>4883</v>
      </c>
      <c r="J43" s="1062"/>
      <c r="K43" s="1062"/>
      <c r="L43" s="1062"/>
      <c r="M43" s="1062"/>
      <c r="N43" s="1057"/>
      <c r="O43" s="1057"/>
      <c r="P43" s="1057"/>
      <c r="Q43" s="1057"/>
      <c r="R43" s="1059"/>
    </row>
    <row r="44" spans="1:18" s="147" customFormat="1" ht="33.75" x14ac:dyDescent="0.2">
      <c r="A44" s="352">
        <f>+A43+1</f>
        <v>22</v>
      </c>
      <c r="B44" s="353" t="s">
        <v>4884</v>
      </c>
      <c r="C44" s="349" t="s">
        <v>4457</v>
      </c>
      <c r="D44" s="349" t="s">
        <v>4458</v>
      </c>
      <c r="E44" s="317">
        <v>2800</v>
      </c>
      <c r="F44" s="317" t="s">
        <v>2569</v>
      </c>
      <c r="G44" s="356">
        <v>42416</v>
      </c>
      <c r="H44" s="359" t="s">
        <v>4459</v>
      </c>
      <c r="I44" s="361" t="s">
        <v>4460</v>
      </c>
      <c r="J44" s="362" t="s">
        <v>496</v>
      </c>
      <c r="K44" s="318"/>
      <c r="L44" s="362" t="s">
        <v>496</v>
      </c>
      <c r="M44" s="318"/>
      <c r="N44" s="364" t="s">
        <v>496</v>
      </c>
      <c r="O44" s="364"/>
      <c r="P44" s="364"/>
      <c r="Q44" s="319"/>
      <c r="R44" s="320"/>
    </row>
    <row r="45" spans="1:18" s="147" customFormat="1" ht="18.75" customHeight="1" x14ac:dyDescent="0.2">
      <c r="A45" s="1024">
        <f>+A44+1</f>
        <v>23</v>
      </c>
      <c r="B45" s="1030" t="s">
        <v>4885</v>
      </c>
      <c r="C45" s="349" t="s">
        <v>4461</v>
      </c>
      <c r="D45" s="1028" t="s">
        <v>4462</v>
      </c>
      <c r="E45" s="317">
        <v>2735</v>
      </c>
      <c r="F45" s="317" t="s">
        <v>2531</v>
      </c>
      <c r="G45" s="356">
        <v>42397</v>
      </c>
      <c r="H45" s="1046" t="s">
        <v>4886</v>
      </c>
      <c r="I45" s="361" t="s">
        <v>4463</v>
      </c>
      <c r="J45" s="362" t="s">
        <v>496</v>
      </c>
      <c r="K45" s="318"/>
      <c r="L45" s="362" t="s">
        <v>496</v>
      </c>
      <c r="M45" s="318"/>
      <c r="N45" s="364" t="s">
        <v>496</v>
      </c>
      <c r="O45" s="364"/>
      <c r="P45" s="364"/>
      <c r="Q45" s="319"/>
      <c r="R45" s="320"/>
    </row>
    <row r="46" spans="1:18" s="147" customFormat="1" ht="22.5" customHeight="1" x14ac:dyDescent="0.2">
      <c r="A46" s="1032"/>
      <c r="B46" s="1033"/>
      <c r="C46" s="349" t="s">
        <v>4464</v>
      </c>
      <c r="D46" s="1034"/>
      <c r="E46" s="317">
        <v>5560.67</v>
      </c>
      <c r="F46" s="317" t="s">
        <v>2531</v>
      </c>
      <c r="G46" s="356">
        <v>42397</v>
      </c>
      <c r="H46" s="1060"/>
      <c r="I46" s="361" t="s">
        <v>4465</v>
      </c>
      <c r="J46" s="362" t="s">
        <v>496</v>
      </c>
      <c r="K46" s="318"/>
      <c r="L46" s="362" t="s">
        <v>496</v>
      </c>
      <c r="M46" s="318"/>
      <c r="N46" s="364" t="s">
        <v>496</v>
      </c>
      <c r="O46" s="364"/>
      <c r="P46" s="364"/>
      <c r="Q46" s="319"/>
      <c r="R46" s="320"/>
    </row>
    <row r="47" spans="1:18" s="147" customFormat="1" ht="18.75" customHeight="1" x14ac:dyDescent="0.2">
      <c r="A47" s="1025"/>
      <c r="B47" s="1031"/>
      <c r="C47" s="349" t="s">
        <v>3949</v>
      </c>
      <c r="D47" s="1029"/>
      <c r="E47" s="317">
        <v>1711.95</v>
      </c>
      <c r="F47" s="317" t="s">
        <v>2531</v>
      </c>
      <c r="G47" s="356">
        <v>42397</v>
      </c>
      <c r="H47" s="1047"/>
      <c r="I47" s="361" t="s">
        <v>4466</v>
      </c>
      <c r="J47" s="362" t="s">
        <v>496</v>
      </c>
      <c r="K47" s="318"/>
      <c r="L47" s="362" t="s">
        <v>496</v>
      </c>
      <c r="M47" s="318"/>
      <c r="N47" s="364" t="s">
        <v>496</v>
      </c>
      <c r="O47" s="364"/>
      <c r="P47" s="364"/>
      <c r="Q47" s="319"/>
      <c r="R47" s="320"/>
    </row>
    <row r="48" spans="1:18" s="147" customFormat="1" ht="27" customHeight="1" x14ac:dyDescent="0.2">
      <c r="A48" s="1024">
        <f>+A45+1</f>
        <v>24</v>
      </c>
      <c r="B48" s="1030" t="s">
        <v>4887</v>
      </c>
      <c r="C48" s="349" t="s">
        <v>4467</v>
      </c>
      <c r="D48" s="1028" t="s">
        <v>4468</v>
      </c>
      <c r="E48" s="317">
        <v>2450.3000000000002</v>
      </c>
      <c r="F48" s="317" t="s">
        <v>2569</v>
      </c>
      <c r="G48" s="356">
        <v>42409</v>
      </c>
      <c r="H48" s="359" t="s">
        <v>4469</v>
      </c>
      <c r="I48" s="361" t="s">
        <v>4470</v>
      </c>
      <c r="J48" s="362" t="s">
        <v>496</v>
      </c>
      <c r="K48" s="318"/>
      <c r="L48" s="362" t="s">
        <v>496</v>
      </c>
      <c r="M48" s="318"/>
      <c r="N48" s="364" t="s">
        <v>496</v>
      </c>
      <c r="O48" s="364"/>
      <c r="P48" s="364"/>
      <c r="Q48" s="319"/>
      <c r="R48" s="320"/>
    </row>
    <row r="49" spans="1:18" s="147" customFormat="1" ht="27" customHeight="1" x14ac:dyDescent="0.2">
      <c r="A49" s="1032"/>
      <c r="B49" s="1033"/>
      <c r="C49" s="349" t="s">
        <v>2854</v>
      </c>
      <c r="D49" s="1034"/>
      <c r="E49" s="317">
        <v>114.6</v>
      </c>
      <c r="F49" s="317" t="s">
        <v>2569</v>
      </c>
      <c r="G49" s="356">
        <v>42409</v>
      </c>
      <c r="H49" s="359" t="s">
        <v>4471</v>
      </c>
      <c r="I49" s="361" t="s">
        <v>4472</v>
      </c>
      <c r="J49" s="362" t="s">
        <v>496</v>
      </c>
      <c r="K49" s="318"/>
      <c r="L49" s="362" t="s">
        <v>496</v>
      </c>
      <c r="M49" s="318"/>
      <c r="N49" s="364"/>
      <c r="O49" s="364"/>
      <c r="P49" s="364" t="s">
        <v>496</v>
      </c>
      <c r="Q49" s="319"/>
      <c r="R49" s="320" t="s">
        <v>4473</v>
      </c>
    </row>
    <row r="50" spans="1:18" s="147" customFormat="1" ht="29.25" customHeight="1" x14ac:dyDescent="0.2">
      <c r="A50" s="1024">
        <f>+A48+1</f>
        <v>25</v>
      </c>
      <c r="B50" s="1030" t="s">
        <v>4888</v>
      </c>
      <c r="C50" s="349" t="s">
        <v>4474</v>
      </c>
      <c r="D50" s="1028" t="s">
        <v>4475</v>
      </c>
      <c r="E50" s="317">
        <v>750</v>
      </c>
      <c r="F50" s="317" t="s">
        <v>2569</v>
      </c>
      <c r="G50" s="356">
        <v>42405</v>
      </c>
      <c r="H50" s="359" t="s">
        <v>4476</v>
      </c>
      <c r="I50" s="361" t="s">
        <v>4477</v>
      </c>
      <c r="J50" s="362" t="s">
        <v>496</v>
      </c>
      <c r="K50" s="318"/>
      <c r="L50" s="362" t="s">
        <v>496</v>
      </c>
      <c r="M50" s="318"/>
      <c r="N50" s="364"/>
      <c r="O50" s="364"/>
      <c r="P50" s="364" t="s">
        <v>496</v>
      </c>
      <c r="Q50" s="319"/>
      <c r="R50" s="320"/>
    </row>
    <row r="51" spans="1:18" s="147" customFormat="1" ht="19.5" customHeight="1" x14ac:dyDescent="0.2">
      <c r="A51" s="1032"/>
      <c r="B51" s="1033"/>
      <c r="C51" s="349" t="s">
        <v>4478</v>
      </c>
      <c r="D51" s="1034"/>
      <c r="E51" s="317">
        <v>4536</v>
      </c>
      <c r="F51" s="317" t="s">
        <v>2569</v>
      </c>
      <c r="G51" s="356">
        <v>42405</v>
      </c>
      <c r="H51" s="359" t="s">
        <v>4479</v>
      </c>
      <c r="I51" s="361" t="s">
        <v>4480</v>
      </c>
      <c r="J51" s="362" t="s">
        <v>496</v>
      </c>
      <c r="K51" s="318"/>
      <c r="L51" s="362" t="s">
        <v>496</v>
      </c>
      <c r="M51" s="318"/>
      <c r="N51" s="364"/>
      <c r="O51" s="364"/>
      <c r="P51" s="364" t="s">
        <v>496</v>
      </c>
      <c r="Q51" s="319"/>
      <c r="R51" s="320"/>
    </row>
    <row r="52" spans="1:18" s="147" customFormat="1" ht="29.25" customHeight="1" x14ac:dyDescent="0.2">
      <c r="A52" s="1025"/>
      <c r="B52" s="1031"/>
      <c r="C52" s="349" t="s">
        <v>2689</v>
      </c>
      <c r="D52" s="1029"/>
      <c r="E52" s="317">
        <v>1050</v>
      </c>
      <c r="F52" s="317" t="s">
        <v>2569</v>
      </c>
      <c r="G52" s="356">
        <v>42405</v>
      </c>
      <c r="H52" s="359" t="s">
        <v>4481</v>
      </c>
      <c r="I52" s="361" t="s">
        <v>4482</v>
      </c>
      <c r="J52" s="362" t="s">
        <v>496</v>
      </c>
      <c r="K52" s="318"/>
      <c r="L52" s="362" t="s">
        <v>496</v>
      </c>
      <c r="M52" s="318"/>
      <c r="N52" s="364"/>
      <c r="O52" s="364"/>
      <c r="P52" s="364" t="s">
        <v>496</v>
      </c>
      <c r="Q52" s="319"/>
      <c r="R52" s="320"/>
    </row>
    <row r="53" spans="1:18" s="147" customFormat="1" ht="19.5" customHeight="1" x14ac:dyDescent="0.2">
      <c r="A53" s="1024">
        <f>+A50+1</f>
        <v>26</v>
      </c>
      <c r="B53" s="1030" t="s">
        <v>4889</v>
      </c>
      <c r="C53" s="349" t="s">
        <v>4483</v>
      </c>
      <c r="D53" s="1028" t="s">
        <v>4484</v>
      </c>
      <c r="E53" s="317">
        <v>9960.5</v>
      </c>
      <c r="F53" s="317" t="s">
        <v>2531</v>
      </c>
      <c r="G53" s="356">
        <v>42394</v>
      </c>
      <c r="H53" s="359" t="s">
        <v>4485</v>
      </c>
      <c r="I53" s="361" t="s">
        <v>4486</v>
      </c>
      <c r="J53" s="362" t="s">
        <v>496</v>
      </c>
      <c r="K53" s="318"/>
      <c r="L53" s="362" t="s">
        <v>496</v>
      </c>
      <c r="M53" s="318"/>
      <c r="N53" s="364" t="s">
        <v>496</v>
      </c>
      <c r="O53" s="364"/>
      <c r="P53" s="364"/>
      <c r="Q53" s="319"/>
      <c r="R53" s="320"/>
    </row>
    <row r="54" spans="1:18" s="147" customFormat="1" ht="29.25" customHeight="1" x14ac:dyDescent="0.2">
      <c r="A54" s="1025"/>
      <c r="B54" s="1031"/>
      <c r="C54" s="349" t="s">
        <v>2709</v>
      </c>
      <c r="D54" s="1029"/>
      <c r="E54" s="317">
        <v>2448</v>
      </c>
      <c r="F54" s="317" t="s">
        <v>2531</v>
      </c>
      <c r="G54" s="356">
        <v>42394</v>
      </c>
      <c r="H54" s="359" t="s">
        <v>4487</v>
      </c>
      <c r="I54" s="361" t="s">
        <v>4488</v>
      </c>
      <c r="J54" s="362" t="s">
        <v>496</v>
      </c>
      <c r="K54" s="318"/>
      <c r="L54" s="362" t="s">
        <v>496</v>
      </c>
      <c r="M54" s="318"/>
      <c r="N54" s="364"/>
      <c r="O54" s="364"/>
      <c r="P54" s="364" t="s">
        <v>496</v>
      </c>
      <c r="Q54" s="319"/>
      <c r="R54" s="320"/>
    </row>
    <row r="55" spans="1:18" s="147" customFormat="1" ht="29.25" customHeight="1" x14ac:dyDescent="0.2">
      <c r="A55" s="1024">
        <f>+A53+1</f>
        <v>27</v>
      </c>
      <c r="B55" s="1030" t="s">
        <v>4890</v>
      </c>
      <c r="C55" s="349" t="s">
        <v>3823</v>
      </c>
      <c r="D55" s="1028" t="s">
        <v>4489</v>
      </c>
      <c r="E55" s="317">
        <v>621.5</v>
      </c>
      <c r="F55" s="317" t="s">
        <v>2569</v>
      </c>
      <c r="G55" s="356">
        <v>42402</v>
      </c>
      <c r="H55" s="359" t="s">
        <v>4490</v>
      </c>
      <c r="I55" s="361" t="s">
        <v>4491</v>
      </c>
      <c r="J55" s="362" t="s">
        <v>496</v>
      </c>
      <c r="K55" s="318"/>
      <c r="L55" s="362" t="s">
        <v>496</v>
      </c>
      <c r="M55" s="318"/>
      <c r="N55" s="364" t="s">
        <v>496</v>
      </c>
      <c r="O55" s="364"/>
      <c r="P55" s="364"/>
      <c r="Q55" s="319"/>
      <c r="R55" s="320"/>
    </row>
    <row r="56" spans="1:18" s="147" customFormat="1" ht="29.25" customHeight="1" x14ac:dyDescent="0.2">
      <c r="A56" s="1025"/>
      <c r="B56" s="1031"/>
      <c r="C56" s="349" t="s">
        <v>4492</v>
      </c>
      <c r="D56" s="1029"/>
      <c r="E56" s="317">
        <v>52.5</v>
      </c>
      <c r="F56" s="317" t="s">
        <v>2569</v>
      </c>
      <c r="G56" s="356">
        <v>42402</v>
      </c>
      <c r="H56" s="359" t="s">
        <v>4493</v>
      </c>
      <c r="I56" s="361" t="s">
        <v>4494</v>
      </c>
      <c r="J56" s="362" t="s">
        <v>496</v>
      </c>
      <c r="K56" s="318"/>
      <c r="L56" s="362" t="s">
        <v>496</v>
      </c>
      <c r="M56" s="318"/>
      <c r="N56" s="364" t="s">
        <v>496</v>
      </c>
      <c r="O56" s="364"/>
      <c r="P56" s="364"/>
      <c r="Q56" s="319"/>
      <c r="R56" s="320"/>
    </row>
    <row r="57" spans="1:18" s="147" customFormat="1" ht="36" customHeight="1" x14ac:dyDescent="0.2">
      <c r="A57" s="1024">
        <f>+A55+1</f>
        <v>28</v>
      </c>
      <c r="B57" s="1030" t="s">
        <v>4891</v>
      </c>
      <c r="C57" s="349" t="s">
        <v>2805</v>
      </c>
      <c r="D57" s="1028" t="s">
        <v>4495</v>
      </c>
      <c r="E57" s="317">
        <v>920.1</v>
      </c>
      <c r="F57" s="317" t="s">
        <v>2569</v>
      </c>
      <c r="G57" s="356">
        <v>42404</v>
      </c>
      <c r="H57" s="359" t="s">
        <v>4469</v>
      </c>
      <c r="I57" s="361" t="s">
        <v>4496</v>
      </c>
      <c r="J57" s="362" t="s">
        <v>496</v>
      </c>
      <c r="K57" s="318"/>
      <c r="L57" s="362" t="s">
        <v>496</v>
      </c>
      <c r="M57" s="318"/>
      <c r="N57" s="364"/>
      <c r="O57" s="364"/>
      <c r="P57" s="364" t="s">
        <v>496</v>
      </c>
      <c r="Q57" s="319"/>
      <c r="R57" s="320"/>
    </row>
    <row r="58" spans="1:18" s="147" customFormat="1" ht="18.75" x14ac:dyDescent="0.2">
      <c r="A58" s="1032"/>
      <c r="B58" s="1033"/>
      <c r="C58" s="349" t="s">
        <v>4497</v>
      </c>
      <c r="D58" s="1034"/>
      <c r="E58" s="317">
        <v>353.25</v>
      </c>
      <c r="F58" s="317" t="s">
        <v>2569</v>
      </c>
      <c r="G58" s="356">
        <v>42404</v>
      </c>
      <c r="H58" s="359" t="s">
        <v>4471</v>
      </c>
      <c r="I58" s="361" t="s">
        <v>4498</v>
      </c>
      <c r="J58" s="362" t="s">
        <v>496</v>
      </c>
      <c r="K58" s="318"/>
      <c r="L58" s="362" t="s">
        <v>496</v>
      </c>
      <c r="M58" s="318"/>
      <c r="N58" s="364"/>
      <c r="O58" s="364"/>
      <c r="P58" s="364" t="s">
        <v>496</v>
      </c>
      <c r="Q58" s="319"/>
      <c r="R58" s="320"/>
    </row>
    <row r="59" spans="1:18" s="147" customFormat="1" ht="18.75" x14ac:dyDescent="0.2">
      <c r="A59" s="1025"/>
      <c r="B59" s="1031"/>
      <c r="C59" s="349" t="s">
        <v>3564</v>
      </c>
      <c r="D59" s="1029"/>
      <c r="E59" s="317">
        <v>120</v>
      </c>
      <c r="F59" s="317" t="s">
        <v>2569</v>
      </c>
      <c r="G59" s="356">
        <v>42404</v>
      </c>
      <c r="H59" s="359" t="s">
        <v>4471</v>
      </c>
      <c r="I59" s="361" t="s">
        <v>4499</v>
      </c>
      <c r="J59" s="362" t="s">
        <v>496</v>
      </c>
      <c r="K59" s="318"/>
      <c r="L59" s="362" t="s">
        <v>496</v>
      </c>
      <c r="M59" s="318"/>
      <c r="N59" s="364" t="s">
        <v>496</v>
      </c>
      <c r="O59" s="364"/>
      <c r="P59" s="364"/>
      <c r="Q59" s="319"/>
      <c r="R59" s="320"/>
    </row>
    <row r="60" spans="1:18" s="147" customFormat="1" ht="22.5" x14ac:dyDescent="0.2">
      <c r="A60" s="352">
        <f>+A57+1</f>
        <v>29</v>
      </c>
      <c r="B60" s="353" t="s">
        <v>4892</v>
      </c>
      <c r="C60" s="349" t="s">
        <v>4500</v>
      </c>
      <c r="D60" s="349" t="s">
        <v>4501</v>
      </c>
      <c r="E60" s="317">
        <v>1241.5</v>
      </c>
      <c r="F60" s="317" t="s">
        <v>2531</v>
      </c>
      <c r="G60" s="356">
        <v>42398</v>
      </c>
      <c r="H60" s="359" t="s">
        <v>4502</v>
      </c>
      <c r="I60" s="361" t="s">
        <v>4503</v>
      </c>
      <c r="J60" s="362" t="s">
        <v>496</v>
      </c>
      <c r="K60" s="318"/>
      <c r="L60" s="362" t="s">
        <v>496</v>
      </c>
      <c r="M60" s="318"/>
      <c r="N60" s="364" t="s">
        <v>496</v>
      </c>
      <c r="O60" s="364"/>
      <c r="P60" s="364"/>
      <c r="Q60" s="319"/>
      <c r="R60" s="320"/>
    </row>
    <row r="61" spans="1:18" s="147" customFormat="1" ht="18.75" customHeight="1" x14ac:dyDescent="0.2">
      <c r="A61" s="1024">
        <f>+A60+1</f>
        <v>30</v>
      </c>
      <c r="B61" s="1030" t="s">
        <v>4893</v>
      </c>
      <c r="C61" s="349" t="s">
        <v>3693</v>
      </c>
      <c r="D61" s="1028" t="s">
        <v>4504</v>
      </c>
      <c r="E61" s="317">
        <v>240.12</v>
      </c>
      <c r="F61" s="317" t="s">
        <v>2703</v>
      </c>
      <c r="G61" s="1021">
        <v>42437</v>
      </c>
      <c r="H61" s="359" t="s">
        <v>4505</v>
      </c>
      <c r="I61" s="361" t="s">
        <v>4506</v>
      </c>
      <c r="J61" s="362" t="s">
        <v>496</v>
      </c>
      <c r="K61" s="318"/>
      <c r="L61" s="362" t="s">
        <v>496</v>
      </c>
      <c r="M61" s="318"/>
      <c r="N61" s="364"/>
      <c r="O61" s="364"/>
      <c r="P61" s="364" t="s">
        <v>496</v>
      </c>
      <c r="Q61" s="319"/>
      <c r="R61" s="320"/>
    </row>
    <row r="62" spans="1:18" s="147" customFormat="1" ht="18.75" customHeight="1" x14ac:dyDescent="0.2">
      <c r="A62" s="1032"/>
      <c r="B62" s="1033"/>
      <c r="C62" s="349" t="s">
        <v>3110</v>
      </c>
      <c r="D62" s="1034"/>
      <c r="E62" s="317">
        <v>150</v>
      </c>
      <c r="F62" s="317" t="s">
        <v>2703</v>
      </c>
      <c r="G62" s="1022"/>
      <c r="H62" s="359" t="s">
        <v>4507</v>
      </c>
      <c r="I62" s="361" t="s">
        <v>4508</v>
      </c>
      <c r="J62" s="362" t="s">
        <v>496</v>
      </c>
      <c r="K62" s="318"/>
      <c r="L62" s="362" t="s">
        <v>496</v>
      </c>
      <c r="M62" s="318"/>
      <c r="N62" s="364"/>
      <c r="O62" s="364"/>
      <c r="P62" s="364" t="s">
        <v>496</v>
      </c>
      <c r="Q62" s="319"/>
      <c r="R62" s="320"/>
    </row>
    <row r="63" spans="1:18" s="147" customFormat="1" ht="22.5" customHeight="1" x14ac:dyDescent="0.2">
      <c r="A63" s="1025"/>
      <c r="B63" s="1031"/>
      <c r="C63" s="349" t="s">
        <v>4509</v>
      </c>
      <c r="D63" s="1029"/>
      <c r="E63" s="317">
        <v>924.95</v>
      </c>
      <c r="F63" s="317" t="s">
        <v>2703</v>
      </c>
      <c r="G63" s="1023"/>
      <c r="H63" s="359" t="s">
        <v>4510</v>
      </c>
      <c r="I63" s="361" t="s">
        <v>4511</v>
      </c>
      <c r="J63" s="362" t="s">
        <v>496</v>
      </c>
      <c r="K63" s="318"/>
      <c r="L63" s="362" t="s">
        <v>496</v>
      </c>
      <c r="M63" s="318"/>
      <c r="N63" s="364"/>
      <c r="O63" s="364"/>
      <c r="P63" s="364"/>
      <c r="Q63" s="319" t="s">
        <v>496</v>
      </c>
      <c r="R63" s="320"/>
    </row>
    <row r="64" spans="1:18" s="147" customFormat="1" ht="33.75" x14ac:dyDescent="0.2">
      <c r="A64" s="352">
        <f>+A61+1</f>
        <v>31</v>
      </c>
      <c r="B64" s="353" t="s">
        <v>4894</v>
      </c>
      <c r="C64" s="349" t="s">
        <v>4512</v>
      </c>
      <c r="D64" s="349" t="s">
        <v>4513</v>
      </c>
      <c r="E64" s="317">
        <v>850</v>
      </c>
      <c r="F64" s="317" t="s">
        <v>2569</v>
      </c>
      <c r="G64" s="356">
        <v>42404</v>
      </c>
      <c r="H64" s="359" t="s">
        <v>4514</v>
      </c>
      <c r="I64" s="361" t="s">
        <v>4515</v>
      </c>
      <c r="J64" s="362" t="s">
        <v>496</v>
      </c>
      <c r="K64" s="318"/>
      <c r="L64" s="362" t="s">
        <v>496</v>
      </c>
      <c r="M64" s="318"/>
      <c r="N64" s="364" t="s">
        <v>496</v>
      </c>
      <c r="O64" s="364"/>
      <c r="P64" s="364"/>
      <c r="Q64" s="319"/>
      <c r="R64" s="320"/>
    </row>
    <row r="65" spans="1:18" s="147" customFormat="1" ht="37.5" customHeight="1" x14ac:dyDescent="0.2">
      <c r="A65" s="352">
        <f>+A64+1</f>
        <v>32</v>
      </c>
      <c r="B65" s="353" t="s">
        <v>4895</v>
      </c>
      <c r="C65" s="349" t="s">
        <v>4516</v>
      </c>
      <c r="D65" s="349" t="s">
        <v>4517</v>
      </c>
      <c r="E65" s="317">
        <v>510</v>
      </c>
      <c r="F65" s="317" t="s">
        <v>2569</v>
      </c>
      <c r="G65" s="356">
        <v>42409</v>
      </c>
      <c r="H65" s="359" t="s">
        <v>4518</v>
      </c>
      <c r="I65" s="361" t="s">
        <v>4519</v>
      </c>
      <c r="J65" s="375" t="s">
        <v>2534</v>
      </c>
      <c r="K65" s="375" t="s">
        <v>2534</v>
      </c>
      <c r="L65" s="375" t="s">
        <v>2534</v>
      </c>
      <c r="M65" s="375" t="s">
        <v>2534</v>
      </c>
      <c r="N65" s="375" t="s">
        <v>2534</v>
      </c>
      <c r="O65" s="375" t="s">
        <v>2534</v>
      </c>
      <c r="P65" s="375" t="s">
        <v>2534</v>
      </c>
      <c r="Q65" s="375" t="s">
        <v>2534</v>
      </c>
      <c r="R65" s="320" t="s">
        <v>5502</v>
      </c>
    </row>
    <row r="66" spans="1:18" s="147" customFormat="1" ht="24.75" customHeight="1" x14ac:dyDescent="0.2">
      <c r="A66" s="352">
        <f>+A65+1</f>
        <v>33</v>
      </c>
      <c r="B66" s="353" t="s">
        <v>4896</v>
      </c>
      <c r="C66" s="349" t="s">
        <v>4520</v>
      </c>
      <c r="D66" s="349" t="s">
        <v>4521</v>
      </c>
      <c r="E66" s="317">
        <v>584.26</v>
      </c>
      <c r="F66" s="317" t="s">
        <v>2569</v>
      </c>
      <c r="G66" s="356">
        <v>42411</v>
      </c>
      <c r="H66" s="359" t="s">
        <v>4522</v>
      </c>
      <c r="I66" s="361" t="s">
        <v>4523</v>
      </c>
      <c r="J66" s="362" t="s">
        <v>496</v>
      </c>
      <c r="K66" s="318"/>
      <c r="L66" s="362" t="s">
        <v>496</v>
      </c>
      <c r="M66" s="318"/>
      <c r="N66" s="364" t="s">
        <v>496</v>
      </c>
      <c r="O66" s="364"/>
      <c r="P66" s="364"/>
      <c r="Q66" s="319"/>
      <c r="R66" s="320"/>
    </row>
    <row r="67" spans="1:18" s="147" customFormat="1" ht="45" x14ac:dyDescent="0.2">
      <c r="A67" s="352">
        <f>+A66+1</f>
        <v>34</v>
      </c>
      <c r="B67" s="353" t="s">
        <v>4897</v>
      </c>
      <c r="C67" s="349" t="s">
        <v>2900</v>
      </c>
      <c r="D67" s="349" t="s">
        <v>4524</v>
      </c>
      <c r="E67" s="317">
        <v>24785.360000000001</v>
      </c>
      <c r="F67" s="317" t="s">
        <v>2703</v>
      </c>
      <c r="G67" s="356">
        <v>42438</v>
      </c>
      <c r="H67" s="359" t="s">
        <v>4525</v>
      </c>
      <c r="I67" s="361" t="s">
        <v>4526</v>
      </c>
      <c r="J67" s="362" t="s">
        <v>496</v>
      </c>
      <c r="K67" s="318"/>
      <c r="L67" s="362" t="s">
        <v>496</v>
      </c>
      <c r="M67" s="318"/>
      <c r="N67" s="364"/>
      <c r="O67" s="364"/>
      <c r="P67" s="364"/>
      <c r="Q67" s="319" t="s">
        <v>496</v>
      </c>
      <c r="R67" s="320"/>
    </row>
    <row r="68" spans="1:18" s="147" customFormat="1" ht="22.5" x14ac:dyDescent="0.2">
      <c r="A68" s="352">
        <f>+A67+1</f>
        <v>35</v>
      </c>
      <c r="B68" s="353" t="s">
        <v>4898</v>
      </c>
      <c r="C68" s="349" t="s">
        <v>2900</v>
      </c>
      <c r="D68" s="349" t="s">
        <v>4527</v>
      </c>
      <c r="E68" s="317">
        <v>1556.06</v>
      </c>
      <c r="F68" s="317" t="s">
        <v>2569</v>
      </c>
      <c r="G68" s="356">
        <v>42416</v>
      </c>
      <c r="H68" s="359" t="s">
        <v>4528</v>
      </c>
      <c r="I68" s="361" t="s">
        <v>4529</v>
      </c>
      <c r="J68" s="362" t="s">
        <v>496</v>
      </c>
      <c r="K68" s="318"/>
      <c r="L68" s="362" t="s">
        <v>496</v>
      </c>
      <c r="M68" s="318"/>
      <c r="N68" s="364" t="s">
        <v>496</v>
      </c>
      <c r="O68" s="364"/>
      <c r="P68" s="364"/>
      <c r="Q68" s="319"/>
      <c r="R68" s="320"/>
    </row>
    <row r="69" spans="1:18" s="147" customFormat="1" ht="33.75" x14ac:dyDescent="0.2">
      <c r="A69" s="352">
        <f>+A68+1</f>
        <v>36</v>
      </c>
      <c r="B69" s="353" t="s">
        <v>4899</v>
      </c>
      <c r="C69" s="349" t="s">
        <v>4483</v>
      </c>
      <c r="D69" s="349" t="s">
        <v>4530</v>
      </c>
      <c r="E69" s="317">
        <v>3112.25</v>
      </c>
      <c r="F69" s="317" t="s">
        <v>2569</v>
      </c>
      <c r="G69" s="356">
        <v>42416</v>
      </c>
      <c r="H69" s="359" t="s">
        <v>4531</v>
      </c>
      <c r="I69" s="361" t="s">
        <v>4532</v>
      </c>
      <c r="J69" s="362" t="s">
        <v>496</v>
      </c>
      <c r="K69" s="318"/>
      <c r="L69" s="362" t="s">
        <v>496</v>
      </c>
      <c r="M69" s="318"/>
      <c r="N69" s="364" t="s">
        <v>496</v>
      </c>
      <c r="O69" s="364"/>
      <c r="P69" s="364"/>
      <c r="Q69" s="319"/>
      <c r="R69" s="320"/>
    </row>
    <row r="70" spans="1:18" s="147" customFormat="1" ht="48.75" x14ac:dyDescent="0.2">
      <c r="A70" s="352">
        <v>37</v>
      </c>
      <c r="B70" s="353" t="s">
        <v>4900</v>
      </c>
      <c r="C70" s="349" t="s">
        <v>2666</v>
      </c>
      <c r="D70" s="349" t="s">
        <v>2667</v>
      </c>
      <c r="E70" s="317">
        <v>11945</v>
      </c>
      <c r="F70" s="317" t="s">
        <v>2703</v>
      </c>
      <c r="G70" s="356">
        <v>42459</v>
      </c>
      <c r="H70" s="359" t="s">
        <v>4533</v>
      </c>
      <c r="I70" s="361" t="s">
        <v>4534</v>
      </c>
      <c r="J70" s="362" t="s">
        <v>496</v>
      </c>
      <c r="K70" s="318"/>
      <c r="L70" s="362" t="s">
        <v>496</v>
      </c>
      <c r="M70" s="318"/>
      <c r="N70" s="364" t="s">
        <v>496</v>
      </c>
      <c r="O70" s="364"/>
      <c r="P70" s="364"/>
      <c r="Q70" s="319"/>
      <c r="R70" s="320"/>
    </row>
    <row r="71" spans="1:18" s="147" customFormat="1" ht="33.75" customHeight="1" x14ac:dyDescent="0.2">
      <c r="A71" s="1024">
        <v>38</v>
      </c>
      <c r="B71" s="1030" t="s">
        <v>4901</v>
      </c>
      <c r="C71" s="349" t="s">
        <v>4535</v>
      </c>
      <c r="D71" s="1028" t="s">
        <v>4536</v>
      </c>
      <c r="E71" s="317">
        <v>3020</v>
      </c>
      <c r="F71" s="317" t="s">
        <v>2703</v>
      </c>
      <c r="G71" s="1021">
        <v>42432</v>
      </c>
      <c r="H71" s="359" t="s">
        <v>4537</v>
      </c>
      <c r="I71" s="361" t="s">
        <v>4538</v>
      </c>
      <c r="J71" s="362" t="s">
        <v>496</v>
      </c>
      <c r="K71" s="318"/>
      <c r="L71" s="362" t="s">
        <v>496</v>
      </c>
      <c r="M71" s="318"/>
      <c r="N71" s="364" t="s">
        <v>496</v>
      </c>
      <c r="O71" s="364"/>
      <c r="P71" s="364"/>
      <c r="Q71" s="319"/>
      <c r="R71" s="320"/>
    </row>
    <row r="72" spans="1:18" s="147" customFormat="1" ht="33" customHeight="1" x14ac:dyDescent="0.2">
      <c r="A72" s="1032"/>
      <c r="B72" s="1033"/>
      <c r="C72" s="349" t="s">
        <v>4539</v>
      </c>
      <c r="D72" s="1034"/>
      <c r="E72" s="317">
        <v>695</v>
      </c>
      <c r="F72" s="317" t="s">
        <v>2703</v>
      </c>
      <c r="G72" s="1022"/>
      <c r="H72" s="359" t="s">
        <v>4540</v>
      </c>
      <c r="I72" s="361" t="s">
        <v>4541</v>
      </c>
      <c r="J72" s="362" t="s">
        <v>496</v>
      </c>
      <c r="K72" s="318"/>
      <c r="L72" s="362" t="s">
        <v>496</v>
      </c>
      <c r="M72" s="318"/>
      <c r="N72" s="364" t="s">
        <v>496</v>
      </c>
      <c r="O72" s="364"/>
      <c r="P72" s="364"/>
      <c r="Q72" s="319"/>
      <c r="R72" s="320"/>
    </row>
    <row r="73" spans="1:18" s="147" customFormat="1" ht="33.75" x14ac:dyDescent="0.2">
      <c r="A73" s="1025"/>
      <c r="B73" s="1031"/>
      <c r="C73" s="349" t="s">
        <v>3998</v>
      </c>
      <c r="D73" s="1029"/>
      <c r="E73" s="317">
        <v>949</v>
      </c>
      <c r="F73" s="317" t="s">
        <v>2703</v>
      </c>
      <c r="G73" s="1023"/>
      <c r="H73" s="359" t="s">
        <v>4540</v>
      </c>
      <c r="I73" s="361" t="s">
        <v>4542</v>
      </c>
      <c r="J73" s="362" t="s">
        <v>496</v>
      </c>
      <c r="K73" s="318"/>
      <c r="L73" s="362" t="s">
        <v>496</v>
      </c>
      <c r="M73" s="318"/>
      <c r="N73" s="364" t="s">
        <v>496</v>
      </c>
      <c r="O73" s="364"/>
      <c r="P73" s="364"/>
      <c r="Q73" s="319"/>
      <c r="R73" s="320"/>
    </row>
    <row r="74" spans="1:18" s="147" customFormat="1" ht="28.5" customHeight="1" x14ac:dyDescent="0.2">
      <c r="A74" s="352">
        <v>39</v>
      </c>
      <c r="B74" s="353" t="s">
        <v>4902</v>
      </c>
      <c r="C74" s="349" t="s">
        <v>4543</v>
      </c>
      <c r="D74" s="349" t="s">
        <v>4544</v>
      </c>
      <c r="E74" s="317">
        <v>75.849999999999994</v>
      </c>
      <c r="F74" s="317" t="s">
        <v>2569</v>
      </c>
      <c r="G74" s="356">
        <v>42416</v>
      </c>
      <c r="H74" s="359" t="s">
        <v>4545</v>
      </c>
      <c r="I74" s="361" t="s">
        <v>4546</v>
      </c>
      <c r="J74" s="362" t="s">
        <v>496</v>
      </c>
      <c r="K74" s="318"/>
      <c r="L74" s="362" t="s">
        <v>496</v>
      </c>
      <c r="M74" s="318"/>
      <c r="N74" s="364"/>
      <c r="O74" s="364"/>
      <c r="P74" s="364" t="s">
        <v>496</v>
      </c>
      <c r="Q74" s="319"/>
      <c r="R74" s="320"/>
    </row>
    <row r="75" spans="1:18" s="147" customFormat="1" ht="31.5" customHeight="1" x14ac:dyDescent="0.2">
      <c r="A75" s="352">
        <v>40</v>
      </c>
      <c r="B75" s="353" t="s">
        <v>4903</v>
      </c>
      <c r="C75" s="349" t="s">
        <v>1487</v>
      </c>
      <c r="D75" s="349" t="s">
        <v>4547</v>
      </c>
      <c r="E75" s="317">
        <v>7590</v>
      </c>
      <c r="F75" s="317" t="s">
        <v>2569</v>
      </c>
      <c r="G75" s="356">
        <v>42429</v>
      </c>
      <c r="H75" s="359" t="s">
        <v>4548</v>
      </c>
      <c r="I75" s="361" t="s">
        <v>4549</v>
      </c>
      <c r="J75" s="362" t="s">
        <v>496</v>
      </c>
      <c r="K75" s="318"/>
      <c r="L75" s="362" t="s">
        <v>496</v>
      </c>
      <c r="M75" s="318"/>
      <c r="N75" s="364" t="s">
        <v>496</v>
      </c>
      <c r="O75" s="364"/>
      <c r="P75" s="364"/>
      <c r="Q75" s="319"/>
      <c r="R75" s="320"/>
    </row>
    <row r="76" spans="1:18" s="147" customFormat="1" ht="49.5" customHeight="1" x14ac:dyDescent="0.2">
      <c r="A76" s="1024">
        <v>41</v>
      </c>
      <c r="B76" s="1030" t="s">
        <v>4904</v>
      </c>
      <c r="C76" s="349" t="s">
        <v>4550</v>
      </c>
      <c r="D76" s="1028" t="s">
        <v>4551</v>
      </c>
      <c r="E76" s="317">
        <v>1627</v>
      </c>
      <c r="F76" s="317" t="s">
        <v>2703</v>
      </c>
      <c r="G76" s="1021">
        <v>42430</v>
      </c>
      <c r="H76" s="359" t="s">
        <v>4552</v>
      </c>
      <c r="I76" s="361" t="s">
        <v>4553</v>
      </c>
      <c r="J76" s="362" t="s">
        <v>496</v>
      </c>
      <c r="K76" s="318"/>
      <c r="L76" s="362" t="s">
        <v>496</v>
      </c>
      <c r="M76" s="318"/>
      <c r="N76" s="364"/>
      <c r="O76" s="364"/>
      <c r="P76" s="364" t="s">
        <v>496</v>
      </c>
      <c r="Q76" s="319"/>
      <c r="R76" s="320" t="s">
        <v>4905</v>
      </c>
    </row>
    <row r="77" spans="1:18" s="147" customFormat="1" ht="78" customHeight="1" x14ac:dyDescent="0.2">
      <c r="A77" s="1032"/>
      <c r="B77" s="1033"/>
      <c r="C77" s="349" t="s">
        <v>4554</v>
      </c>
      <c r="D77" s="1034"/>
      <c r="E77" s="317">
        <v>450</v>
      </c>
      <c r="F77" s="317" t="s">
        <v>2703</v>
      </c>
      <c r="G77" s="1022"/>
      <c r="H77" s="359" t="s">
        <v>4555</v>
      </c>
      <c r="I77" s="361" t="s">
        <v>4556</v>
      </c>
      <c r="J77" s="362" t="s">
        <v>496</v>
      </c>
      <c r="K77" s="318"/>
      <c r="L77" s="362" t="s">
        <v>496</v>
      </c>
      <c r="M77" s="318"/>
      <c r="N77" s="364"/>
      <c r="O77" s="364"/>
      <c r="P77" s="364" t="s">
        <v>496</v>
      </c>
      <c r="Q77" s="319"/>
      <c r="R77" s="320" t="s">
        <v>4906</v>
      </c>
    </row>
    <row r="78" spans="1:18" s="147" customFormat="1" ht="27" customHeight="1" x14ac:dyDescent="0.2">
      <c r="A78" s="1032"/>
      <c r="B78" s="1033"/>
      <c r="C78" s="349" t="s">
        <v>4557</v>
      </c>
      <c r="D78" s="1034"/>
      <c r="E78" s="317">
        <v>216</v>
      </c>
      <c r="F78" s="317" t="s">
        <v>2703</v>
      </c>
      <c r="G78" s="1022"/>
      <c r="H78" s="359" t="s">
        <v>4558</v>
      </c>
      <c r="I78" s="361" t="s">
        <v>4559</v>
      </c>
      <c r="J78" s="362" t="s">
        <v>496</v>
      </c>
      <c r="K78" s="318"/>
      <c r="L78" s="362" t="s">
        <v>496</v>
      </c>
      <c r="M78" s="318"/>
      <c r="N78" s="364"/>
      <c r="O78" s="364"/>
      <c r="P78" s="364" t="s">
        <v>496</v>
      </c>
      <c r="Q78" s="319"/>
      <c r="R78" s="320"/>
    </row>
    <row r="79" spans="1:18" s="147" customFormat="1" ht="27" customHeight="1" x14ac:dyDescent="0.2">
      <c r="A79" s="1032"/>
      <c r="B79" s="1033"/>
      <c r="C79" s="349" t="s">
        <v>4560</v>
      </c>
      <c r="D79" s="1034"/>
      <c r="E79" s="317">
        <v>1131</v>
      </c>
      <c r="F79" s="317" t="s">
        <v>2703</v>
      </c>
      <c r="G79" s="1022"/>
      <c r="H79" s="359" t="s">
        <v>4552</v>
      </c>
      <c r="I79" s="361" t="s">
        <v>4561</v>
      </c>
      <c r="J79" s="362" t="s">
        <v>496</v>
      </c>
      <c r="K79" s="318"/>
      <c r="L79" s="362" t="s">
        <v>496</v>
      </c>
      <c r="M79" s="318"/>
      <c r="N79" s="364"/>
      <c r="O79" s="364"/>
      <c r="P79" s="364" t="s">
        <v>496</v>
      </c>
      <c r="Q79" s="319"/>
      <c r="R79" s="320"/>
    </row>
    <row r="80" spans="1:18" s="147" customFormat="1" ht="27" customHeight="1" x14ac:dyDescent="0.2">
      <c r="A80" s="1032"/>
      <c r="B80" s="1033"/>
      <c r="C80" s="349" t="s">
        <v>2709</v>
      </c>
      <c r="D80" s="1034"/>
      <c r="E80" s="317">
        <v>1959.4</v>
      </c>
      <c r="F80" s="317" t="s">
        <v>2703</v>
      </c>
      <c r="G80" s="1022"/>
      <c r="H80" s="359" t="s">
        <v>4552</v>
      </c>
      <c r="I80" s="324" t="s">
        <v>4562</v>
      </c>
      <c r="J80" s="362" t="s">
        <v>496</v>
      </c>
      <c r="K80" s="318"/>
      <c r="L80" s="362" t="s">
        <v>496</v>
      </c>
      <c r="M80" s="318"/>
      <c r="N80" s="364"/>
      <c r="O80" s="364"/>
      <c r="P80" s="364" t="s">
        <v>496</v>
      </c>
      <c r="Q80" s="319"/>
      <c r="R80" s="320"/>
    </row>
    <row r="81" spans="1:18" s="147" customFormat="1" ht="27" customHeight="1" x14ac:dyDescent="0.2">
      <c r="A81" s="1025"/>
      <c r="B81" s="1031"/>
      <c r="C81" s="349" t="s">
        <v>2710</v>
      </c>
      <c r="D81" s="1029"/>
      <c r="E81" s="317">
        <v>171.5</v>
      </c>
      <c r="F81" s="317" t="s">
        <v>2703</v>
      </c>
      <c r="G81" s="1023"/>
      <c r="H81" s="359" t="s">
        <v>4563</v>
      </c>
      <c r="I81" s="325" t="s">
        <v>4564</v>
      </c>
      <c r="J81" s="362" t="s">
        <v>496</v>
      </c>
      <c r="K81" s="318"/>
      <c r="L81" s="362" t="s">
        <v>496</v>
      </c>
      <c r="M81" s="318"/>
      <c r="N81" s="364"/>
      <c r="O81" s="364"/>
      <c r="P81" s="364" t="s">
        <v>496</v>
      </c>
      <c r="Q81" s="319"/>
      <c r="R81" s="320"/>
    </row>
    <row r="82" spans="1:18" s="147" customFormat="1" ht="27" customHeight="1" x14ac:dyDescent="0.2">
      <c r="A82" s="1024">
        <v>42</v>
      </c>
      <c r="B82" s="1030" t="s">
        <v>4907</v>
      </c>
      <c r="C82" s="349" t="s">
        <v>4554</v>
      </c>
      <c r="D82" s="1053" t="s">
        <v>4565</v>
      </c>
      <c r="E82" s="317">
        <v>607.35</v>
      </c>
      <c r="F82" s="317" t="s">
        <v>2703</v>
      </c>
      <c r="G82" s="1021">
        <v>42437</v>
      </c>
      <c r="H82" s="359" t="s">
        <v>4566</v>
      </c>
      <c r="I82" s="361" t="s">
        <v>4567</v>
      </c>
      <c r="J82" s="362" t="s">
        <v>496</v>
      </c>
      <c r="K82" s="318"/>
      <c r="L82" s="362" t="s">
        <v>496</v>
      </c>
      <c r="M82" s="318"/>
      <c r="N82" s="364"/>
      <c r="O82" s="364"/>
      <c r="P82" s="364"/>
      <c r="Q82" s="319" t="s">
        <v>496</v>
      </c>
      <c r="R82" s="320"/>
    </row>
    <row r="83" spans="1:18" s="147" customFormat="1" ht="27" customHeight="1" x14ac:dyDescent="0.2">
      <c r="A83" s="1032"/>
      <c r="B83" s="1033"/>
      <c r="C83" s="349" t="s">
        <v>3681</v>
      </c>
      <c r="D83" s="1054"/>
      <c r="E83" s="317">
        <v>210.88</v>
      </c>
      <c r="F83" s="317" t="s">
        <v>2703</v>
      </c>
      <c r="G83" s="1022"/>
      <c r="H83" s="359" t="s">
        <v>4568</v>
      </c>
      <c r="I83" s="361" t="s">
        <v>4569</v>
      </c>
      <c r="J83" s="362" t="s">
        <v>496</v>
      </c>
      <c r="K83" s="318"/>
      <c r="L83" s="362" t="s">
        <v>496</v>
      </c>
      <c r="M83" s="318"/>
      <c r="N83" s="364"/>
      <c r="O83" s="364"/>
      <c r="P83" s="364" t="s">
        <v>496</v>
      </c>
      <c r="Q83" s="319"/>
      <c r="R83" s="320"/>
    </row>
    <row r="84" spans="1:18" s="147" customFormat="1" ht="33.75" x14ac:dyDescent="0.2">
      <c r="A84" s="1032"/>
      <c r="B84" s="1033"/>
      <c r="C84" s="349" t="s">
        <v>3998</v>
      </c>
      <c r="D84" s="1054"/>
      <c r="E84" s="317">
        <v>920</v>
      </c>
      <c r="F84" s="317" t="s">
        <v>2703</v>
      </c>
      <c r="G84" s="1022"/>
      <c r="H84" s="359" t="s">
        <v>4570</v>
      </c>
      <c r="I84" s="361" t="s">
        <v>4571</v>
      </c>
      <c r="J84" s="362" t="s">
        <v>496</v>
      </c>
      <c r="K84" s="318"/>
      <c r="L84" s="362" t="s">
        <v>496</v>
      </c>
      <c r="M84" s="318"/>
      <c r="N84" s="364"/>
      <c r="O84" s="364"/>
      <c r="P84" s="364" t="s">
        <v>496</v>
      </c>
      <c r="Q84" s="319"/>
      <c r="R84" s="320"/>
    </row>
    <row r="85" spans="1:18" s="147" customFormat="1" ht="27" customHeight="1" x14ac:dyDescent="0.2">
      <c r="A85" s="1025"/>
      <c r="B85" s="1031"/>
      <c r="C85" s="349" t="s">
        <v>2760</v>
      </c>
      <c r="D85" s="1055"/>
      <c r="E85" s="317">
        <v>264.89999999999998</v>
      </c>
      <c r="F85" s="317" t="s">
        <v>2703</v>
      </c>
      <c r="G85" s="1023"/>
      <c r="H85" s="359" t="s">
        <v>4572</v>
      </c>
      <c r="I85" s="361" t="s">
        <v>4573</v>
      </c>
      <c r="J85" s="362" t="s">
        <v>496</v>
      </c>
      <c r="K85" s="318"/>
      <c r="L85" s="362" t="s">
        <v>496</v>
      </c>
      <c r="M85" s="318"/>
      <c r="N85" s="364"/>
      <c r="O85" s="364"/>
      <c r="P85" s="364" t="s">
        <v>496</v>
      </c>
      <c r="Q85" s="319"/>
      <c r="R85" s="320"/>
    </row>
    <row r="86" spans="1:18" s="147" customFormat="1" ht="33.75" x14ac:dyDescent="0.2">
      <c r="A86" s="352">
        <v>43</v>
      </c>
      <c r="B86" s="353" t="s">
        <v>4908</v>
      </c>
      <c r="C86" s="349" t="s">
        <v>3117</v>
      </c>
      <c r="D86" s="349" t="s">
        <v>4574</v>
      </c>
      <c r="E86" s="317">
        <v>380</v>
      </c>
      <c r="F86" s="317" t="s">
        <v>2569</v>
      </c>
      <c r="G86" s="356">
        <v>42426</v>
      </c>
      <c r="H86" s="359" t="s">
        <v>4575</v>
      </c>
      <c r="I86" s="361" t="s">
        <v>4576</v>
      </c>
      <c r="J86" s="362" t="s">
        <v>496</v>
      </c>
      <c r="K86" s="318"/>
      <c r="L86" s="362" t="s">
        <v>496</v>
      </c>
      <c r="M86" s="318"/>
      <c r="N86" s="364" t="s">
        <v>496</v>
      </c>
      <c r="O86" s="364"/>
      <c r="P86" s="364"/>
      <c r="Q86" s="319"/>
      <c r="R86" s="320"/>
    </row>
    <row r="87" spans="1:18" s="147" customFormat="1" ht="22.5" x14ac:dyDescent="0.2">
      <c r="A87" s="352">
        <v>44</v>
      </c>
      <c r="B87" s="353" t="s">
        <v>4909</v>
      </c>
      <c r="C87" s="349" t="s">
        <v>2720</v>
      </c>
      <c r="D87" s="349" t="s">
        <v>4577</v>
      </c>
      <c r="E87" s="317">
        <v>5664</v>
      </c>
      <c r="F87" s="317" t="s">
        <v>2703</v>
      </c>
      <c r="G87" s="356">
        <v>42432</v>
      </c>
      <c r="H87" s="359" t="s">
        <v>4578</v>
      </c>
      <c r="I87" s="361" t="s">
        <v>4579</v>
      </c>
      <c r="J87" s="362" t="s">
        <v>496</v>
      </c>
      <c r="K87" s="318"/>
      <c r="L87" s="362" t="s">
        <v>496</v>
      </c>
      <c r="M87" s="318"/>
      <c r="N87" s="364" t="s">
        <v>496</v>
      </c>
      <c r="O87" s="364"/>
      <c r="P87" s="364"/>
      <c r="Q87" s="319"/>
      <c r="R87" s="320"/>
    </row>
    <row r="88" spans="1:18" s="147" customFormat="1" ht="30" customHeight="1" x14ac:dyDescent="0.2">
      <c r="A88" s="1024">
        <v>45</v>
      </c>
      <c r="B88" s="1030" t="s">
        <v>4910</v>
      </c>
      <c r="C88" s="349" t="s">
        <v>4554</v>
      </c>
      <c r="D88" s="1028" t="s">
        <v>4580</v>
      </c>
      <c r="E88" s="317">
        <v>1125</v>
      </c>
      <c r="F88" s="317" t="s">
        <v>2703</v>
      </c>
      <c r="G88" s="1021">
        <v>42438</v>
      </c>
      <c r="H88" s="359" t="s">
        <v>4581</v>
      </c>
      <c r="I88" s="361" t="s">
        <v>4582</v>
      </c>
      <c r="J88" s="362" t="s">
        <v>496</v>
      </c>
      <c r="K88" s="318"/>
      <c r="L88" s="362" t="s">
        <v>496</v>
      </c>
      <c r="M88" s="318"/>
      <c r="N88" s="364" t="s">
        <v>496</v>
      </c>
      <c r="O88" s="364"/>
      <c r="P88" s="364"/>
      <c r="Q88" s="319"/>
      <c r="R88" s="320"/>
    </row>
    <row r="89" spans="1:18" s="147" customFormat="1" ht="30" customHeight="1" x14ac:dyDescent="0.2">
      <c r="A89" s="1025"/>
      <c r="B89" s="1031"/>
      <c r="C89" s="349" t="s">
        <v>4583</v>
      </c>
      <c r="D89" s="1029"/>
      <c r="E89" s="317">
        <v>798.05</v>
      </c>
      <c r="F89" s="317" t="s">
        <v>2703</v>
      </c>
      <c r="G89" s="1023"/>
      <c r="H89" s="359" t="s">
        <v>4581</v>
      </c>
      <c r="I89" s="361" t="s">
        <v>4584</v>
      </c>
      <c r="J89" s="362" t="s">
        <v>496</v>
      </c>
      <c r="K89" s="318"/>
      <c r="L89" s="362" t="s">
        <v>496</v>
      </c>
      <c r="M89" s="318"/>
      <c r="N89" s="364" t="s">
        <v>496</v>
      </c>
      <c r="O89" s="364"/>
      <c r="P89" s="364"/>
      <c r="Q89" s="319"/>
      <c r="R89" s="320"/>
    </row>
    <row r="90" spans="1:18" s="147" customFormat="1" ht="46.5" customHeight="1" x14ac:dyDescent="0.2">
      <c r="A90" s="352">
        <v>46</v>
      </c>
      <c r="B90" s="353" t="s">
        <v>4911</v>
      </c>
      <c r="C90" s="349" t="s">
        <v>4585</v>
      </c>
      <c r="D90" s="349" t="s">
        <v>4586</v>
      </c>
      <c r="E90" s="317">
        <v>1000</v>
      </c>
      <c r="F90" s="317" t="s">
        <v>2703</v>
      </c>
      <c r="G90" s="356">
        <v>42439</v>
      </c>
      <c r="H90" s="359" t="s">
        <v>4587</v>
      </c>
      <c r="I90" s="361" t="s">
        <v>4588</v>
      </c>
      <c r="J90" s="362" t="s">
        <v>496</v>
      </c>
      <c r="K90" s="318"/>
      <c r="L90" s="362" t="s">
        <v>496</v>
      </c>
      <c r="M90" s="318"/>
      <c r="N90" s="364"/>
      <c r="O90" s="364"/>
      <c r="P90" s="364" t="s">
        <v>496</v>
      </c>
      <c r="Q90" s="319"/>
      <c r="R90" s="320"/>
    </row>
    <row r="91" spans="1:18" s="147" customFormat="1" ht="33.75" x14ac:dyDescent="0.2">
      <c r="A91" s="352">
        <v>47</v>
      </c>
      <c r="B91" s="353" t="s">
        <v>4912</v>
      </c>
      <c r="C91" s="349" t="s">
        <v>3465</v>
      </c>
      <c r="D91" s="349" t="s">
        <v>4589</v>
      </c>
      <c r="E91" s="317">
        <v>3000</v>
      </c>
      <c r="F91" s="317" t="s">
        <v>2703</v>
      </c>
      <c r="G91" s="356">
        <v>42430</v>
      </c>
      <c r="H91" s="359" t="s">
        <v>4590</v>
      </c>
      <c r="I91" s="361" t="s">
        <v>4591</v>
      </c>
      <c r="J91" s="362" t="s">
        <v>496</v>
      </c>
      <c r="K91" s="318"/>
      <c r="L91" s="362" t="s">
        <v>496</v>
      </c>
      <c r="M91" s="318"/>
      <c r="N91" s="364" t="s">
        <v>496</v>
      </c>
      <c r="O91" s="364"/>
      <c r="P91" s="364"/>
      <c r="Q91" s="319"/>
      <c r="R91" s="320"/>
    </row>
    <row r="92" spans="1:18" s="147" customFormat="1" ht="33.75" x14ac:dyDescent="0.2">
      <c r="A92" s="352">
        <v>48</v>
      </c>
      <c r="B92" s="353" t="s">
        <v>4913</v>
      </c>
      <c r="C92" s="349" t="s">
        <v>4443</v>
      </c>
      <c r="D92" s="349" t="s">
        <v>4592</v>
      </c>
      <c r="E92" s="317">
        <v>102.5</v>
      </c>
      <c r="F92" s="317" t="s">
        <v>2569</v>
      </c>
      <c r="G92" s="356">
        <v>42425</v>
      </c>
      <c r="H92" s="359" t="s">
        <v>4593</v>
      </c>
      <c r="I92" s="361" t="s">
        <v>4594</v>
      </c>
      <c r="J92" s="364" t="s">
        <v>496</v>
      </c>
      <c r="K92" s="341"/>
      <c r="L92" s="364" t="s">
        <v>496</v>
      </c>
      <c r="M92" s="341"/>
      <c r="N92" s="364" t="s">
        <v>496</v>
      </c>
      <c r="O92" s="364"/>
      <c r="P92" s="364"/>
      <c r="Q92" s="319"/>
      <c r="R92" s="320"/>
    </row>
    <row r="93" spans="1:18" s="147" customFormat="1" ht="18.75" customHeight="1" x14ac:dyDescent="0.2">
      <c r="A93" s="1024">
        <v>49</v>
      </c>
      <c r="B93" s="1030" t="s">
        <v>4914</v>
      </c>
      <c r="C93" s="349" t="s">
        <v>4595</v>
      </c>
      <c r="D93" s="1028" t="s">
        <v>4596</v>
      </c>
      <c r="E93" s="317">
        <v>5137.5</v>
      </c>
      <c r="F93" s="317" t="s">
        <v>2827</v>
      </c>
      <c r="G93" s="1021">
        <v>42466</v>
      </c>
      <c r="H93" s="359" t="s">
        <v>4597</v>
      </c>
      <c r="I93" s="361" t="s">
        <v>4598</v>
      </c>
      <c r="J93" s="362" t="s">
        <v>496</v>
      </c>
      <c r="K93" s="318"/>
      <c r="L93" s="362" t="s">
        <v>496</v>
      </c>
      <c r="M93" s="318"/>
      <c r="N93" s="364" t="s">
        <v>496</v>
      </c>
      <c r="O93" s="364"/>
      <c r="P93" s="364"/>
      <c r="Q93" s="319"/>
      <c r="R93" s="320"/>
    </row>
    <row r="94" spans="1:18" s="147" customFormat="1" ht="18.75" customHeight="1" x14ac:dyDescent="0.2">
      <c r="A94" s="1032"/>
      <c r="B94" s="1033"/>
      <c r="C94" s="349" t="s">
        <v>75</v>
      </c>
      <c r="D94" s="1034"/>
      <c r="E94" s="317">
        <v>377.5</v>
      </c>
      <c r="F94" s="317" t="s">
        <v>2827</v>
      </c>
      <c r="G94" s="1022"/>
      <c r="H94" s="359" t="s">
        <v>4599</v>
      </c>
      <c r="I94" s="361" t="s">
        <v>4600</v>
      </c>
      <c r="J94" s="362" t="s">
        <v>496</v>
      </c>
      <c r="K94" s="318"/>
      <c r="L94" s="362" t="s">
        <v>496</v>
      </c>
      <c r="M94" s="318"/>
      <c r="N94" s="364" t="s">
        <v>496</v>
      </c>
      <c r="O94" s="364"/>
      <c r="P94" s="364"/>
      <c r="Q94" s="319"/>
      <c r="R94" s="320"/>
    </row>
    <row r="95" spans="1:18" s="147" customFormat="1" ht="18.75" customHeight="1" x14ac:dyDescent="0.2">
      <c r="A95" s="1032"/>
      <c r="B95" s="1033"/>
      <c r="C95" s="349" t="s">
        <v>1179</v>
      </c>
      <c r="D95" s="1034"/>
      <c r="E95" s="317">
        <v>353.3</v>
      </c>
      <c r="F95" s="317" t="s">
        <v>2827</v>
      </c>
      <c r="G95" s="1022"/>
      <c r="H95" s="359" t="s">
        <v>4601</v>
      </c>
      <c r="I95" s="361" t="s">
        <v>4602</v>
      </c>
      <c r="J95" s="362" t="s">
        <v>496</v>
      </c>
      <c r="K95" s="318"/>
      <c r="L95" s="362" t="s">
        <v>496</v>
      </c>
      <c r="M95" s="318"/>
      <c r="N95" s="364" t="s">
        <v>496</v>
      </c>
      <c r="O95" s="364"/>
      <c r="P95" s="364"/>
      <c r="Q95" s="319"/>
      <c r="R95" s="320"/>
    </row>
    <row r="96" spans="1:18" s="147" customFormat="1" ht="18.75" customHeight="1" x14ac:dyDescent="0.2">
      <c r="A96" s="1032"/>
      <c r="B96" s="1033"/>
      <c r="C96" s="349" t="s">
        <v>147</v>
      </c>
      <c r="D96" s="1034"/>
      <c r="E96" s="317">
        <v>1425.26</v>
      </c>
      <c r="F96" s="317" t="s">
        <v>2827</v>
      </c>
      <c r="G96" s="1022"/>
      <c r="H96" s="359" t="s">
        <v>4603</v>
      </c>
      <c r="I96" s="361" t="s">
        <v>4604</v>
      </c>
      <c r="J96" s="362" t="s">
        <v>496</v>
      </c>
      <c r="K96" s="318"/>
      <c r="L96" s="362" t="s">
        <v>496</v>
      </c>
      <c r="M96" s="318"/>
      <c r="N96" s="364" t="s">
        <v>496</v>
      </c>
      <c r="O96" s="364"/>
      <c r="P96" s="364"/>
      <c r="Q96" s="319"/>
      <c r="R96" s="320"/>
    </row>
    <row r="97" spans="1:18" s="147" customFormat="1" ht="30" customHeight="1" x14ac:dyDescent="0.2">
      <c r="A97" s="1032"/>
      <c r="B97" s="1033"/>
      <c r="C97" s="349" t="s">
        <v>4605</v>
      </c>
      <c r="D97" s="1034"/>
      <c r="E97" s="317">
        <v>340.25</v>
      </c>
      <c r="F97" s="317" t="s">
        <v>2827</v>
      </c>
      <c r="G97" s="1022"/>
      <c r="H97" s="359" t="s">
        <v>4606</v>
      </c>
      <c r="I97" s="361" t="s">
        <v>4607</v>
      </c>
      <c r="J97" s="362" t="s">
        <v>496</v>
      </c>
      <c r="K97" s="318"/>
      <c r="L97" s="362" t="s">
        <v>496</v>
      </c>
      <c r="M97" s="318"/>
      <c r="N97" s="364" t="s">
        <v>496</v>
      </c>
      <c r="O97" s="364"/>
      <c r="P97" s="364"/>
      <c r="Q97" s="319"/>
      <c r="R97" s="320"/>
    </row>
    <row r="98" spans="1:18" s="147" customFormat="1" ht="18.75" customHeight="1" x14ac:dyDescent="0.2">
      <c r="A98" s="1032"/>
      <c r="B98" s="1033"/>
      <c r="C98" s="349" t="s">
        <v>1492</v>
      </c>
      <c r="D98" s="1034"/>
      <c r="E98" s="317">
        <v>26.5</v>
      </c>
      <c r="F98" s="317" t="s">
        <v>2827</v>
      </c>
      <c r="G98" s="1022"/>
      <c r="H98" s="359" t="s">
        <v>4608</v>
      </c>
      <c r="I98" s="361" t="s">
        <v>4609</v>
      </c>
      <c r="J98" s="362" t="s">
        <v>496</v>
      </c>
      <c r="K98" s="318"/>
      <c r="L98" s="362" t="s">
        <v>496</v>
      </c>
      <c r="M98" s="318"/>
      <c r="N98" s="364" t="s">
        <v>496</v>
      </c>
      <c r="O98" s="364"/>
      <c r="P98" s="364"/>
      <c r="Q98" s="319"/>
      <c r="R98" s="320"/>
    </row>
    <row r="99" spans="1:18" s="147" customFormat="1" ht="25.5" customHeight="1" x14ac:dyDescent="0.2">
      <c r="A99" s="1032"/>
      <c r="B99" s="1033"/>
      <c r="C99" s="349" t="s">
        <v>4610</v>
      </c>
      <c r="D99" s="1034"/>
      <c r="E99" s="317">
        <v>434.8</v>
      </c>
      <c r="F99" s="317" t="s">
        <v>2827</v>
      </c>
      <c r="G99" s="1022"/>
      <c r="H99" s="359" t="s">
        <v>4599</v>
      </c>
      <c r="I99" s="361" t="s">
        <v>4611</v>
      </c>
      <c r="J99" s="362" t="s">
        <v>496</v>
      </c>
      <c r="K99" s="318"/>
      <c r="L99" s="362" t="s">
        <v>496</v>
      </c>
      <c r="M99" s="318"/>
      <c r="N99" s="364" t="s">
        <v>496</v>
      </c>
      <c r="O99" s="364"/>
      <c r="P99" s="364"/>
      <c r="Q99" s="319"/>
      <c r="R99" s="320"/>
    </row>
    <row r="100" spans="1:18" s="147" customFormat="1" ht="26.25" customHeight="1" x14ac:dyDescent="0.2">
      <c r="A100" s="1025"/>
      <c r="B100" s="1031"/>
      <c r="C100" s="349" t="s">
        <v>149</v>
      </c>
      <c r="D100" s="1029"/>
      <c r="E100" s="317">
        <v>732.35</v>
      </c>
      <c r="F100" s="317" t="s">
        <v>2827</v>
      </c>
      <c r="G100" s="1023"/>
      <c r="H100" s="359" t="s">
        <v>4612</v>
      </c>
      <c r="I100" s="361" t="s">
        <v>4613</v>
      </c>
      <c r="J100" s="362" t="s">
        <v>496</v>
      </c>
      <c r="K100" s="318"/>
      <c r="L100" s="362" t="s">
        <v>496</v>
      </c>
      <c r="M100" s="318"/>
      <c r="N100" s="364" t="s">
        <v>496</v>
      </c>
      <c r="O100" s="364"/>
      <c r="P100" s="364"/>
      <c r="Q100" s="319"/>
      <c r="R100" s="320"/>
    </row>
    <row r="101" spans="1:18" s="147" customFormat="1" ht="27" customHeight="1" x14ac:dyDescent="0.2">
      <c r="A101" s="1024">
        <v>50</v>
      </c>
      <c r="B101" s="1030" t="s">
        <v>4915</v>
      </c>
      <c r="C101" s="349" t="s">
        <v>2764</v>
      </c>
      <c r="D101" s="1028" t="s">
        <v>4614</v>
      </c>
      <c r="E101" s="317">
        <v>5565.25</v>
      </c>
      <c r="F101" s="317" t="s">
        <v>2703</v>
      </c>
      <c r="G101" s="1050">
        <v>42458</v>
      </c>
      <c r="H101" s="359" t="s">
        <v>4615</v>
      </c>
      <c r="I101" s="361" t="s">
        <v>4616</v>
      </c>
      <c r="J101" s="362" t="s">
        <v>496</v>
      </c>
      <c r="K101" s="318"/>
      <c r="L101" s="362" t="s">
        <v>496</v>
      </c>
      <c r="M101" s="318"/>
      <c r="N101" s="364" t="s">
        <v>496</v>
      </c>
      <c r="O101" s="364"/>
      <c r="P101" s="364"/>
      <c r="Q101" s="319"/>
      <c r="R101" s="320"/>
    </row>
    <row r="102" spans="1:18" s="147" customFormat="1" ht="50.25" customHeight="1" x14ac:dyDescent="0.2">
      <c r="A102" s="1032"/>
      <c r="B102" s="1033"/>
      <c r="C102" s="349" t="s">
        <v>3681</v>
      </c>
      <c r="D102" s="1034"/>
      <c r="E102" s="317">
        <v>1709</v>
      </c>
      <c r="F102" s="317" t="s">
        <v>2703</v>
      </c>
      <c r="G102" s="1051"/>
      <c r="H102" s="359" t="s">
        <v>4617</v>
      </c>
      <c r="I102" s="361" t="s">
        <v>4618</v>
      </c>
      <c r="J102" s="362" t="s">
        <v>496</v>
      </c>
      <c r="K102" s="318"/>
      <c r="L102" s="362" t="s">
        <v>496</v>
      </c>
      <c r="M102" s="318"/>
      <c r="N102" s="364"/>
      <c r="O102" s="364"/>
      <c r="P102" s="364" t="s">
        <v>496</v>
      </c>
      <c r="Q102" s="319"/>
      <c r="R102" s="320" t="s">
        <v>4916</v>
      </c>
    </row>
    <row r="103" spans="1:18" s="147" customFormat="1" ht="39.75" customHeight="1" x14ac:dyDescent="0.2">
      <c r="A103" s="1025"/>
      <c r="B103" s="1031"/>
      <c r="C103" s="349" t="s">
        <v>3998</v>
      </c>
      <c r="D103" s="1029"/>
      <c r="E103" s="317">
        <v>624</v>
      </c>
      <c r="F103" s="317" t="s">
        <v>2703</v>
      </c>
      <c r="G103" s="1052"/>
      <c r="H103" s="359" t="s">
        <v>4619</v>
      </c>
      <c r="I103" s="361" t="s">
        <v>4620</v>
      </c>
      <c r="J103" s="362" t="s">
        <v>496</v>
      </c>
      <c r="K103" s="318"/>
      <c r="L103" s="362" t="s">
        <v>496</v>
      </c>
      <c r="M103" s="318"/>
      <c r="N103" s="364" t="s">
        <v>496</v>
      </c>
      <c r="O103" s="364"/>
      <c r="P103" s="364"/>
      <c r="Q103" s="319"/>
      <c r="R103" s="320"/>
    </row>
    <row r="104" spans="1:18" s="147" customFormat="1" ht="72.75" customHeight="1" x14ac:dyDescent="0.2">
      <c r="A104" s="352">
        <v>51</v>
      </c>
      <c r="B104" s="353" t="s">
        <v>4917</v>
      </c>
      <c r="C104" s="349" t="s">
        <v>4621</v>
      </c>
      <c r="D104" s="349" t="s">
        <v>4622</v>
      </c>
      <c r="E104" s="317">
        <v>3390</v>
      </c>
      <c r="F104" s="317" t="s">
        <v>2847</v>
      </c>
      <c r="G104" s="356">
        <v>42493</v>
      </c>
      <c r="H104" s="359" t="s">
        <v>4623</v>
      </c>
      <c r="I104" s="361" t="s">
        <v>4624</v>
      </c>
      <c r="J104" s="362" t="s">
        <v>496</v>
      </c>
      <c r="K104" s="318"/>
      <c r="L104" s="362" t="s">
        <v>496</v>
      </c>
      <c r="M104" s="318"/>
      <c r="N104" s="364" t="s">
        <v>496</v>
      </c>
      <c r="O104" s="364"/>
      <c r="P104" s="364"/>
      <c r="Q104" s="319"/>
      <c r="R104" s="320"/>
    </row>
    <row r="105" spans="1:18" s="147" customFormat="1" ht="33.75" x14ac:dyDescent="0.2">
      <c r="A105" s="352">
        <v>52</v>
      </c>
      <c r="B105" s="353" t="s">
        <v>4918</v>
      </c>
      <c r="C105" s="349" t="s">
        <v>4625</v>
      </c>
      <c r="D105" s="349" t="s">
        <v>4626</v>
      </c>
      <c r="E105" s="317">
        <v>740</v>
      </c>
      <c r="F105" s="317" t="s">
        <v>2703</v>
      </c>
      <c r="G105" s="356">
        <v>42443</v>
      </c>
      <c r="H105" s="359" t="s">
        <v>4627</v>
      </c>
      <c r="I105" s="361" t="s">
        <v>4628</v>
      </c>
      <c r="J105" s="362" t="s">
        <v>496</v>
      </c>
      <c r="K105" s="318"/>
      <c r="L105" s="362" t="s">
        <v>496</v>
      </c>
      <c r="M105" s="318"/>
      <c r="N105" s="364" t="s">
        <v>496</v>
      </c>
      <c r="O105" s="364"/>
      <c r="P105" s="364"/>
      <c r="Q105" s="319"/>
      <c r="R105" s="320"/>
    </row>
    <row r="106" spans="1:18" s="147" customFormat="1" ht="33.75" x14ac:dyDescent="0.2">
      <c r="A106" s="352">
        <v>53</v>
      </c>
      <c r="B106" s="353" t="s">
        <v>4919</v>
      </c>
      <c r="C106" s="349" t="s">
        <v>3826</v>
      </c>
      <c r="D106" s="349" t="s">
        <v>4629</v>
      </c>
      <c r="E106" s="317">
        <v>359</v>
      </c>
      <c r="F106" s="317" t="s">
        <v>2703</v>
      </c>
      <c r="G106" s="356">
        <v>42439</v>
      </c>
      <c r="H106" s="359" t="s">
        <v>4630</v>
      </c>
      <c r="I106" s="361" t="s">
        <v>4631</v>
      </c>
      <c r="J106" s="362" t="s">
        <v>496</v>
      </c>
      <c r="K106" s="318"/>
      <c r="L106" s="362" t="s">
        <v>496</v>
      </c>
      <c r="M106" s="318"/>
      <c r="N106" s="364"/>
      <c r="O106" s="364"/>
      <c r="P106" s="364" t="s">
        <v>496</v>
      </c>
      <c r="Q106" s="319"/>
      <c r="R106" s="320"/>
    </row>
    <row r="107" spans="1:18" s="147" customFormat="1" ht="33.75" x14ac:dyDescent="0.2">
      <c r="A107" s="352">
        <v>54</v>
      </c>
      <c r="B107" s="353" t="s">
        <v>4920</v>
      </c>
      <c r="C107" s="349" t="s">
        <v>4400</v>
      </c>
      <c r="D107" s="349" t="s">
        <v>4632</v>
      </c>
      <c r="E107" s="317">
        <v>90</v>
      </c>
      <c r="F107" s="317" t="s">
        <v>2703</v>
      </c>
      <c r="G107" s="356">
        <v>42436</v>
      </c>
      <c r="H107" s="359" t="s">
        <v>4633</v>
      </c>
      <c r="I107" s="361" t="s">
        <v>4634</v>
      </c>
      <c r="J107" s="362" t="s">
        <v>496</v>
      </c>
      <c r="K107" s="318"/>
      <c r="L107" s="362" t="s">
        <v>496</v>
      </c>
      <c r="M107" s="318"/>
      <c r="N107" s="364" t="s">
        <v>496</v>
      </c>
      <c r="O107" s="364"/>
      <c r="P107" s="364"/>
      <c r="Q107" s="319"/>
      <c r="R107" s="320"/>
    </row>
    <row r="108" spans="1:18" s="147" customFormat="1" ht="22.5" customHeight="1" x14ac:dyDescent="0.2">
      <c r="A108" s="1024">
        <v>55</v>
      </c>
      <c r="B108" s="1030" t="s">
        <v>4921</v>
      </c>
      <c r="C108" s="349" t="s">
        <v>4635</v>
      </c>
      <c r="D108" s="1028" t="s">
        <v>4636</v>
      </c>
      <c r="E108" s="317">
        <v>420</v>
      </c>
      <c r="F108" s="317" t="s">
        <v>2703</v>
      </c>
      <c r="G108" s="1021">
        <v>42444</v>
      </c>
      <c r="H108" s="1043" t="s">
        <v>4637</v>
      </c>
      <c r="I108" s="361" t="s">
        <v>4638</v>
      </c>
      <c r="J108" s="362" t="s">
        <v>496</v>
      </c>
      <c r="K108" s="318"/>
      <c r="L108" s="362" t="s">
        <v>496</v>
      </c>
      <c r="M108" s="318"/>
      <c r="N108" s="364"/>
      <c r="O108" s="364"/>
      <c r="P108" s="364" t="s">
        <v>496</v>
      </c>
      <c r="Q108" s="319"/>
      <c r="R108" s="320"/>
    </row>
    <row r="109" spans="1:18" s="147" customFormat="1" ht="18.75" customHeight="1" x14ac:dyDescent="0.2">
      <c r="A109" s="1032"/>
      <c r="B109" s="1033"/>
      <c r="C109" s="349" t="s">
        <v>4639</v>
      </c>
      <c r="D109" s="1034"/>
      <c r="E109" s="317">
        <v>678</v>
      </c>
      <c r="F109" s="317" t="s">
        <v>2703</v>
      </c>
      <c r="G109" s="1022"/>
      <c r="H109" s="1044"/>
      <c r="I109" s="361" t="s">
        <v>4640</v>
      </c>
      <c r="J109" s="362" t="s">
        <v>496</v>
      </c>
      <c r="K109" s="318"/>
      <c r="L109" s="362" t="s">
        <v>496</v>
      </c>
      <c r="M109" s="318"/>
      <c r="N109" s="364" t="s">
        <v>496</v>
      </c>
      <c r="O109" s="364"/>
      <c r="P109" s="364"/>
      <c r="Q109" s="319"/>
      <c r="R109" s="320"/>
    </row>
    <row r="110" spans="1:18" s="147" customFormat="1" ht="22.5" customHeight="1" x14ac:dyDescent="0.2">
      <c r="A110" s="1032"/>
      <c r="B110" s="1033"/>
      <c r="C110" s="349" t="s">
        <v>4641</v>
      </c>
      <c r="D110" s="1034"/>
      <c r="E110" s="317">
        <v>336.06</v>
      </c>
      <c r="F110" s="317" t="s">
        <v>2703</v>
      </c>
      <c r="G110" s="1022"/>
      <c r="H110" s="1044"/>
      <c r="I110" s="361" t="s">
        <v>4642</v>
      </c>
      <c r="J110" s="362" t="s">
        <v>496</v>
      </c>
      <c r="K110" s="318"/>
      <c r="L110" s="362" t="s">
        <v>496</v>
      </c>
      <c r="M110" s="318"/>
      <c r="N110" s="364"/>
      <c r="O110" s="364"/>
      <c r="P110" s="364" t="s">
        <v>496</v>
      </c>
      <c r="Q110" s="319"/>
      <c r="R110" s="320"/>
    </row>
    <row r="111" spans="1:18" s="147" customFormat="1" ht="18.75" customHeight="1" x14ac:dyDescent="0.2">
      <c r="A111" s="1032"/>
      <c r="B111" s="1033"/>
      <c r="C111" s="349" t="s">
        <v>4643</v>
      </c>
      <c r="D111" s="1034"/>
      <c r="E111" s="317">
        <v>542.4</v>
      </c>
      <c r="F111" s="317" t="s">
        <v>2703</v>
      </c>
      <c r="G111" s="1022"/>
      <c r="H111" s="1044"/>
      <c r="I111" s="361" t="s">
        <v>4644</v>
      </c>
      <c r="J111" s="362" t="s">
        <v>496</v>
      </c>
      <c r="K111" s="318"/>
      <c r="L111" s="362" t="s">
        <v>496</v>
      </c>
      <c r="M111" s="318"/>
      <c r="N111" s="364"/>
      <c r="O111" s="364"/>
      <c r="P111" s="364" t="s">
        <v>496</v>
      </c>
      <c r="Q111" s="319"/>
      <c r="R111" s="320"/>
    </row>
    <row r="112" spans="1:18" s="147" customFormat="1" ht="18.75" customHeight="1" x14ac:dyDescent="0.2">
      <c r="A112" s="1025"/>
      <c r="B112" s="1031"/>
      <c r="C112" s="349" t="s">
        <v>4645</v>
      </c>
      <c r="D112" s="1029"/>
      <c r="E112" s="317">
        <v>759.3</v>
      </c>
      <c r="F112" s="317" t="s">
        <v>2703</v>
      </c>
      <c r="G112" s="1023"/>
      <c r="H112" s="1045"/>
      <c r="I112" s="361" t="s">
        <v>4646</v>
      </c>
      <c r="J112" s="362" t="s">
        <v>496</v>
      </c>
      <c r="K112" s="318"/>
      <c r="L112" s="362" t="s">
        <v>496</v>
      </c>
      <c r="M112" s="318"/>
      <c r="N112" s="364"/>
      <c r="O112" s="364"/>
      <c r="P112" s="364" t="s">
        <v>496</v>
      </c>
      <c r="Q112" s="319"/>
      <c r="R112" s="320"/>
    </row>
    <row r="113" spans="1:18" s="147" customFormat="1" ht="45" x14ac:dyDescent="0.2">
      <c r="A113" s="352">
        <v>56</v>
      </c>
      <c r="B113" s="353" t="s">
        <v>4922</v>
      </c>
      <c r="C113" s="349" t="s">
        <v>4647</v>
      </c>
      <c r="D113" s="349" t="s">
        <v>4648</v>
      </c>
      <c r="E113" s="317">
        <v>9944</v>
      </c>
      <c r="F113" s="317" t="s">
        <v>2703</v>
      </c>
      <c r="G113" s="356">
        <v>42458</v>
      </c>
      <c r="H113" s="359" t="s">
        <v>4649</v>
      </c>
      <c r="I113" s="361" t="s">
        <v>4650</v>
      </c>
      <c r="J113" s="362" t="s">
        <v>496</v>
      </c>
      <c r="K113" s="318"/>
      <c r="L113" s="362" t="s">
        <v>496</v>
      </c>
      <c r="M113" s="318"/>
      <c r="N113" s="364"/>
      <c r="O113" s="364"/>
      <c r="P113" s="364" t="s">
        <v>496</v>
      </c>
      <c r="Q113" s="319"/>
      <c r="R113" s="320"/>
    </row>
    <row r="114" spans="1:18" s="147" customFormat="1" ht="22.5" x14ac:dyDescent="0.2">
      <c r="A114" s="352">
        <v>57</v>
      </c>
      <c r="B114" s="353" t="s">
        <v>4923</v>
      </c>
      <c r="C114" s="349" t="s">
        <v>2845</v>
      </c>
      <c r="D114" s="349" t="s">
        <v>4651</v>
      </c>
      <c r="E114" s="317">
        <v>1500</v>
      </c>
      <c r="F114" s="317" t="s">
        <v>2703</v>
      </c>
      <c r="G114" s="356">
        <v>42458</v>
      </c>
      <c r="H114" s="359" t="s">
        <v>4652</v>
      </c>
      <c r="I114" s="361" t="s">
        <v>4653</v>
      </c>
      <c r="J114" s="362" t="s">
        <v>496</v>
      </c>
      <c r="K114" s="318"/>
      <c r="L114" s="362" t="s">
        <v>496</v>
      </c>
      <c r="M114" s="318"/>
      <c r="N114" s="364" t="s">
        <v>496</v>
      </c>
      <c r="O114" s="364"/>
      <c r="P114" s="364"/>
      <c r="Q114" s="319"/>
      <c r="R114" s="320"/>
    </row>
    <row r="115" spans="1:18" s="147" customFormat="1" ht="33.75" x14ac:dyDescent="0.2">
      <c r="A115" s="352">
        <v>58</v>
      </c>
      <c r="B115" s="353" t="s">
        <v>4924</v>
      </c>
      <c r="C115" s="349" t="s">
        <v>4654</v>
      </c>
      <c r="D115" s="349" t="s">
        <v>4655</v>
      </c>
      <c r="E115" s="317">
        <v>3092</v>
      </c>
      <c r="F115" s="317" t="s">
        <v>2827</v>
      </c>
      <c r="G115" s="356">
        <v>42481</v>
      </c>
      <c r="H115" s="359" t="s">
        <v>4656</v>
      </c>
      <c r="I115" s="361" t="s">
        <v>4657</v>
      </c>
      <c r="J115" s="362" t="s">
        <v>496</v>
      </c>
      <c r="K115" s="318"/>
      <c r="L115" s="362" t="s">
        <v>496</v>
      </c>
      <c r="M115" s="318"/>
      <c r="N115" s="364" t="s">
        <v>496</v>
      </c>
      <c r="O115" s="364"/>
      <c r="P115" s="364"/>
      <c r="Q115" s="319"/>
      <c r="R115" s="320"/>
    </row>
    <row r="116" spans="1:18" s="147" customFormat="1" ht="27" customHeight="1" x14ac:dyDescent="0.2">
      <c r="A116" s="1024">
        <v>59</v>
      </c>
      <c r="B116" s="1030" t="s">
        <v>4925</v>
      </c>
      <c r="C116" s="349" t="s">
        <v>3298</v>
      </c>
      <c r="D116" s="1028" t="s">
        <v>5225</v>
      </c>
      <c r="E116" s="317">
        <v>2741.6</v>
      </c>
      <c r="F116" s="317" t="s">
        <v>2827</v>
      </c>
      <c r="G116" s="356">
        <v>42475</v>
      </c>
      <c r="H116" s="359" t="s">
        <v>4658</v>
      </c>
      <c r="I116" s="361" t="s">
        <v>4659</v>
      </c>
      <c r="J116" s="362" t="s">
        <v>496</v>
      </c>
      <c r="K116" s="318"/>
      <c r="L116" s="362" t="s">
        <v>496</v>
      </c>
      <c r="M116" s="318"/>
      <c r="N116" s="364" t="s">
        <v>496</v>
      </c>
      <c r="O116" s="364"/>
      <c r="P116" s="364"/>
      <c r="Q116" s="319"/>
      <c r="R116" s="320"/>
    </row>
    <row r="117" spans="1:18" s="147" customFormat="1" ht="27" customHeight="1" x14ac:dyDescent="0.2">
      <c r="A117" s="1025"/>
      <c r="B117" s="1031"/>
      <c r="C117" s="349" t="s">
        <v>4539</v>
      </c>
      <c r="D117" s="1029"/>
      <c r="E117" s="317">
        <v>1412.9</v>
      </c>
      <c r="F117" s="317" t="s">
        <v>2827</v>
      </c>
      <c r="G117" s="356">
        <v>42475</v>
      </c>
      <c r="H117" s="359" t="s">
        <v>4658</v>
      </c>
      <c r="I117" s="361" t="s">
        <v>4660</v>
      </c>
      <c r="J117" s="362" t="s">
        <v>496</v>
      </c>
      <c r="K117" s="318"/>
      <c r="L117" s="362" t="s">
        <v>496</v>
      </c>
      <c r="M117" s="318"/>
      <c r="N117" s="364" t="s">
        <v>496</v>
      </c>
      <c r="O117" s="364"/>
      <c r="P117" s="364"/>
      <c r="Q117" s="319"/>
      <c r="R117" s="320"/>
    </row>
    <row r="118" spans="1:18" s="147" customFormat="1" ht="33.75" x14ac:dyDescent="0.2">
      <c r="A118" s="352">
        <v>60</v>
      </c>
      <c r="B118" s="353" t="s">
        <v>4926</v>
      </c>
      <c r="C118" s="349" t="s">
        <v>3637</v>
      </c>
      <c r="D118" s="349" t="s">
        <v>4661</v>
      </c>
      <c r="E118" s="317">
        <v>1000</v>
      </c>
      <c r="F118" s="317" t="s">
        <v>2703</v>
      </c>
      <c r="G118" s="356">
        <v>42458</v>
      </c>
      <c r="H118" s="359" t="s">
        <v>4662</v>
      </c>
      <c r="I118" s="361" t="s">
        <v>4663</v>
      </c>
      <c r="J118" s="362" t="s">
        <v>496</v>
      </c>
      <c r="K118" s="318"/>
      <c r="L118" s="362" t="s">
        <v>496</v>
      </c>
      <c r="M118" s="318"/>
      <c r="N118" s="364"/>
      <c r="O118" s="364"/>
      <c r="P118" s="364"/>
      <c r="Q118" s="319" t="s">
        <v>496</v>
      </c>
      <c r="R118" s="320"/>
    </row>
    <row r="119" spans="1:18" s="147" customFormat="1" ht="56.25" x14ac:dyDescent="0.2">
      <c r="A119" s="352">
        <v>61</v>
      </c>
      <c r="B119" s="353" t="s">
        <v>4927</v>
      </c>
      <c r="C119" s="349" t="s">
        <v>3456</v>
      </c>
      <c r="D119" s="349" t="s">
        <v>4664</v>
      </c>
      <c r="E119" s="317">
        <v>3200</v>
      </c>
      <c r="F119" s="317" t="s">
        <v>2827</v>
      </c>
      <c r="G119" s="356">
        <v>42464</v>
      </c>
      <c r="H119" s="359" t="s">
        <v>4665</v>
      </c>
      <c r="I119" s="361" t="s">
        <v>4666</v>
      </c>
      <c r="J119" s="362" t="s">
        <v>496</v>
      </c>
      <c r="K119" s="318"/>
      <c r="L119" s="362" t="s">
        <v>496</v>
      </c>
      <c r="M119" s="318"/>
      <c r="N119" s="364" t="s">
        <v>496</v>
      </c>
      <c r="O119" s="364"/>
      <c r="P119" s="364"/>
      <c r="Q119" s="319"/>
      <c r="R119" s="320"/>
    </row>
    <row r="120" spans="1:18" s="147" customFormat="1" ht="45" x14ac:dyDescent="0.2">
      <c r="A120" s="352">
        <v>62</v>
      </c>
      <c r="B120" s="353" t="s">
        <v>4928</v>
      </c>
      <c r="C120" s="349" t="s">
        <v>3637</v>
      </c>
      <c r="D120" s="349" t="s">
        <v>4667</v>
      </c>
      <c r="E120" s="317">
        <v>1805</v>
      </c>
      <c r="F120" s="317" t="s">
        <v>2703</v>
      </c>
      <c r="G120" s="356">
        <v>42460</v>
      </c>
      <c r="H120" s="359" t="s">
        <v>4668</v>
      </c>
      <c r="I120" s="361" t="s">
        <v>4669</v>
      </c>
      <c r="J120" s="362" t="s">
        <v>496</v>
      </c>
      <c r="K120" s="318"/>
      <c r="L120" s="362" t="s">
        <v>496</v>
      </c>
      <c r="M120" s="318"/>
      <c r="N120" s="364"/>
      <c r="O120" s="364"/>
      <c r="P120" s="364" t="s">
        <v>496</v>
      </c>
      <c r="Q120" s="319"/>
      <c r="R120" s="320"/>
    </row>
    <row r="121" spans="1:18" s="147" customFormat="1" ht="36.75" customHeight="1" x14ac:dyDescent="0.2">
      <c r="A121" s="1024">
        <v>63</v>
      </c>
      <c r="B121" s="1030" t="s">
        <v>4929</v>
      </c>
      <c r="C121" s="349" t="s">
        <v>2554</v>
      </c>
      <c r="D121" s="1028" t="s">
        <v>4670</v>
      </c>
      <c r="E121" s="317">
        <v>796</v>
      </c>
      <c r="F121" s="317" t="s">
        <v>2703</v>
      </c>
      <c r="G121" s="1021">
        <v>42446</v>
      </c>
      <c r="H121" s="1046" t="s">
        <v>4671</v>
      </c>
      <c r="I121" s="361" t="s">
        <v>4672</v>
      </c>
      <c r="J121" s="362" t="s">
        <v>496</v>
      </c>
      <c r="K121" s="318"/>
      <c r="L121" s="362" t="s">
        <v>496</v>
      </c>
      <c r="M121" s="318"/>
      <c r="N121" s="364" t="s">
        <v>496</v>
      </c>
      <c r="O121" s="364"/>
      <c r="P121" s="364"/>
      <c r="Q121" s="319"/>
      <c r="R121" s="320"/>
    </row>
    <row r="122" spans="1:18" s="147" customFormat="1" ht="29.25" customHeight="1" x14ac:dyDescent="0.2">
      <c r="A122" s="1025"/>
      <c r="B122" s="1031"/>
      <c r="C122" s="349" t="s">
        <v>2551</v>
      </c>
      <c r="D122" s="1029"/>
      <c r="E122" s="317">
        <v>873.26</v>
      </c>
      <c r="F122" s="317" t="s">
        <v>2703</v>
      </c>
      <c r="G122" s="1023"/>
      <c r="H122" s="1047"/>
      <c r="I122" s="361" t="s">
        <v>4673</v>
      </c>
      <c r="J122" s="362" t="s">
        <v>496</v>
      </c>
      <c r="K122" s="318"/>
      <c r="L122" s="362" t="s">
        <v>496</v>
      </c>
      <c r="M122" s="318"/>
      <c r="N122" s="364" t="s">
        <v>496</v>
      </c>
      <c r="O122" s="364"/>
      <c r="P122" s="364"/>
      <c r="Q122" s="319"/>
      <c r="R122" s="320"/>
    </row>
    <row r="123" spans="1:18" s="147" customFormat="1" ht="18.75" customHeight="1" x14ac:dyDescent="0.2">
      <c r="A123" s="1024">
        <v>64</v>
      </c>
      <c r="B123" s="1030" t="s">
        <v>4930</v>
      </c>
      <c r="C123" s="349" t="s">
        <v>75</v>
      </c>
      <c r="D123" s="1028" t="s">
        <v>4674</v>
      </c>
      <c r="E123" s="317">
        <v>2350.8000000000002</v>
      </c>
      <c r="F123" s="317" t="s">
        <v>2827</v>
      </c>
      <c r="G123" s="1021">
        <v>42472</v>
      </c>
      <c r="H123" s="359" t="s">
        <v>4675</v>
      </c>
      <c r="I123" s="361" t="s">
        <v>4676</v>
      </c>
      <c r="J123" s="362" t="s">
        <v>496</v>
      </c>
      <c r="K123" s="318"/>
      <c r="L123" s="362" t="s">
        <v>496</v>
      </c>
      <c r="M123" s="318"/>
      <c r="N123" s="364" t="s">
        <v>496</v>
      </c>
      <c r="O123" s="364"/>
      <c r="P123" s="364"/>
      <c r="Q123" s="319"/>
      <c r="R123" s="320"/>
    </row>
    <row r="124" spans="1:18" s="147" customFormat="1" ht="18.75" customHeight="1" x14ac:dyDescent="0.2">
      <c r="A124" s="1032"/>
      <c r="B124" s="1033"/>
      <c r="C124" s="349" t="s">
        <v>78</v>
      </c>
      <c r="D124" s="1034"/>
      <c r="E124" s="317">
        <v>2459.2800000000002</v>
      </c>
      <c r="F124" s="317" t="s">
        <v>2827</v>
      </c>
      <c r="G124" s="1022"/>
      <c r="H124" s="359" t="s">
        <v>4677</v>
      </c>
      <c r="I124" s="361" t="s">
        <v>4678</v>
      </c>
      <c r="J124" s="362" t="s">
        <v>496</v>
      </c>
      <c r="K124" s="318"/>
      <c r="L124" s="362" t="s">
        <v>496</v>
      </c>
      <c r="M124" s="318"/>
      <c r="N124" s="364" t="s">
        <v>496</v>
      </c>
      <c r="O124" s="364"/>
      <c r="P124" s="364"/>
      <c r="Q124" s="319"/>
      <c r="R124" s="320"/>
    </row>
    <row r="125" spans="1:18" s="147" customFormat="1" ht="18.75" customHeight="1" x14ac:dyDescent="0.2">
      <c r="A125" s="1032"/>
      <c r="B125" s="1033"/>
      <c r="C125" s="349" t="s">
        <v>1179</v>
      </c>
      <c r="D125" s="1034"/>
      <c r="E125" s="317">
        <v>150</v>
      </c>
      <c r="F125" s="317" t="s">
        <v>2827</v>
      </c>
      <c r="G125" s="1022"/>
      <c r="H125" s="359" t="s">
        <v>4679</v>
      </c>
      <c r="I125" s="361" t="s">
        <v>4680</v>
      </c>
      <c r="J125" s="362" t="s">
        <v>496</v>
      </c>
      <c r="K125" s="318"/>
      <c r="L125" s="362" t="s">
        <v>496</v>
      </c>
      <c r="M125" s="318"/>
      <c r="N125" s="364" t="s">
        <v>496</v>
      </c>
      <c r="O125" s="364"/>
      <c r="P125" s="364"/>
      <c r="Q125" s="319"/>
      <c r="R125" s="320"/>
    </row>
    <row r="126" spans="1:18" s="147" customFormat="1" ht="18.75" customHeight="1" x14ac:dyDescent="0.2">
      <c r="A126" s="1025"/>
      <c r="B126" s="1031"/>
      <c r="C126" s="349" t="s">
        <v>448</v>
      </c>
      <c r="D126" s="1029"/>
      <c r="E126" s="317">
        <v>1993</v>
      </c>
      <c r="F126" s="317" t="s">
        <v>2827</v>
      </c>
      <c r="G126" s="1023"/>
      <c r="H126" s="359" t="s">
        <v>4681</v>
      </c>
      <c r="I126" s="361" t="s">
        <v>4682</v>
      </c>
      <c r="J126" s="362" t="s">
        <v>496</v>
      </c>
      <c r="K126" s="318"/>
      <c r="L126" s="362" t="s">
        <v>496</v>
      </c>
      <c r="M126" s="318"/>
      <c r="N126" s="364" t="s">
        <v>496</v>
      </c>
      <c r="O126" s="364"/>
      <c r="P126" s="364"/>
      <c r="Q126" s="319"/>
      <c r="R126" s="320"/>
    </row>
    <row r="127" spans="1:18" s="147" customFormat="1" ht="18.75" x14ac:dyDescent="0.2">
      <c r="A127" s="1024">
        <v>65</v>
      </c>
      <c r="B127" s="1030" t="s">
        <v>4931</v>
      </c>
      <c r="C127" s="349" t="s">
        <v>2760</v>
      </c>
      <c r="D127" s="1028" t="s">
        <v>4683</v>
      </c>
      <c r="E127" s="317">
        <v>72</v>
      </c>
      <c r="F127" s="317" t="s">
        <v>2827</v>
      </c>
      <c r="G127" s="1021">
        <v>42467</v>
      </c>
      <c r="H127" s="359" t="s">
        <v>4684</v>
      </c>
      <c r="I127" s="361" t="s">
        <v>4685</v>
      </c>
      <c r="J127" s="362" t="s">
        <v>496</v>
      </c>
      <c r="K127" s="318"/>
      <c r="L127" s="362" t="s">
        <v>496</v>
      </c>
      <c r="M127" s="318"/>
      <c r="N127" s="364"/>
      <c r="O127" s="364"/>
      <c r="P127" s="364" t="s">
        <v>496</v>
      </c>
      <c r="Q127" s="319"/>
      <c r="R127" s="320"/>
    </row>
    <row r="128" spans="1:18" s="147" customFormat="1" ht="18.75" x14ac:dyDescent="0.2">
      <c r="A128" s="1025"/>
      <c r="B128" s="1031"/>
      <c r="C128" s="349" t="s">
        <v>4583</v>
      </c>
      <c r="D128" s="1029"/>
      <c r="E128" s="317">
        <v>357.5</v>
      </c>
      <c r="F128" s="317" t="s">
        <v>2827</v>
      </c>
      <c r="G128" s="1023"/>
      <c r="H128" s="359" t="s">
        <v>4686</v>
      </c>
      <c r="I128" s="361" t="s">
        <v>4687</v>
      </c>
      <c r="J128" s="362" t="s">
        <v>496</v>
      </c>
      <c r="K128" s="318"/>
      <c r="L128" s="362" t="s">
        <v>496</v>
      </c>
      <c r="M128" s="318"/>
      <c r="N128" s="364"/>
      <c r="O128" s="364"/>
      <c r="P128" s="364"/>
      <c r="Q128" s="319" t="s">
        <v>496</v>
      </c>
      <c r="R128" s="320"/>
    </row>
    <row r="129" spans="1:18" s="147" customFormat="1" ht="22.5" x14ac:dyDescent="0.2">
      <c r="A129" s="1024">
        <v>66</v>
      </c>
      <c r="B129" s="1030" t="s">
        <v>4932</v>
      </c>
      <c r="C129" s="349" t="s">
        <v>4539</v>
      </c>
      <c r="D129" s="1028" t="s">
        <v>4688</v>
      </c>
      <c r="E129" s="317">
        <v>127.43</v>
      </c>
      <c r="F129" s="317" t="s">
        <v>2827</v>
      </c>
      <c r="G129" s="1021">
        <v>42481</v>
      </c>
      <c r="H129" s="359" t="s">
        <v>4689</v>
      </c>
      <c r="I129" s="361" t="s">
        <v>4690</v>
      </c>
      <c r="J129" s="362" t="s">
        <v>496</v>
      </c>
      <c r="K129" s="318"/>
      <c r="L129" s="362" t="s">
        <v>496</v>
      </c>
      <c r="M129" s="318"/>
      <c r="N129" s="364" t="s">
        <v>496</v>
      </c>
      <c r="O129" s="364"/>
      <c r="P129" s="364"/>
      <c r="Q129" s="319"/>
      <c r="R129" s="320"/>
    </row>
    <row r="130" spans="1:18" s="147" customFormat="1" ht="18.75" x14ac:dyDescent="0.2">
      <c r="A130" s="1032"/>
      <c r="B130" s="1033"/>
      <c r="C130" s="349" t="s">
        <v>4535</v>
      </c>
      <c r="D130" s="1034"/>
      <c r="E130" s="317">
        <v>1194.75</v>
      </c>
      <c r="F130" s="317" t="s">
        <v>2827</v>
      </c>
      <c r="G130" s="1022"/>
      <c r="H130" s="359" t="s">
        <v>4691</v>
      </c>
      <c r="I130" s="361" t="s">
        <v>4692</v>
      </c>
      <c r="J130" s="362" t="s">
        <v>496</v>
      </c>
      <c r="K130" s="318"/>
      <c r="L130" s="362" t="s">
        <v>496</v>
      </c>
      <c r="M130" s="318"/>
      <c r="N130" s="364" t="s">
        <v>496</v>
      </c>
      <c r="O130" s="364"/>
      <c r="P130" s="364"/>
      <c r="Q130" s="319"/>
      <c r="R130" s="320"/>
    </row>
    <row r="131" spans="1:18" s="147" customFormat="1" ht="33.75" x14ac:dyDescent="0.2">
      <c r="A131" s="1032"/>
      <c r="B131" s="1033"/>
      <c r="C131" s="349" t="s">
        <v>3998</v>
      </c>
      <c r="D131" s="1034"/>
      <c r="E131" s="317">
        <v>276</v>
      </c>
      <c r="F131" s="317" t="s">
        <v>2827</v>
      </c>
      <c r="G131" s="1022"/>
      <c r="H131" s="359" t="s">
        <v>4693</v>
      </c>
      <c r="I131" s="361" t="s">
        <v>4694</v>
      </c>
      <c r="J131" s="362" t="s">
        <v>496</v>
      </c>
      <c r="K131" s="318"/>
      <c r="L131" s="362" t="s">
        <v>496</v>
      </c>
      <c r="M131" s="318"/>
      <c r="N131" s="364" t="s">
        <v>496</v>
      </c>
      <c r="O131" s="364"/>
      <c r="P131" s="364"/>
      <c r="Q131" s="319"/>
      <c r="R131" s="320"/>
    </row>
    <row r="132" spans="1:18" s="147" customFormat="1" ht="18.75" x14ac:dyDescent="0.2">
      <c r="A132" s="1032"/>
      <c r="B132" s="1033"/>
      <c r="C132" s="349" t="s">
        <v>3681</v>
      </c>
      <c r="D132" s="1034"/>
      <c r="E132" s="317">
        <v>187.58</v>
      </c>
      <c r="F132" s="317" t="s">
        <v>2827</v>
      </c>
      <c r="G132" s="1022"/>
      <c r="H132" s="359" t="s">
        <v>4695</v>
      </c>
      <c r="I132" s="361" t="s">
        <v>4696</v>
      </c>
      <c r="J132" s="362" t="s">
        <v>496</v>
      </c>
      <c r="K132" s="318"/>
      <c r="L132" s="362" t="s">
        <v>496</v>
      </c>
      <c r="M132" s="318"/>
      <c r="N132" s="364" t="s">
        <v>496</v>
      </c>
      <c r="O132" s="364"/>
      <c r="P132" s="364"/>
      <c r="Q132" s="319"/>
      <c r="R132" s="320"/>
    </row>
    <row r="133" spans="1:18" s="147" customFormat="1" ht="18.75" x14ac:dyDescent="0.2">
      <c r="A133" s="1025"/>
      <c r="B133" s="1031"/>
      <c r="C133" s="349" t="s">
        <v>3693</v>
      </c>
      <c r="D133" s="1029"/>
      <c r="E133" s="317">
        <v>34.549999999999997</v>
      </c>
      <c r="F133" s="317" t="s">
        <v>2827</v>
      </c>
      <c r="G133" s="1023"/>
      <c r="H133" s="359" t="s">
        <v>4697</v>
      </c>
      <c r="I133" s="361" t="s">
        <v>4698</v>
      </c>
      <c r="J133" s="362" t="s">
        <v>496</v>
      </c>
      <c r="K133" s="318"/>
      <c r="L133" s="362" t="s">
        <v>496</v>
      </c>
      <c r="M133" s="318"/>
      <c r="N133" s="364" t="s">
        <v>496</v>
      </c>
      <c r="O133" s="364"/>
      <c r="P133" s="364"/>
      <c r="Q133" s="319"/>
      <c r="R133" s="320"/>
    </row>
    <row r="134" spans="1:18" s="147" customFormat="1" ht="29.25" x14ac:dyDescent="0.2">
      <c r="A134" s="352">
        <v>67</v>
      </c>
      <c r="B134" s="353" t="s">
        <v>4933</v>
      </c>
      <c r="C134" s="349" t="s">
        <v>2678</v>
      </c>
      <c r="D134" s="349" t="s">
        <v>4699</v>
      </c>
      <c r="E134" s="317">
        <v>1600</v>
      </c>
      <c r="F134" s="317" t="s">
        <v>2827</v>
      </c>
      <c r="G134" s="356">
        <v>42481</v>
      </c>
      <c r="H134" s="359" t="s">
        <v>4656</v>
      </c>
      <c r="I134" s="361" t="s">
        <v>4700</v>
      </c>
      <c r="J134" s="364" t="s">
        <v>496</v>
      </c>
      <c r="K134" s="341"/>
      <c r="L134" s="364" t="s">
        <v>496</v>
      </c>
      <c r="M134" s="341"/>
      <c r="N134" s="364" t="s">
        <v>496</v>
      </c>
      <c r="O134" s="364"/>
      <c r="P134" s="364"/>
      <c r="Q134" s="319"/>
      <c r="R134" s="320"/>
    </row>
    <row r="135" spans="1:18" s="147" customFormat="1" ht="72" customHeight="1" x14ac:dyDescent="0.2">
      <c r="A135" s="1024">
        <v>68</v>
      </c>
      <c r="B135" s="1030" t="s">
        <v>4934</v>
      </c>
      <c r="C135" s="349" t="s">
        <v>4701</v>
      </c>
      <c r="D135" s="1028" t="s">
        <v>4702</v>
      </c>
      <c r="E135" s="317">
        <v>383.9</v>
      </c>
      <c r="F135" s="317" t="s">
        <v>2847</v>
      </c>
      <c r="G135" s="1021">
        <v>42506</v>
      </c>
      <c r="H135" s="359" t="s">
        <v>4703</v>
      </c>
      <c r="I135" s="361" t="s">
        <v>4704</v>
      </c>
      <c r="J135" s="362"/>
      <c r="K135" s="362" t="s">
        <v>496</v>
      </c>
      <c r="L135" s="362" t="s">
        <v>496</v>
      </c>
      <c r="M135" s="318"/>
      <c r="N135" s="364"/>
      <c r="O135" s="364"/>
      <c r="P135" s="364"/>
      <c r="Q135" s="319" t="s">
        <v>496</v>
      </c>
      <c r="R135" s="320" t="s">
        <v>5211</v>
      </c>
    </row>
    <row r="136" spans="1:18" s="147" customFormat="1" ht="29.25" customHeight="1" x14ac:dyDescent="0.2">
      <c r="A136" s="1032"/>
      <c r="B136" s="1033"/>
      <c r="C136" s="349" t="s">
        <v>3844</v>
      </c>
      <c r="D136" s="1034"/>
      <c r="E136" s="317">
        <v>1457.16</v>
      </c>
      <c r="F136" s="317" t="s">
        <v>2847</v>
      </c>
      <c r="G136" s="1022"/>
      <c r="H136" s="359" t="s">
        <v>4703</v>
      </c>
      <c r="I136" s="361" t="s">
        <v>4705</v>
      </c>
      <c r="J136" s="362" t="s">
        <v>496</v>
      </c>
      <c r="K136" s="318"/>
      <c r="L136" s="362" t="s">
        <v>496</v>
      </c>
      <c r="M136" s="318"/>
      <c r="N136" s="364" t="s">
        <v>496</v>
      </c>
      <c r="O136" s="364"/>
      <c r="P136" s="364"/>
      <c r="Q136" s="319"/>
      <c r="R136" s="320"/>
    </row>
    <row r="137" spans="1:18" s="147" customFormat="1" ht="68.25" customHeight="1" x14ac:dyDescent="0.2">
      <c r="A137" s="1032"/>
      <c r="B137" s="1033"/>
      <c r="C137" s="349" t="s">
        <v>2859</v>
      </c>
      <c r="D137" s="1034"/>
      <c r="E137" s="317">
        <v>5233.5</v>
      </c>
      <c r="F137" s="317" t="s">
        <v>2847</v>
      </c>
      <c r="G137" s="1022"/>
      <c r="H137" s="359" t="s">
        <v>4703</v>
      </c>
      <c r="I137" s="361" t="s">
        <v>4706</v>
      </c>
      <c r="J137" s="364"/>
      <c r="K137" s="364" t="s">
        <v>496</v>
      </c>
      <c r="L137" s="364"/>
      <c r="M137" s="372" t="s">
        <v>496</v>
      </c>
      <c r="N137" s="364"/>
      <c r="O137" s="364"/>
      <c r="P137" s="364"/>
      <c r="Q137" s="319" t="s">
        <v>496</v>
      </c>
      <c r="R137" s="320" t="s">
        <v>5500</v>
      </c>
    </row>
    <row r="138" spans="1:18" s="147" customFormat="1" ht="29.25" customHeight="1" x14ac:dyDescent="0.2">
      <c r="A138" s="1032"/>
      <c r="B138" s="1033"/>
      <c r="C138" s="349" t="s">
        <v>4707</v>
      </c>
      <c r="D138" s="1034"/>
      <c r="E138" s="317">
        <v>3165.12</v>
      </c>
      <c r="F138" s="317" t="s">
        <v>2847</v>
      </c>
      <c r="G138" s="1022"/>
      <c r="H138" s="359" t="s">
        <v>4703</v>
      </c>
      <c r="I138" s="361" t="s">
        <v>4708</v>
      </c>
      <c r="J138" s="362" t="s">
        <v>496</v>
      </c>
      <c r="K138" s="318"/>
      <c r="L138" s="362" t="s">
        <v>496</v>
      </c>
      <c r="M138" s="318"/>
      <c r="N138" s="364" t="s">
        <v>496</v>
      </c>
      <c r="O138" s="364"/>
      <c r="P138" s="364"/>
      <c r="Q138" s="319"/>
      <c r="R138" s="320"/>
    </row>
    <row r="139" spans="1:18" s="147" customFormat="1" ht="29.25" customHeight="1" x14ac:dyDescent="0.2">
      <c r="A139" s="1025"/>
      <c r="B139" s="1031"/>
      <c r="C139" s="349" t="s">
        <v>4709</v>
      </c>
      <c r="D139" s="1034"/>
      <c r="E139" s="317">
        <v>609</v>
      </c>
      <c r="F139" s="317" t="s">
        <v>2847</v>
      </c>
      <c r="G139" s="1023"/>
      <c r="H139" s="359" t="s">
        <v>4703</v>
      </c>
      <c r="I139" s="361" t="s">
        <v>4710</v>
      </c>
      <c r="J139" s="362" t="s">
        <v>496</v>
      </c>
      <c r="K139" s="318"/>
      <c r="L139" s="362" t="s">
        <v>496</v>
      </c>
      <c r="M139" s="318"/>
      <c r="N139" s="364" t="s">
        <v>496</v>
      </c>
      <c r="O139" s="364"/>
      <c r="P139" s="364"/>
      <c r="Q139" s="319"/>
      <c r="R139" s="320"/>
    </row>
    <row r="140" spans="1:18" s="147" customFormat="1" ht="18.75" customHeight="1" x14ac:dyDescent="0.2">
      <c r="A140" s="1024">
        <v>69</v>
      </c>
      <c r="B140" s="1030" t="s">
        <v>4711</v>
      </c>
      <c r="C140" s="349" t="s">
        <v>4709</v>
      </c>
      <c r="D140" s="1034"/>
      <c r="E140" s="317">
        <v>29</v>
      </c>
      <c r="F140" s="317" t="s">
        <v>2612</v>
      </c>
      <c r="G140" s="357"/>
      <c r="H140" s="1035" t="s">
        <v>4712</v>
      </c>
      <c r="I140" s="1048" t="s">
        <v>4713</v>
      </c>
      <c r="J140" s="362" t="s">
        <v>496</v>
      </c>
      <c r="K140" s="318"/>
      <c r="L140" s="362" t="s">
        <v>496</v>
      </c>
      <c r="M140" s="318"/>
      <c r="N140" s="364" t="s">
        <v>496</v>
      </c>
      <c r="O140" s="364"/>
      <c r="P140" s="364"/>
      <c r="Q140" s="319"/>
      <c r="R140" s="320"/>
    </row>
    <row r="141" spans="1:18" s="147" customFormat="1" ht="18.75" customHeight="1" x14ac:dyDescent="0.2">
      <c r="A141" s="1025"/>
      <c r="B141" s="1031"/>
      <c r="C141" s="349" t="s">
        <v>2859</v>
      </c>
      <c r="D141" s="1029"/>
      <c r="E141" s="317">
        <v>21.98</v>
      </c>
      <c r="F141" s="317" t="s">
        <v>2944</v>
      </c>
      <c r="G141" s="357"/>
      <c r="H141" s="1037"/>
      <c r="I141" s="1049"/>
      <c r="J141" s="362"/>
      <c r="K141" s="362" t="s">
        <v>496</v>
      </c>
      <c r="L141" s="362"/>
      <c r="M141" s="362" t="s">
        <v>496</v>
      </c>
      <c r="N141" s="364"/>
      <c r="O141" s="364"/>
      <c r="P141" s="364"/>
      <c r="Q141" s="319" t="s">
        <v>496</v>
      </c>
      <c r="R141" s="320"/>
    </row>
    <row r="142" spans="1:18" s="147" customFormat="1" ht="22.5" customHeight="1" x14ac:dyDescent="0.2">
      <c r="A142" s="352">
        <v>70</v>
      </c>
      <c r="B142" s="353" t="s">
        <v>4935</v>
      </c>
      <c r="C142" s="349" t="s">
        <v>2554</v>
      </c>
      <c r="D142" s="349" t="s">
        <v>4714</v>
      </c>
      <c r="E142" s="317">
        <v>435.82</v>
      </c>
      <c r="F142" s="317" t="s">
        <v>2827</v>
      </c>
      <c r="G142" s="356">
        <v>42468</v>
      </c>
      <c r="H142" s="359" t="s">
        <v>4715</v>
      </c>
      <c r="I142" s="361" t="s">
        <v>4716</v>
      </c>
      <c r="J142" s="362" t="s">
        <v>496</v>
      </c>
      <c r="K142" s="318"/>
      <c r="L142" s="362" t="s">
        <v>496</v>
      </c>
      <c r="M142" s="318"/>
      <c r="N142" s="364" t="s">
        <v>496</v>
      </c>
      <c r="O142" s="364"/>
      <c r="P142" s="364"/>
      <c r="Q142" s="319"/>
      <c r="R142" s="320"/>
    </row>
    <row r="143" spans="1:18" s="147" customFormat="1" ht="29.25" x14ac:dyDescent="0.2">
      <c r="A143" s="352">
        <v>71</v>
      </c>
      <c r="B143" s="353" t="s">
        <v>4936</v>
      </c>
      <c r="C143" s="349" t="s">
        <v>4847</v>
      </c>
      <c r="D143" s="349" t="s">
        <v>4717</v>
      </c>
      <c r="E143" s="317">
        <v>2272.25</v>
      </c>
      <c r="F143" s="317" t="s">
        <v>2827</v>
      </c>
      <c r="G143" s="356">
        <v>42488</v>
      </c>
      <c r="H143" s="359" t="s">
        <v>4848</v>
      </c>
      <c r="I143" s="361" t="s">
        <v>4718</v>
      </c>
      <c r="J143" s="362" t="s">
        <v>496</v>
      </c>
      <c r="K143" s="318"/>
      <c r="L143" s="362" t="s">
        <v>496</v>
      </c>
      <c r="M143" s="318"/>
      <c r="N143" s="364" t="s">
        <v>496</v>
      </c>
      <c r="O143" s="364"/>
      <c r="P143" s="364"/>
      <c r="Q143" s="319"/>
      <c r="R143" s="320"/>
    </row>
    <row r="144" spans="1:18" s="147" customFormat="1" ht="39" x14ac:dyDescent="0.2">
      <c r="A144" s="352">
        <v>72</v>
      </c>
      <c r="B144" s="353" t="s">
        <v>4937</v>
      </c>
      <c r="C144" s="349" t="s">
        <v>4719</v>
      </c>
      <c r="D144" s="349" t="s">
        <v>4720</v>
      </c>
      <c r="E144" s="317">
        <v>10746.42</v>
      </c>
      <c r="F144" s="317" t="s">
        <v>2847</v>
      </c>
      <c r="G144" s="356">
        <v>42517</v>
      </c>
      <c r="H144" s="359" t="s">
        <v>4849</v>
      </c>
      <c r="I144" s="361" t="s">
        <v>4721</v>
      </c>
      <c r="J144" s="362" t="s">
        <v>496</v>
      </c>
      <c r="K144" s="318"/>
      <c r="L144" s="362" t="s">
        <v>496</v>
      </c>
      <c r="M144" s="318"/>
      <c r="N144" s="364" t="s">
        <v>496</v>
      </c>
      <c r="O144" s="364"/>
      <c r="P144" s="364"/>
      <c r="Q144" s="319"/>
      <c r="R144" s="320"/>
    </row>
    <row r="145" spans="1:18" s="147" customFormat="1" ht="29.25" x14ac:dyDescent="0.2">
      <c r="A145" s="352">
        <v>73</v>
      </c>
      <c r="B145" s="353" t="s">
        <v>4938</v>
      </c>
      <c r="C145" s="349" t="s">
        <v>4722</v>
      </c>
      <c r="D145" s="349" t="s">
        <v>4723</v>
      </c>
      <c r="E145" s="317">
        <v>8000</v>
      </c>
      <c r="F145" s="317" t="s">
        <v>2657</v>
      </c>
      <c r="G145" s="356">
        <v>42523</v>
      </c>
      <c r="H145" s="359" t="s">
        <v>4724</v>
      </c>
      <c r="I145" s="361" t="s">
        <v>4725</v>
      </c>
      <c r="J145" s="364" t="s">
        <v>496</v>
      </c>
      <c r="K145" s="341"/>
      <c r="L145" s="364" t="s">
        <v>496</v>
      </c>
      <c r="M145" s="341"/>
      <c r="N145" s="364" t="s">
        <v>496</v>
      </c>
      <c r="O145" s="364"/>
      <c r="P145" s="364"/>
      <c r="Q145" s="319"/>
      <c r="R145" s="320"/>
    </row>
    <row r="146" spans="1:18" s="147" customFormat="1" ht="56.25" x14ac:dyDescent="0.2">
      <c r="A146" s="352">
        <v>74</v>
      </c>
      <c r="B146" s="353" t="s">
        <v>4939</v>
      </c>
      <c r="C146" s="349" t="s">
        <v>2659</v>
      </c>
      <c r="D146" s="349" t="s">
        <v>4726</v>
      </c>
      <c r="E146" s="317">
        <v>1400</v>
      </c>
      <c r="F146" s="317" t="s">
        <v>2827</v>
      </c>
      <c r="G146" s="356">
        <v>42485</v>
      </c>
      <c r="H146" s="359" t="s">
        <v>4727</v>
      </c>
      <c r="I146" s="361" t="s">
        <v>4728</v>
      </c>
      <c r="J146" s="362" t="s">
        <v>496</v>
      </c>
      <c r="K146" s="318"/>
      <c r="L146" s="362" t="s">
        <v>496</v>
      </c>
      <c r="M146" s="318"/>
      <c r="N146" s="364"/>
      <c r="O146" s="364"/>
      <c r="P146" s="364" t="s">
        <v>496</v>
      </c>
      <c r="Q146" s="319"/>
      <c r="R146" s="320"/>
    </row>
    <row r="147" spans="1:18" s="147" customFormat="1" ht="33.75" x14ac:dyDescent="0.2">
      <c r="A147" s="352">
        <v>75</v>
      </c>
      <c r="B147" s="353" t="s">
        <v>4940</v>
      </c>
      <c r="C147" s="349" t="s">
        <v>3826</v>
      </c>
      <c r="D147" s="349" t="s">
        <v>4729</v>
      </c>
      <c r="E147" s="317">
        <v>2500</v>
      </c>
      <c r="F147" s="317" t="s">
        <v>2827</v>
      </c>
      <c r="G147" s="356">
        <v>42487</v>
      </c>
      <c r="H147" s="359" t="s">
        <v>4730</v>
      </c>
      <c r="I147" s="361" t="s">
        <v>4731</v>
      </c>
      <c r="J147" s="362" t="s">
        <v>496</v>
      </c>
      <c r="K147" s="318"/>
      <c r="L147" s="362" t="s">
        <v>496</v>
      </c>
      <c r="M147" s="318"/>
      <c r="N147" s="364" t="s">
        <v>496</v>
      </c>
      <c r="O147" s="364"/>
      <c r="P147" s="364"/>
      <c r="Q147" s="319"/>
      <c r="R147" s="320"/>
    </row>
    <row r="148" spans="1:18" s="147" customFormat="1" ht="33.75" x14ac:dyDescent="0.2">
      <c r="A148" s="352">
        <v>76</v>
      </c>
      <c r="B148" s="353" t="s">
        <v>4941</v>
      </c>
      <c r="C148" s="349" t="s">
        <v>3888</v>
      </c>
      <c r="D148" s="349" t="s">
        <v>5226</v>
      </c>
      <c r="E148" s="317">
        <v>4535</v>
      </c>
      <c r="F148" s="317" t="s">
        <v>2827</v>
      </c>
      <c r="G148" s="356">
        <v>42115</v>
      </c>
      <c r="H148" s="359" t="s">
        <v>4656</v>
      </c>
      <c r="I148" s="361" t="s">
        <v>4732</v>
      </c>
      <c r="J148" s="362" t="s">
        <v>496</v>
      </c>
      <c r="K148" s="318"/>
      <c r="L148" s="362" t="s">
        <v>496</v>
      </c>
      <c r="M148" s="318"/>
      <c r="N148" s="364" t="s">
        <v>496</v>
      </c>
      <c r="O148" s="364"/>
      <c r="P148" s="364"/>
      <c r="Q148" s="319"/>
      <c r="R148" s="320"/>
    </row>
    <row r="149" spans="1:18" s="147" customFormat="1" ht="33.75" x14ac:dyDescent="0.2">
      <c r="A149" s="352">
        <v>77</v>
      </c>
      <c r="B149" s="353" t="s">
        <v>4942</v>
      </c>
      <c r="C149" s="349" t="s">
        <v>4733</v>
      </c>
      <c r="D149" s="349" t="s">
        <v>4850</v>
      </c>
      <c r="E149" s="317">
        <v>800</v>
      </c>
      <c r="F149" s="317" t="s">
        <v>2827</v>
      </c>
      <c r="G149" s="356">
        <v>42489</v>
      </c>
      <c r="H149" s="359" t="s">
        <v>4734</v>
      </c>
      <c r="I149" s="361" t="s">
        <v>4735</v>
      </c>
      <c r="J149" s="364" t="s">
        <v>496</v>
      </c>
      <c r="K149" s="341"/>
      <c r="L149" s="364" t="s">
        <v>496</v>
      </c>
      <c r="M149" s="341"/>
      <c r="N149" s="364"/>
      <c r="O149" s="364"/>
      <c r="P149" s="364" t="s">
        <v>496</v>
      </c>
      <c r="Q149" s="319"/>
      <c r="R149" s="320"/>
    </row>
    <row r="150" spans="1:18" s="147" customFormat="1" ht="22.5" x14ac:dyDescent="0.2">
      <c r="A150" s="352">
        <v>78</v>
      </c>
      <c r="B150" s="353" t="s">
        <v>4943</v>
      </c>
      <c r="C150" s="349" t="s">
        <v>3830</v>
      </c>
      <c r="D150" s="349" t="s">
        <v>4736</v>
      </c>
      <c r="E150" s="317">
        <v>600</v>
      </c>
      <c r="F150" s="317" t="s">
        <v>2847</v>
      </c>
      <c r="G150" s="356">
        <v>42501</v>
      </c>
      <c r="H150" s="359" t="s">
        <v>4737</v>
      </c>
      <c r="I150" s="361" t="s">
        <v>4738</v>
      </c>
      <c r="J150" s="362" t="s">
        <v>496</v>
      </c>
      <c r="K150" s="318"/>
      <c r="L150" s="362" t="s">
        <v>496</v>
      </c>
      <c r="M150" s="318"/>
      <c r="N150" s="364" t="s">
        <v>496</v>
      </c>
      <c r="O150" s="364"/>
      <c r="P150" s="364"/>
      <c r="Q150" s="319"/>
      <c r="R150" s="320"/>
    </row>
    <row r="151" spans="1:18" s="147" customFormat="1" ht="33.75" x14ac:dyDescent="0.2">
      <c r="A151" s="352">
        <v>79</v>
      </c>
      <c r="B151" s="353" t="s">
        <v>4944</v>
      </c>
      <c r="C151" s="349" t="s">
        <v>3465</v>
      </c>
      <c r="D151" s="349" t="s">
        <v>4851</v>
      </c>
      <c r="E151" s="317">
        <v>1800</v>
      </c>
      <c r="F151" s="317" t="s">
        <v>2847</v>
      </c>
      <c r="G151" s="356">
        <v>42515</v>
      </c>
      <c r="H151" s="359" t="s">
        <v>4739</v>
      </c>
      <c r="I151" s="361" t="s">
        <v>4740</v>
      </c>
      <c r="J151" s="362" t="s">
        <v>496</v>
      </c>
      <c r="K151" s="318"/>
      <c r="L151" s="362" t="s">
        <v>496</v>
      </c>
      <c r="M151" s="318"/>
      <c r="N151" s="364" t="s">
        <v>496</v>
      </c>
      <c r="O151" s="364"/>
      <c r="P151" s="364"/>
      <c r="Q151" s="319"/>
      <c r="R151" s="320"/>
    </row>
    <row r="152" spans="1:18" s="147" customFormat="1" ht="45" x14ac:dyDescent="0.2">
      <c r="A152" s="352">
        <v>80</v>
      </c>
      <c r="B152" s="353" t="s">
        <v>4945</v>
      </c>
      <c r="C152" s="349" t="s">
        <v>2976</v>
      </c>
      <c r="D152" s="349" t="s">
        <v>4741</v>
      </c>
      <c r="E152" s="317">
        <v>29700</v>
      </c>
      <c r="F152" s="317" t="s">
        <v>2657</v>
      </c>
      <c r="G152" s="356">
        <v>42545</v>
      </c>
      <c r="H152" s="359" t="s">
        <v>4742</v>
      </c>
      <c r="I152" s="361" t="s">
        <v>4743</v>
      </c>
      <c r="J152" s="364" t="s">
        <v>496</v>
      </c>
      <c r="K152" s="341"/>
      <c r="L152" s="364" t="s">
        <v>496</v>
      </c>
      <c r="M152" s="341"/>
      <c r="N152" s="364" t="s">
        <v>496</v>
      </c>
      <c r="O152" s="364"/>
      <c r="P152" s="364"/>
      <c r="Q152" s="319"/>
      <c r="R152" s="374"/>
    </row>
    <row r="153" spans="1:18" s="147" customFormat="1" ht="33.75" customHeight="1" x14ac:dyDescent="0.2">
      <c r="A153" s="1024">
        <v>81</v>
      </c>
      <c r="B153" s="1030" t="s">
        <v>4946</v>
      </c>
      <c r="C153" s="349" t="s">
        <v>3998</v>
      </c>
      <c r="D153" s="1028" t="s">
        <v>4744</v>
      </c>
      <c r="E153" s="317">
        <v>458</v>
      </c>
      <c r="F153" s="317" t="s">
        <v>2657</v>
      </c>
      <c r="G153" s="356">
        <v>42536</v>
      </c>
      <c r="H153" s="359" t="s">
        <v>4745</v>
      </c>
      <c r="I153" s="361" t="s">
        <v>4746</v>
      </c>
      <c r="J153" s="362" t="s">
        <v>496</v>
      </c>
      <c r="K153" s="318"/>
      <c r="L153" s="362" t="s">
        <v>496</v>
      </c>
      <c r="M153" s="318"/>
      <c r="N153" s="364" t="s">
        <v>496</v>
      </c>
      <c r="O153" s="364"/>
      <c r="P153" s="364"/>
      <c r="Q153" s="319"/>
      <c r="R153" s="320"/>
    </row>
    <row r="154" spans="1:18" s="147" customFormat="1" ht="18.75" customHeight="1" x14ac:dyDescent="0.2">
      <c r="A154" s="1032"/>
      <c r="B154" s="1033"/>
      <c r="C154" s="349" t="s">
        <v>3110</v>
      </c>
      <c r="D154" s="1034"/>
      <c r="E154" s="317">
        <v>675</v>
      </c>
      <c r="F154" s="317" t="s">
        <v>2657</v>
      </c>
      <c r="G154" s="356">
        <v>42536</v>
      </c>
      <c r="H154" s="359" t="s">
        <v>4745</v>
      </c>
      <c r="I154" s="361" t="s">
        <v>4747</v>
      </c>
      <c r="J154" s="362" t="s">
        <v>496</v>
      </c>
      <c r="K154" s="318"/>
      <c r="L154" s="362" t="s">
        <v>496</v>
      </c>
      <c r="M154" s="318"/>
      <c r="N154" s="364" t="s">
        <v>496</v>
      </c>
      <c r="O154" s="364"/>
      <c r="P154" s="364"/>
      <c r="Q154" s="319"/>
      <c r="R154" s="320"/>
    </row>
    <row r="155" spans="1:18" s="147" customFormat="1" ht="18.75" customHeight="1" x14ac:dyDescent="0.2">
      <c r="A155" s="1032"/>
      <c r="B155" s="1033"/>
      <c r="C155" s="349" t="s">
        <v>3976</v>
      </c>
      <c r="D155" s="1034"/>
      <c r="E155" s="317">
        <v>560</v>
      </c>
      <c r="F155" s="317" t="s">
        <v>2657</v>
      </c>
      <c r="G155" s="356">
        <v>42536</v>
      </c>
      <c r="H155" s="359" t="s">
        <v>4748</v>
      </c>
      <c r="I155" s="361" t="s">
        <v>4749</v>
      </c>
      <c r="J155" s="362" t="s">
        <v>496</v>
      </c>
      <c r="K155" s="318"/>
      <c r="L155" s="362" t="s">
        <v>496</v>
      </c>
      <c r="M155" s="318"/>
      <c r="N155" s="364" t="s">
        <v>496</v>
      </c>
      <c r="O155" s="364"/>
      <c r="P155" s="364"/>
      <c r="Q155" s="319"/>
      <c r="R155" s="320"/>
    </row>
    <row r="156" spans="1:18" s="147" customFormat="1" ht="18.75" customHeight="1" x14ac:dyDescent="0.2">
      <c r="A156" s="1032"/>
      <c r="B156" s="1033"/>
      <c r="C156" s="349" t="s">
        <v>3681</v>
      </c>
      <c r="D156" s="1034"/>
      <c r="E156" s="317">
        <v>204</v>
      </c>
      <c r="F156" s="317" t="s">
        <v>2657</v>
      </c>
      <c r="G156" s="356">
        <v>42536</v>
      </c>
      <c r="H156" s="359" t="s">
        <v>4750</v>
      </c>
      <c r="I156" s="361" t="s">
        <v>4751</v>
      </c>
      <c r="J156" s="362" t="s">
        <v>496</v>
      </c>
      <c r="K156" s="318"/>
      <c r="L156" s="362" t="s">
        <v>496</v>
      </c>
      <c r="M156" s="318"/>
      <c r="N156" s="364" t="s">
        <v>496</v>
      </c>
      <c r="O156" s="364"/>
      <c r="P156" s="364"/>
      <c r="Q156" s="319"/>
      <c r="R156" s="320"/>
    </row>
    <row r="157" spans="1:18" s="147" customFormat="1" ht="18.75" customHeight="1" x14ac:dyDescent="0.2">
      <c r="A157" s="1032"/>
      <c r="B157" s="1033"/>
      <c r="C157" s="349" t="s">
        <v>4015</v>
      </c>
      <c r="D157" s="1034"/>
      <c r="E157" s="317">
        <v>1531.9</v>
      </c>
      <c r="F157" s="317" t="s">
        <v>2657</v>
      </c>
      <c r="G157" s="356">
        <v>42536</v>
      </c>
      <c r="H157" s="359" t="s">
        <v>4752</v>
      </c>
      <c r="I157" s="361" t="s">
        <v>4753</v>
      </c>
      <c r="J157" s="362" t="s">
        <v>496</v>
      </c>
      <c r="K157" s="318"/>
      <c r="L157" s="362" t="s">
        <v>496</v>
      </c>
      <c r="M157" s="318"/>
      <c r="N157" s="364" t="s">
        <v>496</v>
      </c>
      <c r="O157" s="364"/>
      <c r="P157" s="364"/>
      <c r="Q157" s="319"/>
      <c r="R157" s="320"/>
    </row>
    <row r="158" spans="1:18" s="147" customFormat="1" ht="18.75" customHeight="1" x14ac:dyDescent="0.2">
      <c r="A158" s="1032"/>
      <c r="B158" s="1033"/>
      <c r="C158" s="349" t="s">
        <v>4240</v>
      </c>
      <c r="D158" s="1034"/>
      <c r="E158" s="317">
        <v>1110</v>
      </c>
      <c r="F158" s="317" t="s">
        <v>2657</v>
      </c>
      <c r="G158" s="356">
        <v>42536</v>
      </c>
      <c r="H158" s="359" t="s">
        <v>4750</v>
      </c>
      <c r="I158" s="361" t="s">
        <v>4754</v>
      </c>
      <c r="J158" s="362" t="s">
        <v>496</v>
      </c>
      <c r="K158" s="318"/>
      <c r="L158" s="362" t="s">
        <v>496</v>
      </c>
      <c r="M158" s="318"/>
      <c r="N158" s="364" t="s">
        <v>496</v>
      </c>
      <c r="O158" s="364"/>
      <c r="P158" s="364"/>
      <c r="Q158" s="319"/>
      <c r="R158" s="320"/>
    </row>
    <row r="159" spans="1:18" s="147" customFormat="1" ht="29.25" customHeight="1" x14ac:dyDescent="0.2">
      <c r="A159" s="1032"/>
      <c r="B159" s="1033"/>
      <c r="C159" s="349" t="s">
        <v>4755</v>
      </c>
      <c r="D159" s="1034"/>
      <c r="E159" s="317">
        <v>7022</v>
      </c>
      <c r="F159" s="317" t="s">
        <v>2657</v>
      </c>
      <c r="G159" s="356">
        <v>42544</v>
      </c>
      <c r="H159" s="359" t="s">
        <v>4756</v>
      </c>
      <c r="I159" s="361" t="s">
        <v>4757</v>
      </c>
      <c r="J159" s="362" t="s">
        <v>496</v>
      </c>
      <c r="K159" s="318"/>
      <c r="L159" s="362" t="s">
        <v>496</v>
      </c>
      <c r="M159" s="318"/>
      <c r="N159" s="364"/>
      <c r="O159" s="364"/>
      <c r="P159" s="364" t="s">
        <v>496</v>
      </c>
      <c r="Q159" s="319"/>
      <c r="R159" s="320"/>
    </row>
    <row r="160" spans="1:18" s="147" customFormat="1" ht="29.25" customHeight="1" x14ac:dyDescent="0.2">
      <c r="A160" s="1032"/>
      <c r="B160" s="1033"/>
      <c r="C160" s="349" t="s">
        <v>4758</v>
      </c>
      <c r="D160" s="1034"/>
      <c r="E160" s="317">
        <v>3250</v>
      </c>
      <c r="F160" s="317" t="s">
        <v>2657</v>
      </c>
      <c r="G160" s="356">
        <v>42544</v>
      </c>
      <c r="H160" s="359" t="s">
        <v>4759</v>
      </c>
      <c r="I160" s="361" t="s">
        <v>4760</v>
      </c>
      <c r="J160" s="362" t="s">
        <v>496</v>
      </c>
      <c r="K160" s="318"/>
      <c r="L160" s="362" t="s">
        <v>496</v>
      </c>
      <c r="M160" s="318"/>
      <c r="N160" s="364" t="s">
        <v>496</v>
      </c>
      <c r="O160" s="364"/>
      <c r="P160" s="364"/>
      <c r="Q160" s="319"/>
      <c r="R160" s="320"/>
    </row>
    <row r="161" spans="1:18" s="147" customFormat="1" ht="29.25" customHeight="1" x14ac:dyDescent="0.2">
      <c r="A161" s="1032"/>
      <c r="B161" s="1033"/>
      <c r="C161" s="349" t="s">
        <v>4761</v>
      </c>
      <c r="D161" s="1034"/>
      <c r="E161" s="317">
        <v>4225</v>
      </c>
      <c r="F161" s="317" t="s">
        <v>2657</v>
      </c>
      <c r="G161" s="356">
        <v>42544</v>
      </c>
      <c r="H161" s="359" t="s">
        <v>4762</v>
      </c>
      <c r="I161" s="361" t="s">
        <v>4763</v>
      </c>
      <c r="J161" s="362" t="s">
        <v>496</v>
      </c>
      <c r="K161" s="318"/>
      <c r="L161" s="362" t="s">
        <v>496</v>
      </c>
      <c r="M161" s="318"/>
      <c r="N161" s="364" t="s">
        <v>496</v>
      </c>
      <c r="O161" s="364"/>
      <c r="P161" s="364"/>
      <c r="Q161" s="319"/>
      <c r="R161" s="320"/>
    </row>
    <row r="162" spans="1:18" s="147" customFormat="1" ht="29.25" customHeight="1" x14ac:dyDescent="0.2">
      <c r="A162" s="1025"/>
      <c r="B162" s="1031"/>
      <c r="C162" s="349" t="s">
        <v>4764</v>
      </c>
      <c r="D162" s="1029"/>
      <c r="E162" s="317">
        <v>5544</v>
      </c>
      <c r="F162" s="317" t="s">
        <v>2657</v>
      </c>
      <c r="G162" s="356">
        <v>42544</v>
      </c>
      <c r="H162" s="359" t="s">
        <v>4765</v>
      </c>
      <c r="I162" s="361" t="s">
        <v>4766</v>
      </c>
      <c r="J162" s="362" t="s">
        <v>496</v>
      </c>
      <c r="K162" s="318"/>
      <c r="L162" s="362" t="s">
        <v>496</v>
      </c>
      <c r="M162" s="318"/>
      <c r="N162" s="364" t="s">
        <v>496</v>
      </c>
      <c r="O162" s="364"/>
      <c r="P162" s="364"/>
      <c r="Q162" s="319"/>
      <c r="R162" s="320"/>
    </row>
    <row r="163" spans="1:18" s="147" customFormat="1" ht="27" customHeight="1" x14ac:dyDescent="0.2">
      <c r="A163" s="1024">
        <v>82</v>
      </c>
      <c r="B163" s="1030" t="s">
        <v>4947</v>
      </c>
      <c r="C163" s="349" t="s">
        <v>1179</v>
      </c>
      <c r="D163" s="1028" t="s">
        <v>5227</v>
      </c>
      <c r="E163" s="317">
        <v>253.25</v>
      </c>
      <c r="F163" s="317" t="s">
        <v>2657</v>
      </c>
      <c r="G163" s="1021">
        <v>42527</v>
      </c>
      <c r="H163" s="359" t="s">
        <v>4767</v>
      </c>
      <c r="I163" s="361" t="s">
        <v>4768</v>
      </c>
      <c r="J163" s="362" t="s">
        <v>496</v>
      </c>
      <c r="K163" s="318"/>
      <c r="L163" s="362" t="s">
        <v>496</v>
      </c>
      <c r="M163" s="318"/>
      <c r="N163" s="364" t="s">
        <v>496</v>
      </c>
      <c r="O163" s="364"/>
      <c r="P163" s="364"/>
      <c r="Q163" s="319"/>
      <c r="R163" s="320"/>
    </row>
    <row r="164" spans="1:18" s="147" customFormat="1" ht="27" customHeight="1" x14ac:dyDescent="0.2">
      <c r="A164" s="1032"/>
      <c r="B164" s="1033"/>
      <c r="C164" s="349" t="s">
        <v>1173</v>
      </c>
      <c r="D164" s="1034"/>
      <c r="E164" s="317">
        <v>112.3</v>
      </c>
      <c r="F164" s="317" t="s">
        <v>2657</v>
      </c>
      <c r="G164" s="1022"/>
      <c r="H164" s="359" t="s">
        <v>4767</v>
      </c>
      <c r="I164" s="361" t="s">
        <v>4769</v>
      </c>
      <c r="J164" s="362" t="s">
        <v>496</v>
      </c>
      <c r="K164" s="318"/>
      <c r="L164" s="362" t="s">
        <v>496</v>
      </c>
      <c r="M164" s="318"/>
      <c r="N164" s="364"/>
      <c r="O164" s="364"/>
      <c r="P164" s="364" t="s">
        <v>496</v>
      </c>
      <c r="Q164" s="319"/>
      <c r="R164" s="320"/>
    </row>
    <row r="165" spans="1:18" s="147" customFormat="1" ht="27" customHeight="1" x14ac:dyDescent="0.2">
      <c r="A165" s="1032"/>
      <c r="B165" s="1033"/>
      <c r="C165" s="349" t="s">
        <v>2922</v>
      </c>
      <c r="D165" s="1034"/>
      <c r="E165" s="317">
        <v>688</v>
      </c>
      <c r="F165" s="317" t="s">
        <v>2657</v>
      </c>
      <c r="G165" s="1022"/>
      <c r="H165" s="359" t="s">
        <v>4767</v>
      </c>
      <c r="I165" s="361" t="s">
        <v>4770</v>
      </c>
      <c r="J165" s="362" t="s">
        <v>496</v>
      </c>
      <c r="K165" s="318"/>
      <c r="L165" s="362" t="s">
        <v>496</v>
      </c>
      <c r="M165" s="318"/>
      <c r="N165" s="364" t="s">
        <v>496</v>
      </c>
      <c r="O165" s="364"/>
      <c r="P165" s="364"/>
      <c r="Q165" s="319"/>
      <c r="R165" s="320"/>
    </row>
    <row r="166" spans="1:18" s="147" customFormat="1" ht="33.75" x14ac:dyDescent="0.2">
      <c r="A166" s="1025"/>
      <c r="B166" s="1031"/>
      <c r="C166" s="349" t="s">
        <v>3998</v>
      </c>
      <c r="D166" s="1029"/>
      <c r="E166" s="317">
        <v>1207</v>
      </c>
      <c r="F166" s="317" t="s">
        <v>2657</v>
      </c>
      <c r="G166" s="1023"/>
      <c r="H166" s="359" t="s">
        <v>4771</v>
      </c>
      <c r="I166" s="361" t="s">
        <v>4772</v>
      </c>
      <c r="J166" s="362" t="s">
        <v>496</v>
      </c>
      <c r="K166" s="318"/>
      <c r="L166" s="362" t="s">
        <v>496</v>
      </c>
      <c r="M166" s="318"/>
      <c r="N166" s="364" t="s">
        <v>496</v>
      </c>
      <c r="O166" s="364"/>
      <c r="P166" s="364"/>
      <c r="Q166" s="319"/>
      <c r="R166" s="320"/>
    </row>
    <row r="167" spans="1:18" s="147" customFormat="1" ht="22.5" x14ac:dyDescent="0.2">
      <c r="A167" s="352">
        <v>83</v>
      </c>
      <c r="B167" s="353" t="s">
        <v>4948</v>
      </c>
      <c r="C167" s="349" t="s">
        <v>2659</v>
      </c>
      <c r="D167" s="349" t="s">
        <v>4773</v>
      </c>
      <c r="E167" s="317">
        <v>4990</v>
      </c>
      <c r="F167" s="317" t="s">
        <v>2657</v>
      </c>
      <c r="G167" s="356">
        <v>42534</v>
      </c>
      <c r="H167" s="359" t="s">
        <v>4774</v>
      </c>
      <c r="I167" s="361" t="s">
        <v>4775</v>
      </c>
      <c r="J167" s="362" t="s">
        <v>496</v>
      </c>
      <c r="K167" s="318"/>
      <c r="L167" s="362" t="s">
        <v>496</v>
      </c>
      <c r="M167" s="318"/>
      <c r="N167" s="364"/>
      <c r="O167" s="364"/>
      <c r="P167" s="364" t="s">
        <v>496</v>
      </c>
      <c r="Q167" s="319"/>
      <c r="R167" s="320"/>
    </row>
    <row r="168" spans="1:18" s="147" customFormat="1" ht="33.75" x14ac:dyDescent="0.2">
      <c r="A168" s="352">
        <v>84</v>
      </c>
      <c r="B168" s="353" t="s">
        <v>4949</v>
      </c>
      <c r="C168" s="349" t="s">
        <v>4535</v>
      </c>
      <c r="D168" s="349" t="s">
        <v>4776</v>
      </c>
      <c r="E168" s="317">
        <v>4430.5</v>
      </c>
      <c r="F168" s="317" t="s">
        <v>2657</v>
      </c>
      <c r="G168" s="356">
        <v>42524</v>
      </c>
      <c r="H168" s="359" t="s">
        <v>4777</v>
      </c>
      <c r="I168" s="361" t="s">
        <v>4778</v>
      </c>
      <c r="J168" s="362" t="s">
        <v>496</v>
      </c>
      <c r="K168" s="318"/>
      <c r="L168" s="362" t="s">
        <v>496</v>
      </c>
      <c r="M168" s="318"/>
      <c r="N168" s="364" t="s">
        <v>496</v>
      </c>
      <c r="O168" s="364"/>
      <c r="P168" s="364"/>
      <c r="Q168" s="319"/>
      <c r="R168" s="320"/>
    </row>
    <row r="169" spans="1:18" s="147" customFormat="1" ht="33.75" x14ac:dyDescent="0.2">
      <c r="A169" s="352">
        <v>85</v>
      </c>
      <c r="B169" s="353" t="s">
        <v>4950</v>
      </c>
      <c r="C169" s="349" t="s">
        <v>3826</v>
      </c>
      <c r="D169" s="349" t="s">
        <v>4951</v>
      </c>
      <c r="E169" s="317">
        <v>310</v>
      </c>
      <c r="F169" s="317" t="s">
        <v>2657</v>
      </c>
      <c r="G169" s="356">
        <v>42527</v>
      </c>
      <c r="H169" s="359" t="s">
        <v>4779</v>
      </c>
      <c r="I169" s="361" t="s">
        <v>4780</v>
      </c>
      <c r="J169" s="362" t="s">
        <v>496</v>
      </c>
      <c r="K169" s="318"/>
      <c r="L169" s="362" t="s">
        <v>496</v>
      </c>
      <c r="M169" s="318"/>
      <c r="N169" s="364" t="s">
        <v>496</v>
      </c>
      <c r="O169" s="364"/>
      <c r="P169" s="364"/>
      <c r="Q169" s="319"/>
      <c r="R169" s="320"/>
    </row>
    <row r="170" spans="1:18" s="147" customFormat="1" ht="33.75" x14ac:dyDescent="0.2">
      <c r="A170" s="352">
        <v>86</v>
      </c>
      <c r="B170" s="353" t="s">
        <v>4952</v>
      </c>
      <c r="C170" s="349" t="s">
        <v>4852</v>
      </c>
      <c r="D170" s="349" t="s">
        <v>4853</v>
      </c>
      <c r="E170" s="317">
        <v>8358.4</v>
      </c>
      <c r="F170" s="317" t="s">
        <v>2657</v>
      </c>
      <c r="G170" s="356">
        <v>42551</v>
      </c>
      <c r="H170" s="359" t="s">
        <v>4854</v>
      </c>
      <c r="I170" s="361" t="s">
        <v>4781</v>
      </c>
      <c r="J170" s="362" t="s">
        <v>496</v>
      </c>
      <c r="K170" s="318"/>
      <c r="L170" s="362" t="s">
        <v>496</v>
      </c>
      <c r="M170" s="318"/>
      <c r="N170" s="364"/>
      <c r="O170" s="364"/>
      <c r="P170" s="364" t="s">
        <v>496</v>
      </c>
      <c r="Q170" s="319"/>
      <c r="R170" s="320"/>
    </row>
    <row r="171" spans="1:18" s="147" customFormat="1" ht="33.75" x14ac:dyDescent="0.2">
      <c r="A171" s="352">
        <v>87</v>
      </c>
      <c r="B171" s="353" t="s">
        <v>4953</v>
      </c>
      <c r="C171" s="349" t="s">
        <v>4782</v>
      </c>
      <c r="D171" s="349" t="s">
        <v>4783</v>
      </c>
      <c r="E171" s="317">
        <v>700</v>
      </c>
      <c r="F171" s="317" t="s">
        <v>2657</v>
      </c>
      <c r="G171" s="356">
        <v>42534</v>
      </c>
      <c r="H171" s="359" t="s">
        <v>4784</v>
      </c>
      <c r="I171" s="361" t="s">
        <v>4785</v>
      </c>
      <c r="J171" s="362" t="s">
        <v>496</v>
      </c>
      <c r="K171" s="318"/>
      <c r="L171" s="362" t="s">
        <v>496</v>
      </c>
      <c r="M171" s="318"/>
      <c r="N171" s="364" t="s">
        <v>496</v>
      </c>
      <c r="O171" s="364"/>
      <c r="P171" s="364"/>
      <c r="Q171" s="319"/>
      <c r="R171" s="320"/>
    </row>
    <row r="172" spans="1:18" s="147" customFormat="1" ht="18.75" customHeight="1" x14ac:dyDescent="0.2">
      <c r="A172" s="1024">
        <v>88</v>
      </c>
      <c r="B172" s="1030" t="s">
        <v>4954</v>
      </c>
      <c r="C172" s="349" t="s">
        <v>2551</v>
      </c>
      <c r="D172" s="1028" t="s">
        <v>2737</v>
      </c>
      <c r="E172" s="317">
        <v>169.5</v>
      </c>
      <c r="F172" s="317" t="s">
        <v>2657</v>
      </c>
      <c r="G172" s="1021">
        <v>42524</v>
      </c>
      <c r="H172" s="1046" t="s">
        <v>4786</v>
      </c>
      <c r="I172" s="361" t="s">
        <v>4787</v>
      </c>
      <c r="J172" s="362" t="s">
        <v>496</v>
      </c>
      <c r="K172" s="318"/>
      <c r="L172" s="362" t="s">
        <v>496</v>
      </c>
      <c r="M172" s="318"/>
      <c r="N172" s="364" t="s">
        <v>496</v>
      </c>
      <c r="O172" s="364"/>
      <c r="P172" s="364"/>
      <c r="Q172" s="319"/>
      <c r="R172" s="320"/>
    </row>
    <row r="173" spans="1:18" s="147" customFormat="1" ht="18.75" customHeight="1" x14ac:dyDescent="0.2">
      <c r="A173" s="1025"/>
      <c r="B173" s="1031"/>
      <c r="C173" s="349" t="s">
        <v>2554</v>
      </c>
      <c r="D173" s="1029"/>
      <c r="E173" s="317">
        <v>166.79</v>
      </c>
      <c r="F173" s="317" t="s">
        <v>2657</v>
      </c>
      <c r="G173" s="1023"/>
      <c r="H173" s="1047"/>
      <c r="I173" s="361" t="s">
        <v>4788</v>
      </c>
      <c r="J173" s="362" t="s">
        <v>496</v>
      </c>
      <c r="K173" s="318"/>
      <c r="L173" s="362" t="s">
        <v>496</v>
      </c>
      <c r="M173" s="318"/>
      <c r="N173" s="364" t="s">
        <v>496</v>
      </c>
      <c r="O173" s="364"/>
      <c r="P173" s="364"/>
      <c r="Q173" s="319"/>
      <c r="R173" s="320"/>
    </row>
    <row r="174" spans="1:18" s="147" customFormat="1" ht="33.75" x14ac:dyDescent="0.2">
      <c r="A174" s="352">
        <v>89</v>
      </c>
      <c r="B174" s="353" t="s">
        <v>4955</v>
      </c>
      <c r="C174" s="349" t="s">
        <v>4516</v>
      </c>
      <c r="D174" s="349" t="s">
        <v>4845</v>
      </c>
      <c r="E174" s="317">
        <v>2365</v>
      </c>
      <c r="F174" s="317" t="s">
        <v>2657</v>
      </c>
      <c r="G174" s="356">
        <v>42534</v>
      </c>
      <c r="H174" s="359" t="s">
        <v>4789</v>
      </c>
      <c r="I174" s="361" t="s">
        <v>4790</v>
      </c>
      <c r="J174" s="375" t="s">
        <v>2534</v>
      </c>
      <c r="K174" s="375" t="s">
        <v>2534</v>
      </c>
      <c r="L174" s="375" t="s">
        <v>2534</v>
      </c>
      <c r="M174" s="375" t="s">
        <v>2534</v>
      </c>
      <c r="N174" s="375" t="s">
        <v>2534</v>
      </c>
      <c r="O174" s="375" t="s">
        <v>2534</v>
      </c>
      <c r="P174" s="375" t="s">
        <v>2534</v>
      </c>
      <c r="Q174" s="391" t="s">
        <v>2534</v>
      </c>
      <c r="R174" s="320" t="s">
        <v>5914</v>
      </c>
    </row>
    <row r="175" spans="1:18" s="147" customFormat="1" ht="33.75" x14ac:dyDescent="0.2">
      <c r="A175" s="352">
        <v>90</v>
      </c>
      <c r="B175" s="353" t="s">
        <v>4956</v>
      </c>
      <c r="C175" s="349" t="s">
        <v>2909</v>
      </c>
      <c r="D175" s="349" t="s">
        <v>4846</v>
      </c>
      <c r="E175" s="317">
        <v>1130</v>
      </c>
      <c r="F175" s="317" t="s">
        <v>2657</v>
      </c>
      <c r="G175" s="356">
        <v>42534</v>
      </c>
      <c r="H175" s="359" t="s">
        <v>4789</v>
      </c>
      <c r="I175" s="361" t="s">
        <v>4791</v>
      </c>
      <c r="J175" s="362" t="s">
        <v>496</v>
      </c>
      <c r="K175" s="318"/>
      <c r="L175" s="362" t="s">
        <v>496</v>
      </c>
      <c r="M175" s="318"/>
      <c r="N175" s="364" t="s">
        <v>496</v>
      </c>
      <c r="O175" s="364"/>
      <c r="P175" s="364"/>
      <c r="Q175" s="319"/>
      <c r="R175" s="320"/>
    </row>
    <row r="176" spans="1:18" s="147" customFormat="1" ht="29.25" x14ac:dyDescent="0.2">
      <c r="A176" s="352">
        <v>91</v>
      </c>
      <c r="B176" s="353" t="s">
        <v>4957</v>
      </c>
      <c r="C176" s="349" t="s">
        <v>4792</v>
      </c>
      <c r="D176" s="349" t="s">
        <v>4793</v>
      </c>
      <c r="E176" s="317">
        <v>3430</v>
      </c>
      <c r="F176" s="317" t="s">
        <v>2657</v>
      </c>
      <c r="G176" s="356">
        <v>42536</v>
      </c>
      <c r="H176" s="359" t="s">
        <v>4794</v>
      </c>
      <c r="I176" s="361" t="s">
        <v>4795</v>
      </c>
      <c r="J176" s="362" t="s">
        <v>496</v>
      </c>
      <c r="K176" s="318"/>
      <c r="L176" s="362" t="s">
        <v>496</v>
      </c>
      <c r="M176" s="318"/>
      <c r="N176" s="364" t="s">
        <v>496</v>
      </c>
      <c r="O176" s="364"/>
      <c r="P176" s="364"/>
      <c r="Q176" s="319"/>
      <c r="R176" s="320"/>
    </row>
    <row r="177" spans="1:18" s="147" customFormat="1" ht="45" x14ac:dyDescent="0.2">
      <c r="A177" s="352">
        <v>92</v>
      </c>
      <c r="B177" s="353" t="s">
        <v>4958</v>
      </c>
      <c r="C177" s="349" t="s">
        <v>4796</v>
      </c>
      <c r="D177" s="349" t="s">
        <v>4797</v>
      </c>
      <c r="E177" s="317">
        <v>3640</v>
      </c>
      <c r="F177" s="317" t="s">
        <v>2657</v>
      </c>
      <c r="G177" s="356">
        <v>42548</v>
      </c>
      <c r="H177" s="359" t="s">
        <v>4798</v>
      </c>
      <c r="I177" s="361" t="s">
        <v>4799</v>
      </c>
      <c r="J177" s="362" t="s">
        <v>496</v>
      </c>
      <c r="K177" s="318"/>
      <c r="L177" s="362" t="s">
        <v>496</v>
      </c>
      <c r="M177" s="318"/>
      <c r="N177" s="364"/>
      <c r="O177" s="364"/>
      <c r="P177" s="364" t="s">
        <v>496</v>
      </c>
      <c r="Q177" s="319"/>
      <c r="R177" s="320"/>
    </row>
    <row r="178" spans="1:18" s="147" customFormat="1" ht="33.75" x14ac:dyDescent="0.2">
      <c r="A178" s="352">
        <v>93</v>
      </c>
      <c r="B178" s="353" t="s">
        <v>4959</v>
      </c>
      <c r="C178" s="349" t="s">
        <v>4625</v>
      </c>
      <c r="D178" s="349" t="s">
        <v>4960</v>
      </c>
      <c r="E178" s="317">
        <v>185</v>
      </c>
      <c r="F178" s="317" t="s">
        <v>2657</v>
      </c>
      <c r="G178" s="356">
        <v>42543</v>
      </c>
      <c r="H178" s="317" t="s">
        <v>4800</v>
      </c>
      <c r="I178" s="361" t="s">
        <v>4801</v>
      </c>
      <c r="J178" s="362" t="s">
        <v>496</v>
      </c>
      <c r="K178" s="318"/>
      <c r="L178" s="362" t="s">
        <v>496</v>
      </c>
      <c r="M178" s="318"/>
      <c r="N178" s="364" t="s">
        <v>496</v>
      </c>
      <c r="O178" s="364"/>
      <c r="P178" s="364"/>
      <c r="Q178" s="319"/>
      <c r="R178" s="320"/>
    </row>
    <row r="179" spans="1:18" s="147" customFormat="1" ht="22.5" x14ac:dyDescent="0.2">
      <c r="A179" s="352">
        <v>94</v>
      </c>
      <c r="B179" s="353" t="s">
        <v>4961</v>
      </c>
      <c r="C179" s="349" t="s">
        <v>2764</v>
      </c>
      <c r="D179" s="349" t="s">
        <v>4802</v>
      </c>
      <c r="E179" s="317">
        <v>380.7</v>
      </c>
      <c r="F179" s="317" t="s">
        <v>2657</v>
      </c>
      <c r="G179" s="356">
        <v>42543</v>
      </c>
      <c r="H179" s="359" t="s">
        <v>4803</v>
      </c>
      <c r="I179" s="361" t="s">
        <v>4804</v>
      </c>
      <c r="J179" s="362" t="s">
        <v>496</v>
      </c>
      <c r="K179" s="318"/>
      <c r="L179" s="362" t="s">
        <v>496</v>
      </c>
      <c r="M179" s="318"/>
      <c r="N179" s="364" t="s">
        <v>496</v>
      </c>
      <c r="O179" s="364"/>
      <c r="P179" s="364"/>
      <c r="Q179" s="319"/>
      <c r="R179" s="320"/>
    </row>
    <row r="180" spans="1:18" s="147" customFormat="1" ht="87.75" x14ac:dyDescent="0.2">
      <c r="A180" s="352">
        <v>95</v>
      </c>
      <c r="B180" s="353" t="s">
        <v>4808</v>
      </c>
      <c r="C180" s="349" t="s">
        <v>4809</v>
      </c>
      <c r="D180" s="349" t="s">
        <v>4810</v>
      </c>
      <c r="E180" s="317">
        <v>1105.2</v>
      </c>
      <c r="F180" s="317" t="s">
        <v>2612</v>
      </c>
      <c r="G180" s="356">
        <v>42549</v>
      </c>
      <c r="H180" s="359" t="s">
        <v>4811</v>
      </c>
      <c r="I180" s="361" t="s">
        <v>4812</v>
      </c>
      <c r="J180" s="362" t="s">
        <v>496</v>
      </c>
      <c r="K180" s="318"/>
      <c r="L180" s="362" t="s">
        <v>496</v>
      </c>
      <c r="M180" s="318"/>
      <c r="N180" s="364"/>
      <c r="O180" s="364"/>
      <c r="P180" s="364" t="s">
        <v>496</v>
      </c>
      <c r="Q180" s="319"/>
      <c r="R180" s="320"/>
    </row>
    <row r="181" spans="1:18" s="147" customFormat="1" ht="33.75" x14ac:dyDescent="0.2">
      <c r="A181" s="352">
        <v>96</v>
      </c>
      <c r="B181" s="353" t="s">
        <v>4962</v>
      </c>
      <c r="C181" s="349" t="s">
        <v>4520</v>
      </c>
      <c r="D181" s="349" t="s">
        <v>4805</v>
      </c>
      <c r="E181" s="317">
        <v>1278.3800000000001</v>
      </c>
      <c r="F181" s="317" t="s">
        <v>2657</v>
      </c>
      <c r="G181" s="356">
        <v>42551</v>
      </c>
      <c r="H181" s="359" t="s">
        <v>4806</v>
      </c>
      <c r="I181" s="361" t="s">
        <v>4807</v>
      </c>
      <c r="J181" s="362" t="s">
        <v>496</v>
      </c>
      <c r="K181" s="318"/>
      <c r="L181" s="362" t="s">
        <v>496</v>
      </c>
      <c r="M181" s="318"/>
      <c r="N181" s="364" t="s">
        <v>496</v>
      </c>
      <c r="O181" s="364"/>
      <c r="P181" s="364"/>
      <c r="Q181" s="319"/>
      <c r="R181" s="320"/>
    </row>
    <row r="182" spans="1:18" s="147" customFormat="1" ht="29.25" customHeight="1" x14ac:dyDescent="0.2">
      <c r="A182" s="1024">
        <v>97</v>
      </c>
      <c r="B182" s="1030" t="s">
        <v>4963</v>
      </c>
      <c r="C182" s="349" t="s">
        <v>2670</v>
      </c>
      <c r="D182" s="1028" t="s">
        <v>4813</v>
      </c>
      <c r="E182" s="317">
        <v>540</v>
      </c>
      <c r="F182" s="317" t="s">
        <v>2612</v>
      </c>
      <c r="G182" s="356">
        <v>42557</v>
      </c>
      <c r="H182" s="359" t="s">
        <v>4814</v>
      </c>
      <c r="I182" s="361" t="s">
        <v>4815</v>
      </c>
      <c r="J182" s="362" t="s">
        <v>496</v>
      </c>
      <c r="K182" s="318"/>
      <c r="L182" s="362" t="s">
        <v>496</v>
      </c>
      <c r="M182" s="318"/>
      <c r="N182" s="364" t="s">
        <v>496</v>
      </c>
      <c r="O182" s="364"/>
      <c r="P182" s="364"/>
      <c r="Q182" s="319"/>
      <c r="R182" s="320"/>
    </row>
    <row r="183" spans="1:18" s="147" customFormat="1" ht="18.75" customHeight="1" x14ac:dyDescent="0.2">
      <c r="A183" s="1032"/>
      <c r="B183" s="1033"/>
      <c r="C183" s="349" t="s">
        <v>3823</v>
      </c>
      <c r="D183" s="1034"/>
      <c r="E183" s="317">
        <v>274</v>
      </c>
      <c r="F183" s="317" t="s">
        <v>2612</v>
      </c>
      <c r="G183" s="356">
        <v>42557</v>
      </c>
      <c r="H183" s="359" t="s">
        <v>4816</v>
      </c>
      <c r="I183" s="361" t="s">
        <v>4817</v>
      </c>
      <c r="J183" s="362" t="s">
        <v>496</v>
      </c>
      <c r="K183" s="318"/>
      <c r="L183" s="362" t="s">
        <v>496</v>
      </c>
      <c r="M183" s="318"/>
      <c r="N183" s="364" t="s">
        <v>496</v>
      </c>
      <c r="O183" s="364"/>
      <c r="P183" s="364"/>
      <c r="Q183" s="319"/>
      <c r="R183" s="320"/>
    </row>
    <row r="184" spans="1:18" s="147" customFormat="1" ht="29.25" customHeight="1" x14ac:dyDescent="0.2">
      <c r="A184" s="1025"/>
      <c r="B184" s="1031"/>
      <c r="C184" s="349" t="s">
        <v>3826</v>
      </c>
      <c r="D184" s="1029"/>
      <c r="E184" s="317">
        <v>2023</v>
      </c>
      <c r="F184" s="317" t="s">
        <v>2612</v>
      </c>
      <c r="G184" s="356">
        <v>42557</v>
      </c>
      <c r="H184" s="359" t="s">
        <v>4814</v>
      </c>
      <c r="I184" s="361" t="s">
        <v>4818</v>
      </c>
      <c r="J184" s="362" t="s">
        <v>496</v>
      </c>
      <c r="K184" s="318"/>
      <c r="L184" s="362" t="s">
        <v>496</v>
      </c>
      <c r="M184" s="318"/>
      <c r="N184" s="364" t="s">
        <v>496</v>
      </c>
      <c r="O184" s="364"/>
      <c r="P184" s="364"/>
      <c r="Q184" s="319"/>
      <c r="R184" s="320"/>
    </row>
    <row r="185" spans="1:18" s="147" customFormat="1" ht="78.75" x14ac:dyDescent="0.2">
      <c r="A185" s="1024">
        <v>98</v>
      </c>
      <c r="B185" s="1030" t="s">
        <v>4964</v>
      </c>
      <c r="C185" s="349" t="s">
        <v>3648</v>
      </c>
      <c r="D185" s="1028" t="s">
        <v>4819</v>
      </c>
      <c r="E185" s="317">
        <v>75</v>
      </c>
      <c r="F185" s="317" t="s">
        <v>2612</v>
      </c>
      <c r="G185" s="356">
        <v>42558</v>
      </c>
      <c r="H185" s="359" t="s">
        <v>4820</v>
      </c>
      <c r="I185" s="361" t="s">
        <v>4821</v>
      </c>
      <c r="J185" s="362"/>
      <c r="K185" s="362" t="s">
        <v>496</v>
      </c>
      <c r="L185" s="362" t="s">
        <v>496</v>
      </c>
      <c r="M185" s="318"/>
      <c r="N185" s="364"/>
      <c r="O185" s="364"/>
      <c r="P185" s="364"/>
      <c r="Q185" s="319" t="s">
        <v>496</v>
      </c>
      <c r="R185" s="320" t="s">
        <v>7655</v>
      </c>
    </row>
    <row r="186" spans="1:18" s="147" customFormat="1" ht="29.25" customHeight="1" x14ac:dyDescent="0.2">
      <c r="A186" s="1025"/>
      <c r="B186" s="1031"/>
      <c r="C186" s="349" t="s">
        <v>1179</v>
      </c>
      <c r="D186" s="1029"/>
      <c r="E186" s="317">
        <v>24.9</v>
      </c>
      <c r="F186" s="317" t="s">
        <v>2612</v>
      </c>
      <c r="G186" s="356">
        <v>42558</v>
      </c>
      <c r="H186" s="359" t="s">
        <v>4822</v>
      </c>
      <c r="I186" s="361" t="s">
        <v>4823</v>
      </c>
      <c r="J186" s="362" t="s">
        <v>496</v>
      </c>
      <c r="K186" s="318"/>
      <c r="L186" s="362" t="s">
        <v>496</v>
      </c>
      <c r="M186" s="318"/>
      <c r="N186" s="364" t="s">
        <v>496</v>
      </c>
      <c r="O186" s="364"/>
      <c r="P186" s="364"/>
      <c r="Q186" s="319"/>
      <c r="R186" s="320"/>
    </row>
    <row r="187" spans="1:18" s="147" customFormat="1" ht="18.75" x14ac:dyDescent="0.2">
      <c r="A187" s="352">
        <v>99</v>
      </c>
      <c r="B187" s="353" t="s">
        <v>4965</v>
      </c>
      <c r="C187" s="351" t="s">
        <v>4966</v>
      </c>
      <c r="D187" s="351" t="s">
        <v>4967</v>
      </c>
      <c r="E187" s="317" t="s">
        <v>2534</v>
      </c>
      <c r="F187" s="317" t="s">
        <v>2944</v>
      </c>
      <c r="G187" s="356">
        <v>42604</v>
      </c>
      <c r="H187" s="359" t="s">
        <v>4968</v>
      </c>
      <c r="I187" s="321" t="s">
        <v>2534</v>
      </c>
      <c r="J187" s="362" t="s">
        <v>2534</v>
      </c>
      <c r="K187" s="362" t="s">
        <v>2534</v>
      </c>
      <c r="L187" s="362" t="s">
        <v>2534</v>
      </c>
      <c r="M187" s="362" t="s">
        <v>2534</v>
      </c>
      <c r="N187" s="362" t="s">
        <v>2534</v>
      </c>
      <c r="O187" s="362" t="s">
        <v>2534</v>
      </c>
      <c r="P187" s="362" t="s">
        <v>2534</v>
      </c>
      <c r="Q187" s="362" t="s">
        <v>2534</v>
      </c>
      <c r="R187" s="320" t="s">
        <v>4967</v>
      </c>
    </row>
    <row r="188" spans="1:18" s="147" customFormat="1" ht="29.25" customHeight="1" x14ac:dyDescent="0.2">
      <c r="A188" s="1024">
        <v>100</v>
      </c>
      <c r="B188" s="1030" t="s">
        <v>4969</v>
      </c>
      <c r="C188" s="349" t="s">
        <v>2653</v>
      </c>
      <c r="D188" s="1028" t="s">
        <v>4970</v>
      </c>
      <c r="E188" s="317">
        <v>4327.1000000000004</v>
      </c>
      <c r="F188" s="317" t="s">
        <v>2944</v>
      </c>
      <c r="G188" s="1021">
        <v>42604</v>
      </c>
      <c r="H188" s="359" t="s">
        <v>4971</v>
      </c>
      <c r="I188" s="361" t="s">
        <v>4972</v>
      </c>
      <c r="J188" s="362" t="s">
        <v>496</v>
      </c>
      <c r="K188" s="318"/>
      <c r="L188" s="362" t="s">
        <v>496</v>
      </c>
      <c r="M188" s="318"/>
      <c r="N188" s="364"/>
      <c r="O188" s="364"/>
      <c r="P188" s="364" t="s">
        <v>496</v>
      </c>
      <c r="Q188" s="319"/>
      <c r="R188" s="320"/>
    </row>
    <row r="189" spans="1:18" s="147" customFormat="1" ht="19.5" customHeight="1" x14ac:dyDescent="0.2">
      <c r="A189" s="1032"/>
      <c r="B189" s="1033"/>
      <c r="C189" s="349" t="s">
        <v>4973</v>
      </c>
      <c r="D189" s="1034"/>
      <c r="E189" s="317">
        <v>1914</v>
      </c>
      <c r="F189" s="317" t="s">
        <v>2944</v>
      </c>
      <c r="G189" s="1022"/>
      <c r="H189" s="359" t="s">
        <v>4974</v>
      </c>
      <c r="I189" s="361" t="s">
        <v>4975</v>
      </c>
      <c r="J189" s="362" t="s">
        <v>496</v>
      </c>
      <c r="K189" s="318"/>
      <c r="L189" s="362" t="s">
        <v>496</v>
      </c>
      <c r="M189" s="318"/>
      <c r="N189" s="364"/>
      <c r="O189" s="364"/>
      <c r="P189" s="364" t="s">
        <v>496</v>
      </c>
      <c r="Q189" s="319"/>
      <c r="R189" s="320"/>
    </row>
    <row r="190" spans="1:18" s="147" customFormat="1" ht="18.75" customHeight="1" x14ac:dyDescent="0.2">
      <c r="A190" s="1032"/>
      <c r="B190" s="1033"/>
      <c r="C190" s="349" t="s">
        <v>3451</v>
      </c>
      <c r="D190" s="1034"/>
      <c r="E190" s="317">
        <v>1751.5</v>
      </c>
      <c r="F190" s="317" t="s">
        <v>2944</v>
      </c>
      <c r="G190" s="1022"/>
      <c r="H190" s="359" t="s">
        <v>4976</v>
      </c>
      <c r="I190" s="361" t="s">
        <v>4977</v>
      </c>
      <c r="J190" s="362" t="s">
        <v>496</v>
      </c>
      <c r="K190" s="318"/>
      <c r="L190" s="362" t="s">
        <v>496</v>
      </c>
      <c r="M190" s="318"/>
      <c r="N190" s="364"/>
      <c r="O190" s="364"/>
      <c r="P190" s="364"/>
      <c r="Q190" s="319" t="s">
        <v>496</v>
      </c>
      <c r="R190" s="320"/>
    </row>
    <row r="191" spans="1:18" s="147" customFormat="1" ht="18.75" customHeight="1" x14ac:dyDescent="0.2">
      <c r="A191" s="1032"/>
      <c r="B191" s="1033"/>
      <c r="C191" s="349" t="s">
        <v>2796</v>
      </c>
      <c r="D191" s="1034"/>
      <c r="E191" s="317">
        <v>1900</v>
      </c>
      <c r="F191" s="317" t="s">
        <v>2944</v>
      </c>
      <c r="G191" s="1022"/>
      <c r="H191" s="359" t="s">
        <v>4976</v>
      </c>
      <c r="I191" s="361" t="s">
        <v>4978</v>
      </c>
      <c r="J191" s="362" t="s">
        <v>496</v>
      </c>
      <c r="K191" s="318"/>
      <c r="L191" s="362" t="s">
        <v>496</v>
      </c>
      <c r="M191" s="318"/>
      <c r="N191" s="364" t="s">
        <v>496</v>
      </c>
      <c r="O191" s="364"/>
      <c r="P191" s="364"/>
      <c r="Q191" s="319"/>
      <c r="R191" s="320"/>
    </row>
    <row r="192" spans="1:18" s="147" customFormat="1" ht="18.75" customHeight="1" x14ac:dyDescent="0.2">
      <c r="A192" s="1032"/>
      <c r="B192" s="1033"/>
      <c r="C192" s="349" t="s">
        <v>4979</v>
      </c>
      <c r="D192" s="1034"/>
      <c r="E192" s="317">
        <v>325.75</v>
      </c>
      <c r="F192" s="317" t="s">
        <v>2944</v>
      </c>
      <c r="G192" s="1022"/>
      <c r="H192" s="359" t="s">
        <v>4976</v>
      </c>
      <c r="I192" s="361" t="s">
        <v>4980</v>
      </c>
      <c r="J192" s="362" t="s">
        <v>496</v>
      </c>
      <c r="K192" s="318"/>
      <c r="L192" s="362" t="s">
        <v>496</v>
      </c>
      <c r="M192" s="318"/>
      <c r="N192" s="364" t="s">
        <v>496</v>
      </c>
      <c r="O192" s="364"/>
      <c r="P192" s="364"/>
      <c r="Q192" s="319"/>
      <c r="R192" s="320"/>
    </row>
    <row r="193" spans="1:18" s="147" customFormat="1" ht="29.25" customHeight="1" x14ac:dyDescent="0.2">
      <c r="A193" s="1025"/>
      <c r="B193" s="1031"/>
      <c r="C193" s="349" t="s">
        <v>4981</v>
      </c>
      <c r="D193" s="1029"/>
      <c r="E193" s="317">
        <v>20635</v>
      </c>
      <c r="F193" s="317" t="s">
        <v>2944</v>
      </c>
      <c r="G193" s="1023"/>
      <c r="H193" s="359" t="s">
        <v>4982</v>
      </c>
      <c r="I193" s="361" t="s">
        <v>4983</v>
      </c>
      <c r="J193" s="362" t="s">
        <v>496</v>
      </c>
      <c r="K193" s="318"/>
      <c r="L193" s="362" t="s">
        <v>496</v>
      </c>
      <c r="M193" s="318"/>
      <c r="N193" s="364" t="s">
        <v>496</v>
      </c>
      <c r="O193" s="364"/>
      <c r="P193" s="364"/>
      <c r="Q193" s="319"/>
      <c r="R193" s="320"/>
    </row>
    <row r="194" spans="1:18" s="147" customFormat="1" ht="22.5" x14ac:dyDescent="0.2">
      <c r="A194" s="352">
        <v>101</v>
      </c>
      <c r="B194" s="353" t="s">
        <v>4984</v>
      </c>
      <c r="C194" s="349" t="s">
        <v>3826</v>
      </c>
      <c r="D194" s="349" t="s">
        <v>4824</v>
      </c>
      <c r="E194" s="317">
        <v>960</v>
      </c>
      <c r="F194" s="317" t="s">
        <v>2612</v>
      </c>
      <c r="G194" s="356">
        <v>42562</v>
      </c>
      <c r="H194" s="359" t="s">
        <v>4825</v>
      </c>
      <c r="I194" s="361" t="s">
        <v>4826</v>
      </c>
      <c r="J194" s="362" t="s">
        <v>496</v>
      </c>
      <c r="K194" s="318"/>
      <c r="L194" s="362" t="s">
        <v>496</v>
      </c>
      <c r="M194" s="318"/>
      <c r="N194" s="364" t="s">
        <v>496</v>
      </c>
      <c r="O194" s="364"/>
      <c r="P194" s="364" t="s">
        <v>496</v>
      </c>
      <c r="Q194" s="319"/>
      <c r="R194" s="320"/>
    </row>
    <row r="195" spans="1:18" s="147" customFormat="1" ht="18.75" customHeight="1" x14ac:dyDescent="0.2">
      <c r="A195" s="1024">
        <v>102</v>
      </c>
      <c r="B195" s="1030" t="s">
        <v>4985</v>
      </c>
      <c r="C195" s="349" t="s">
        <v>4986</v>
      </c>
      <c r="D195" s="1028" t="s">
        <v>4987</v>
      </c>
      <c r="E195" s="317">
        <v>2400</v>
      </c>
      <c r="F195" s="317" t="s">
        <v>2944</v>
      </c>
      <c r="G195" s="1021">
        <v>42599</v>
      </c>
      <c r="H195" s="1043" t="s">
        <v>5228</v>
      </c>
      <c r="I195" s="361" t="s">
        <v>4988</v>
      </c>
      <c r="J195" s="362" t="s">
        <v>496</v>
      </c>
      <c r="K195" s="318"/>
      <c r="L195" s="362" t="s">
        <v>496</v>
      </c>
      <c r="M195" s="318"/>
      <c r="N195" s="364" t="s">
        <v>496</v>
      </c>
      <c r="O195" s="364"/>
      <c r="P195" s="364"/>
      <c r="Q195" s="319"/>
      <c r="R195" s="320"/>
    </row>
    <row r="196" spans="1:18" s="147" customFormat="1" ht="18.75" customHeight="1" x14ac:dyDescent="0.2">
      <c r="A196" s="1032"/>
      <c r="B196" s="1033"/>
      <c r="C196" s="349" t="s">
        <v>4092</v>
      </c>
      <c r="D196" s="1034"/>
      <c r="E196" s="317">
        <v>2400</v>
      </c>
      <c r="F196" s="317" t="s">
        <v>2944</v>
      </c>
      <c r="G196" s="1022"/>
      <c r="H196" s="1044"/>
      <c r="I196" s="361" t="s">
        <v>4989</v>
      </c>
      <c r="J196" s="362" t="s">
        <v>496</v>
      </c>
      <c r="K196" s="318"/>
      <c r="L196" s="362" t="s">
        <v>496</v>
      </c>
      <c r="M196" s="318"/>
      <c r="N196" s="364" t="s">
        <v>496</v>
      </c>
      <c r="O196" s="364"/>
      <c r="P196" s="364"/>
      <c r="Q196" s="319"/>
      <c r="R196" s="320"/>
    </row>
    <row r="197" spans="1:18" s="147" customFormat="1" ht="18.75" customHeight="1" x14ac:dyDescent="0.2">
      <c r="A197" s="1032"/>
      <c r="B197" s="1033"/>
      <c r="C197" s="349" t="s">
        <v>5229</v>
      </c>
      <c r="D197" s="1034"/>
      <c r="E197" s="317">
        <v>2400</v>
      </c>
      <c r="F197" s="317" t="s">
        <v>2944</v>
      </c>
      <c r="G197" s="1022"/>
      <c r="H197" s="1044"/>
      <c r="I197" s="361" t="s">
        <v>4990</v>
      </c>
      <c r="J197" s="362" t="s">
        <v>496</v>
      </c>
      <c r="K197" s="318"/>
      <c r="L197" s="362" t="s">
        <v>496</v>
      </c>
      <c r="M197" s="318"/>
      <c r="N197" s="364" t="s">
        <v>496</v>
      </c>
      <c r="O197" s="364"/>
      <c r="P197" s="364"/>
      <c r="Q197" s="319"/>
      <c r="R197" s="320"/>
    </row>
    <row r="198" spans="1:18" s="147" customFormat="1" ht="18.75" customHeight="1" x14ac:dyDescent="0.2">
      <c r="A198" s="1025"/>
      <c r="B198" s="1031"/>
      <c r="C198" s="349" t="s">
        <v>5230</v>
      </c>
      <c r="D198" s="1029"/>
      <c r="E198" s="317">
        <v>2400</v>
      </c>
      <c r="F198" s="317" t="s">
        <v>2944</v>
      </c>
      <c r="G198" s="1023"/>
      <c r="H198" s="1045"/>
      <c r="I198" s="361" t="s">
        <v>4991</v>
      </c>
      <c r="J198" s="362" t="s">
        <v>496</v>
      </c>
      <c r="K198" s="318"/>
      <c r="L198" s="362" t="s">
        <v>496</v>
      </c>
      <c r="M198" s="318"/>
      <c r="N198" s="364" t="s">
        <v>496</v>
      </c>
      <c r="O198" s="364"/>
      <c r="P198" s="364"/>
      <c r="Q198" s="319"/>
      <c r="R198" s="320"/>
    </row>
    <row r="199" spans="1:18" s="147" customFormat="1" ht="22.5" x14ac:dyDescent="0.2">
      <c r="A199" s="352">
        <v>103</v>
      </c>
      <c r="B199" s="353" t="s">
        <v>4992</v>
      </c>
      <c r="C199" s="349" t="s">
        <v>2764</v>
      </c>
      <c r="D199" s="349" t="s">
        <v>4827</v>
      </c>
      <c r="E199" s="317">
        <v>774.05</v>
      </c>
      <c r="F199" s="317" t="s">
        <v>2612</v>
      </c>
      <c r="G199" s="356">
        <v>42573</v>
      </c>
      <c r="H199" s="359" t="s">
        <v>4828</v>
      </c>
      <c r="I199" s="361" t="s">
        <v>4829</v>
      </c>
      <c r="J199" s="362" t="s">
        <v>496</v>
      </c>
      <c r="K199" s="318"/>
      <c r="L199" s="362" t="s">
        <v>496</v>
      </c>
      <c r="M199" s="318"/>
      <c r="N199" s="364" t="s">
        <v>496</v>
      </c>
      <c r="O199" s="364"/>
      <c r="P199" s="364"/>
      <c r="Q199" s="319"/>
      <c r="R199" s="320"/>
    </row>
    <row r="200" spans="1:18" s="147" customFormat="1" ht="45" x14ac:dyDescent="0.2">
      <c r="A200" s="352">
        <v>104</v>
      </c>
      <c r="B200" s="353" t="s">
        <v>4993</v>
      </c>
      <c r="C200" s="349" t="s">
        <v>4994</v>
      </c>
      <c r="D200" s="349" t="s">
        <v>5231</v>
      </c>
      <c r="E200" s="317">
        <v>11120</v>
      </c>
      <c r="F200" s="317" t="s">
        <v>3009</v>
      </c>
      <c r="G200" s="356">
        <v>42670</v>
      </c>
      <c r="H200" s="359" t="s">
        <v>4995</v>
      </c>
      <c r="I200" s="361" t="s">
        <v>4996</v>
      </c>
      <c r="J200" s="364" t="s">
        <v>496</v>
      </c>
      <c r="K200" s="341"/>
      <c r="L200" s="364" t="s">
        <v>496</v>
      </c>
      <c r="M200" s="341"/>
      <c r="N200" s="364" t="s">
        <v>496</v>
      </c>
      <c r="O200" s="364"/>
      <c r="P200" s="364"/>
      <c r="Q200" s="319"/>
      <c r="R200" s="374"/>
    </row>
    <row r="201" spans="1:18" s="147" customFormat="1" ht="33.75" x14ac:dyDescent="0.2">
      <c r="A201" s="352">
        <v>105</v>
      </c>
      <c r="B201" s="353" t="s">
        <v>4997</v>
      </c>
      <c r="C201" s="349" t="s">
        <v>2782</v>
      </c>
      <c r="D201" s="349" t="s">
        <v>4998</v>
      </c>
      <c r="E201" s="317">
        <v>49</v>
      </c>
      <c r="F201" s="317" t="s">
        <v>2612</v>
      </c>
      <c r="G201" s="356">
        <v>42570</v>
      </c>
      <c r="H201" s="359" t="s">
        <v>4830</v>
      </c>
      <c r="I201" s="361" t="s">
        <v>4831</v>
      </c>
      <c r="J201" s="362" t="s">
        <v>496</v>
      </c>
      <c r="K201" s="318"/>
      <c r="L201" s="362" t="s">
        <v>496</v>
      </c>
      <c r="M201" s="318"/>
      <c r="N201" s="364"/>
      <c r="O201" s="364"/>
      <c r="P201" s="364" t="s">
        <v>496</v>
      </c>
      <c r="Q201" s="319"/>
      <c r="R201" s="320"/>
    </row>
    <row r="202" spans="1:18" s="147" customFormat="1" ht="22.5" x14ac:dyDescent="0.2">
      <c r="A202" s="352">
        <v>106</v>
      </c>
      <c r="B202" s="353" t="s">
        <v>4999</v>
      </c>
      <c r="C202" s="349" t="s">
        <v>4832</v>
      </c>
      <c r="D202" s="349" t="s">
        <v>4833</v>
      </c>
      <c r="E202" s="317">
        <v>2162.65</v>
      </c>
      <c r="F202" s="317" t="s">
        <v>2612</v>
      </c>
      <c r="G202" s="356">
        <v>42572</v>
      </c>
      <c r="H202" s="359" t="s">
        <v>4834</v>
      </c>
      <c r="I202" s="361" t="s">
        <v>4835</v>
      </c>
      <c r="J202" s="362" t="s">
        <v>496</v>
      </c>
      <c r="K202" s="318"/>
      <c r="L202" s="362" t="s">
        <v>496</v>
      </c>
      <c r="M202" s="318"/>
      <c r="N202" s="364" t="s">
        <v>496</v>
      </c>
      <c r="O202" s="364"/>
      <c r="P202" s="364"/>
      <c r="Q202" s="319"/>
      <c r="R202" s="320"/>
    </row>
    <row r="203" spans="1:18" s="147" customFormat="1" ht="22.5" x14ac:dyDescent="0.2">
      <c r="A203" s="352">
        <v>107</v>
      </c>
      <c r="B203" s="353" t="s">
        <v>5000</v>
      </c>
      <c r="C203" s="349" t="s">
        <v>4516</v>
      </c>
      <c r="D203" s="349" t="s">
        <v>4836</v>
      </c>
      <c r="E203" s="317">
        <v>2300</v>
      </c>
      <c r="F203" s="317" t="s">
        <v>2612</v>
      </c>
      <c r="G203" s="356">
        <v>42570</v>
      </c>
      <c r="H203" s="359" t="s">
        <v>4837</v>
      </c>
      <c r="I203" s="361" t="s">
        <v>4838</v>
      </c>
      <c r="J203" s="362" t="s">
        <v>496</v>
      </c>
      <c r="K203" s="318"/>
      <c r="L203" s="362" t="s">
        <v>496</v>
      </c>
      <c r="M203" s="318"/>
      <c r="N203" s="364"/>
      <c r="O203" s="364"/>
      <c r="P203" s="364" t="s">
        <v>496</v>
      </c>
      <c r="Q203" s="319"/>
      <c r="R203" s="320"/>
    </row>
    <row r="204" spans="1:18" s="147" customFormat="1" ht="33.75" x14ac:dyDescent="0.2">
      <c r="A204" s="352">
        <v>108</v>
      </c>
      <c r="B204" s="353" t="s">
        <v>5001</v>
      </c>
      <c r="C204" s="349" t="s">
        <v>2976</v>
      </c>
      <c r="D204" s="349" t="s">
        <v>5002</v>
      </c>
      <c r="E204" s="317">
        <v>18265</v>
      </c>
      <c r="F204" s="317" t="s">
        <v>4094</v>
      </c>
      <c r="G204" s="356">
        <v>42620</v>
      </c>
      <c r="H204" s="359" t="s">
        <v>5228</v>
      </c>
      <c r="I204" s="361" t="s">
        <v>5003</v>
      </c>
      <c r="J204" s="364" t="s">
        <v>496</v>
      </c>
      <c r="K204" s="341"/>
      <c r="L204" s="364" t="s">
        <v>496</v>
      </c>
      <c r="M204" s="341"/>
      <c r="N204" s="364" t="s">
        <v>496</v>
      </c>
      <c r="O204" s="364"/>
      <c r="P204" s="364"/>
      <c r="Q204" s="319"/>
      <c r="R204" s="374"/>
    </row>
    <row r="205" spans="1:18" s="147" customFormat="1" ht="33.75" x14ac:dyDescent="0.2">
      <c r="A205" s="352">
        <v>109</v>
      </c>
      <c r="B205" s="353" t="s">
        <v>5004</v>
      </c>
      <c r="C205" s="349" t="s">
        <v>4400</v>
      </c>
      <c r="D205" s="349" t="s">
        <v>4632</v>
      </c>
      <c r="E205" s="317">
        <v>90</v>
      </c>
      <c r="F205" s="317" t="s">
        <v>2612</v>
      </c>
      <c r="G205" s="356">
        <v>42566</v>
      </c>
      <c r="H205" s="359" t="s">
        <v>4839</v>
      </c>
      <c r="I205" s="361" t="s">
        <v>4840</v>
      </c>
      <c r="J205" s="362" t="s">
        <v>496</v>
      </c>
      <c r="K205" s="318"/>
      <c r="L205" s="362" t="s">
        <v>496</v>
      </c>
      <c r="M205" s="318"/>
      <c r="N205" s="364" t="s">
        <v>496</v>
      </c>
      <c r="O205" s="364"/>
      <c r="P205" s="364"/>
      <c r="Q205" s="319"/>
      <c r="R205" s="320"/>
    </row>
    <row r="206" spans="1:18" s="147" customFormat="1" ht="22.5" x14ac:dyDescent="0.2">
      <c r="A206" s="352">
        <v>110</v>
      </c>
      <c r="B206" s="353" t="s">
        <v>5005</v>
      </c>
      <c r="C206" s="349" t="s">
        <v>4453</v>
      </c>
      <c r="D206" s="349" t="s">
        <v>5006</v>
      </c>
      <c r="E206" s="317">
        <v>840.5</v>
      </c>
      <c r="F206" s="317" t="s">
        <v>2944</v>
      </c>
      <c r="G206" s="356" t="s">
        <v>5007</v>
      </c>
      <c r="H206" s="359" t="s">
        <v>5008</v>
      </c>
      <c r="I206" s="361" t="s">
        <v>5009</v>
      </c>
      <c r="J206" s="362" t="s">
        <v>496</v>
      </c>
      <c r="K206" s="318"/>
      <c r="L206" s="362" t="s">
        <v>496</v>
      </c>
      <c r="M206" s="318"/>
      <c r="N206" s="364"/>
      <c r="O206" s="364"/>
      <c r="P206" s="364" t="s">
        <v>496</v>
      </c>
      <c r="Q206" s="319"/>
      <c r="R206" s="320"/>
    </row>
    <row r="207" spans="1:18" s="147" customFormat="1" ht="22.5" x14ac:dyDescent="0.2">
      <c r="A207" s="352">
        <v>111</v>
      </c>
      <c r="B207" s="353" t="s">
        <v>5010</v>
      </c>
      <c r="C207" s="349" t="s">
        <v>5011</v>
      </c>
      <c r="D207" s="349" t="s">
        <v>5012</v>
      </c>
      <c r="E207" s="317">
        <v>2025</v>
      </c>
      <c r="F207" s="317" t="s">
        <v>2944</v>
      </c>
      <c r="G207" s="356">
        <v>42592</v>
      </c>
      <c r="H207" s="359" t="s">
        <v>5013</v>
      </c>
      <c r="I207" s="361" t="s">
        <v>5014</v>
      </c>
      <c r="J207" s="362" t="s">
        <v>496</v>
      </c>
      <c r="K207" s="318"/>
      <c r="L207" s="362" t="s">
        <v>496</v>
      </c>
      <c r="M207" s="318"/>
      <c r="N207" s="364"/>
      <c r="O207" s="364"/>
      <c r="P207" s="364" t="s">
        <v>496</v>
      </c>
      <c r="Q207" s="319"/>
      <c r="R207" s="320"/>
    </row>
    <row r="208" spans="1:18" s="147" customFormat="1" ht="33.75" x14ac:dyDescent="0.2">
      <c r="A208" s="1024">
        <v>112</v>
      </c>
      <c r="B208" s="1030" t="s">
        <v>5015</v>
      </c>
      <c r="C208" s="349" t="s">
        <v>3998</v>
      </c>
      <c r="D208" s="1038" t="s">
        <v>5016</v>
      </c>
      <c r="E208" s="317">
        <v>174</v>
      </c>
      <c r="F208" s="317" t="s">
        <v>2944</v>
      </c>
      <c r="G208" s="1021">
        <v>42593</v>
      </c>
      <c r="H208" s="359" t="s">
        <v>5017</v>
      </c>
      <c r="I208" s="361" t="s">
        <v>5018</v>
      </c>
      <c r="J208" s="362" t="s">
        <v>496</v>
      </c>
      <c r="K208" s="318"/>
      <c r="L208" s="362" t="s">
        <v>496</v>
      </c>
      <c r="M208" s="318"/>
      <c r="N208" s="364"/>
      <c r="O208" s="364"/>
      <c r="P208" s="364" t="s">
        <v>496</v>
      </c>
      <c r="Q208" s="319"/>
      <c r="R208" s="320"/>
    </row>
    <row r="209" spans="1:18" s="147" customFormat="1" ht="22.5" customHeight="1" x14ac:dyDescent="0.2">
      <c r="A209" s="1032"/>
      <c r="B209" s="1033"/>
      <c r="C209" s="349" t="s">
        <v>5019</v>
      </c>
      <c r="D209" s="1039"/>
      <c r="E209" s="317">
        <v>348</v>
      </c>
      <c r="F209" s="317" t="s">
        <v>2944</v>
      </c>
      <c r="G209" s="1022"/>
      <c r="H209" s="359" t="s">
        <v>5020</v>
      </c>
      <c r="I209" s="361" t="s">
        <v>5021</v>
      </c>
      <c r="J209" s="362" t="s">
        <v>496</v>
      </c>
      <c r="K209" s="318"/>
      <c r="L209" s="362" t="s">
        <v>496</v>
      </c>
      <c r="M209" s="318"/>
      <c r="N209" s="364"/>
      <c r="O209" s="364"/>
      <c r="P209" s="364" t="s">
        <v>496</v>
      </c>
      <c r="Q209" s="319"/>
      <c r="R209" s="320"/>
    </row>
    <row r="210" spans="1:18" s="147" customFormat="1" ht="18.75" customHeight="1" x14ac:dyDescent="0.2">
      <c r="A210" s="1032"/>
      <c r="B210" s="1033"/>
      <c r="C210" s="349" t="s">
        <v>5022</v>
      </c>
      <c r="D210" s="1039"/>
      <c r="E210" s="317">
        <v>1800</v>
      </c>
      <c r="F210" s="317" t="s">
        <v>2944</v>
      </c>
      <c r="G210" s="1022"/>
      <c r="H210" s="359" t="s">
        <v>5023</v>
      </c>
      <c r="I210" s="361" t="s">
        <v>5024</v>
      </c>
      <c r="J210" s="362" t="s">
        <v>496</v>
      </c>
      <c r="K210" s="318"/>
      <c r="L210" s="362" t="s">
        <v>496</v>
      </c>
      <c r="M210" s="318"/>
      <c r="N210" s="364"/>
      <c r="O210" s="364"/>
      <c r="P210" s="364" t="s">
        <v>496</v>
      </c>
      <c r="Q210" s="319"/>
      <c r="R210" s="320"/>
    </row>
    <row r="211" spans="1:18" s="147" customFormat="1" ht="29.25" x14ac:dyDescent="0.2">
      <c r="A211" s="352">
        <v>113</v>
      </c>
      <c r="B211" s="353" t="s">
        <v>5025</v>
      </c>
      <c r="C211" s="349" t="s">
        <v>4625</v>
      </c>
      <c r="D211" s="349" t="s">
        <v>5026</v>
      </c>
      <c r="E211" s="317">
        <v>350</v>
      </c>
      <c r="F211" s="317" t="s">
        <v>2944</v>
      </c>
      <c r="G211" s="356">
        <v>42592</v>
      </c>
      <c r="H211" s="359" t="s">
        <v>5027</v>
      </c>
      <c r="I211" s="361" t="s">
        <v>5028</v>
      </c>
      <c r="J211" s="362" t="s">
        <v>496</v>
      </c>
      <c r="K211" s="318"/>
      <c r="L211" s="362" t="s">
        <v>496</v>
      </c>
      <c r="M211" s="318"/>
      <c r="N211" s="364"/>
      <c r="O211" s="364"/>
      <c r="P211" s="364" t="s">
        <v>496</v>
      </c>
      <c r="Q211" s="319"/>
      <c r="R211" s="320"/>
    </row>
    <row r="212" spans="1:18" s="147" customFormat="1" ht="22.5" x14ac:dyDescent="0.2">
      <c r="A212" s="352">
        <v>114</v>
      </c>
      <c r="B212" s="353" t="s">
        <v>5029</v>
      </c>
      <c r="C212" s="349" t="s">
        <v>75</v>
      </c>
      <c r="D212" s="349" t="s">
        <v>5030</v>
      </c>
      <c r="E212" s="317">
        <v>957.6</v>
      </c>
      <c r="F212" s="317" t="s">
        <v>2944</v>
      </c>
      <c r="G212" s="356">
        <v>42607</v>
      </c>
      <c r="H212" s="359" t="s">
        <v>5031</v>
      </c>
      <c r="I212" s="361" t="s">
        <v>5032</v>
      </c>
      <c r="J212" s="362" t="s">
        <v>496</v>
      </c>
      <c r="K212" s="318"/>
      <c r="L212" s="362" t="s">
        <v>496</v>
      </c>
      <c r="M212" s="318"/>
      <c r="N212" s="364"/>
      <c r="O212" s="364"/>
      <c r="P212" s="364" t="s">
        <v>496</v>
      </c>
      <c r="Q212" s="319"/>
      <c r="R212" s="320"/>
    </row>
    <row r="213" spans="1:18" s="147" customFormat="1" ht="33.75" x14ac:dyDescent="0.2">
      <c r="A213" s="352">
        <v>115</v>
      </c>
      <c r="B213" s="353" t="s">
        <v>5033</v>
      </c>
      <c r="C213" s="349" t="s">
        <v>3581</v>
      </c>
      <c r="D213" s="349" t="s">
        <v>5232</v>
      </c>
      <c r="E213" s="317">
        <v>23000</v>
      </c>
      <c r="F213" s="317" t="s">
        <v>2944</v>
      </c>
      <c r="G213" s="356">
        <v>42607</v>
      </c>
      <c r="H213" s="359" t="s">
        <v>5034</v>
      </c>
      <c r="I213" s="361" t="s">
        <v>5035</v>
      </c>
      <c r="J213" s="362" t="s">
        <v>496</v>
      </c>
      <c r="K213" s="318"/>
      <c r="L213" s="362" t="s">
        <v>496</v>
      </c>
      <c r="M213" s="318"/>
      <c r="N213" s="364" t="s">
        <v>496</v>
      </c>
      <c r="O213" s="364"/>
      <c r="P213" s="364"/>
      <c r="Q213" s="319"/>
      <c r="R213" s="320"/>
    </row>
    <row r="214" spans="1:18" s="147" customFormat="1" ht="27" customHeight="1" x14ac:dyDescent="0.2">
      <c r="A214" s="1024">
        <v>116</v>
      </c>
      <c r="B214" s="1030" t="s">
        <v>5036</v>
      </c>
      <c r="C214" s="349" t="s">
        <v>4796</v>
      </c>
      <c r="D214" s="1040" t="s">
        <v>5037</v>
      </c>
      <c r="E214" s="317">
        <v>945</v>
      </c>
      <c r="F214" s="317" t="s">
        <v>4094</v>
      </c>
      <c r="G214" s="1021">
        <v>42615</v>
      </c>
      <c r="H214" s="1035" t="s">
        <v>5038</v>
      </c>
      <c r="I214" s="361" t="s">
        <v>5039</v>
      </c>
      <c r="J214" s="362" t="s">
        <v>496</v>
      </c>
      <c r="K214" s="318"/>
      <c r="L214" s="362" t="s">
        <v>496</v>
      </c>
      <c r="M214" s="318"/>
      <c r="N214" s="364" t="s">
        <v>496</v>
      </c>
      <c r="O214" s="364"/>
      <c r="P214" s="364"/>
      <c r="Q214" s="319"/>
      <c r="R214" s="320"/>
    </row>
    <row r="215" spans="1:18" s="147" customFormat="1" ht="27" customHeight="1" x14ac:dyDescent="0.2">
      <c r="A215" s="1032"/>
      <c r="B215" s="1033"/>
      <c r="C215" s="349" t="s">
        <v>5040</v>
      </c>
      <c r="D215" s="1041"/>
      <c r="E215" s="317">
        <v>460</v>
      </c>
      <c r="F215" s="317" t="s">
        <v>4094</v>
      </c>
      <c r="G215" s="1022"/>
      <c r="H215" s="1036"/>
      <c r="I215" s="361" t="s">
        <v>5041</v>
      </c>
      <c r="J215" s="362" t="s">
        <v>496</v>
      </c>
      <c r="K215" s="318"/>
      <c r="L215" s="362" t="s">
        <v>496</v>
      </c>
      <c r="M215" s="318"/>
      <c r="N215" s="364" t="s">
        <v>496</v>
      </c>
      <c r="O215" s="364"/>
      <c r="P215" s="364"/>
      <c r="Q215" s="319"/>
      <c r="R215" s="320"/>
    </row>
    <row r="216" spans="1:18" s="147" customFormat="1" ht="27" customHeight="1" x14ac:dyDescent="0.2">
      <c r="A216" s="1025"/>
      <c r="B216" s="1031"/>
      <c r="C216" s="349" t="s">
        <v>3945</v>
      </c>
      <c r="D216" s="1042"/>
      <c r="E216" s="317">
        <v>1612.06</v>
      </c>
      <c r="F216" s="317" t="s">
        <v>4094</v>
      </c>
      <c r="G216" s="1023"/>
      <c r="H216" s="1037"/>
      <c r="I216" s="361" t="s">
        <v>5042</v>
      </c>
      <c r="J216" s="362" t="s">
        <v>496</v>
      </c>
      <c r="K216" s="318"/>
      <c r="L216" s="362" t="s">
        <v>496</v>
      </c>
      <c r="M216" s="318"/>
      <c r="N216" s="364" t="s">
        <v>496</v>
      </c>
      <c r="O216" s="364"/>
      <c r="P216" s="364"/>
      <c r="Q216" s="319"/>
      <c r="R216" s="320"/>
    </row>
    <row r="217" spans="1:18" s="147" customFormat="1" ht="45" x14ac:dyDescent="0.2">
      <c r="A217" s="352">
        <v>117</v>
      </c>
      <c r="B217" s="353" t="s">
        <v>5043</v>
      </c>
      <c r="C217" s="349" t="s">
        <v>3998</v>
      </c>
      <c r="D217" s="349" t="s">
        <v>5044</v>
      </c>
      <c r="E217" s="317">
        <v>678</v>
      </c>
      <c r="F217" s="317" t="s">
        <v>4094</v>
      </c>
      <c r="G217" s="356">
        <v>42621</v>
      </c>
      <c r="H217" s="359" t="s">
        <v>5045</v>
      </c>
      <c r="I217" s="361" t="s">
        <v>5046</v>
      </c>
      <c r="J217" s="362" t="s">
        <v>496</v>
      </c>
      <c r="K217" s="318"/>
      <c r="L217" s="362" t="s">
        <v>496</v>
      </c>
      <c r="M217" s="318"/>
      <c r="N217" s="364" t="s">
        <v>496</v>
      </c>
      <c r="O217" s="364"/>
      <c r="P217" s="364"/>
      <c r="Q217" s="319"/>
      <c r="R217" s="320"/>
    </row>
    <row r="218" spans="1:18" s="147" customFormat="1" ht="18.75" x14ac:dyDescent="0.2">
      <c r="A218" s="1024">
        <v>118</v>
      </c>
      <c r="B218" s="1030" t="s">
        <v>5047</v>
      </c>
      <c r="C218" s="349" t="s">
        <v>3298</v>
      </c>
      <c r="D218" s="1028" t="s">
        <v>4688</v>
      </c>
      <c r="E218" s="317">
        <v>1563</v>
      </c>
      <c r="F218" s="317" t="s">
        <v>4094</v>
      </c>
      <c r="G218" s="1021">
        <v>42621</v>
      </c>
      <c r="H218" s="359" t="s">
        <v>5048</v>
      </c>
      <c r="I218" s="361" t="s">
        <v>5049</v>
      </c>
      <c r="J218" s="362" t="s">
        <v>496</v>
      </c>
      <c r="K218" s="318"/>
      <c r="L218" s="362" t="s">
        <v>496</v>
      </c>
      <c r="M218" s="318"/>
      <c r="N218" s="364" t="s">
        <v>496</v>
      </c>
      <c r="O218" s="364"/>
      <c r="P218" s="364"/>
      <c r="Q218" s="319"/>
      <c r="R218" s="320"/>
    </row>
    <row r="219" spans="1:18" s="147" customFormat="1" ht="18.75" x14ac:dyDescent="0.2">
      <c r="A219" s="1032"/>
      <c r="B219" s="1033"/>
      <c r="C219" s="349" t="s">
        <v>3693</v>
      </c>
      <c r="D219" s="1034"/>
      <c r="E219" s="317">
        <v>114.43</v>
      </c>
      <c r="F219" s="317" t="s">
        <v>4094</v>
      </c>
      <c r="G219" s="1022"/>
      <c r="H219" s="359" t="s">
        <v>5050</v>
      </c>
      <c r="I219" s="361" t="s">
        <v>5051</v>
      </c>
      <c r="J219" s="362" t="s">
        <v>496</v>
      </c>
      <c r="K219" s="318"/>
      <c r="L219" s="362" t="s">
        <v>496</v>
      </c>
      <c r="M219" s="318"/>
      <c r="N219" s="364" t="s">
        <v>496</v>
      </c>
      <c r="O219" s="364"/>
      <c r="P219" s="364"/>
      <c r="Q219" s="319"/>
      <c r="R219" s="320"/>
    </row>
    <row r="220" spans="1:18" s="147" customFormat="1" ht="18.75" x14ac:dyDescent="0.2">
      <c r="A220" s="1025"/>
      <c r="B220" s="1031"/>
      <c r="C220" s="349" t="s">
        <v>4583</v>
      </c>
      <c r="D220" s="1029"/>
      <c r="E220" s="317">
        <v>40.65</v>
      </c>
      <c r="F220" s="317" t="s">
        <v>4094</v>
      </c>
      <c r="G220" s="1023"/>
      <c r="H220" s="359" t="s">
        <v>5050</v>
      </c>
      <c r="I220" s="361" t="s">
        <v>5052</v>
      </c>
      <c r="J220" s="362" t="s">
        <v>496</v>
      </c>
      <c r="K220" s="318"/>
      <c r="L220" s="362" t="s">
        <v>496</v>
      </c>
      <c r="M220" s="318"/>
      <c r="N220" s="364" t="s">
        <v>496</v>
      </c>
      <c r="O220" s="364"/>
      <c r="P220" s="364"/>
      <c r="Q220" s="319"/>
      <c r="R220" s="320"/>
    </row>
    <row r="221" spans="1:18" s="147" customFormat="1" ht="27" customHeight="1" x14ac:dyDescent="0.2">
      <c r="A221" s="1024">
        <v>119</v>
      </c>
      <c r="B221" s="1030" t="s">
        <v>5053</v>
      </c>
      <c r="C221" s="349" t="s">
        <v>2670</v>
      </c>
      <c r="D221" s="1028" t="s">
        <v>5054</v>
      </c>
      <c r="E221" s="317">
        <v>1100</v>
      </c>
      <c r="F221" s="317" t="s">
        <v>4094</v>
      </c>
      <c r="G221" s="1021">
        <v>42625</v>
      </c>
      <c r="H221" s="359" t="s">
        <v>5233</v>
      </c>
      <c r="I221" s="361" t="s">
        <v>5055</v>
      </c>
      <c r="J221" s="362" t="s">
        <v>496</v>
      </c>
      <c r="K221" s="318"/>
      <c r="L221" s="362" t="s">
        <v>496</v>
      </c>
      <c r="M221" s="318"/>
      <c r="N221" s="364" t="s">
        <v>496</v>
      </c>
      <c r="O221" s="364"/>
      <c r="P221" s="364"/>
      <c r="Q221" s="319"/>
      <c r="R221" s="320"/>
    </row>
    <row r="222" spans="1:18" s="147" customFormat="1" ht="27" customHeight="1" x14ac:dyDescent="0.2">
      <c r="A222" s="1025"/>
      <c r="B222" s="1031"/>
      <c r="C222" s="349" t="s">
        <v>5056</v>
      </c>
      <c r="D222" s="1029"/>
      <c r="E222" s="317">
        <v>2625</v>
      </c>
      <c r="F222" s="317" t="s">
        <v>4094</v>
      </c>
      <c r="G222" s="1023"/>
      <c r="H222" s="359" t="s">
        <v>5234</v>
      </c>
      <c r="I222" s="361" t="s">
        <v>5057</v>
      </c>
      <c r="J222" s="362" t="s">
        <v>496</v>
      </c>
      <c r="K222" s="318"/>
      <c r="L222" s="362" t="s">
        <v>496</v>
      </c>
      <c r="M222" s="318"/>
      <c r="N222" s="364" t="s">
        <v>496</v>
      </c>
      <c r="O222" s="364"/>
      <c r="P222" s="364"/>
      <c r="Q222" s="319"/>
      <c r="R222" s="320"/>
    </row>
    <row r="223" spans="1:18" s="147" customFormat="1" ht="18.75" customHeight="1" x14ac:dyDescent="0.2">
      <c r="A223" s="1024">
        <v>120</v>
      </c>
      <c r="B223" s="1030" t="s">
        <v>5058</v>
      </c>
      <c r="C223" s="349" t="s">
        <v>2922</v>
      </c>
      <c r="D223" s="1028" t="s">
        <v>4970</v>
      </c>
      <c r="E223" s="317">
        <v>6039</v>
      </c>
      <c r="F223" s="317" t="s">
        <v>4094</v>
      </c>
      <c r="G223" s="1021">
        <v>42643</v>
      </c>
      <c r="H223" s="359" t="s">
        <v>5059</v>
      </c>
      <c r="I223" s="361" t="s">
        <v>5060</v>
      </c>
      <c r="J223" s="362" t="s">
        <v>496</v>
      </c>
      <c r="K223" s="318"/>
      <c r="L223" s="362" t="s">
        <v>496</v>
      </c>
      <c r="M223" s="318"/>
      <c r="N223" s="364" t="s">
        <v>496</v>
      </c>
      <c r="O223" s="364"/>
      <c r="P223" s="364"/>
      <c r="Q223" s="319"/>
      <c r="R223" s="320"/>
    </row>
    <row r="224" spans="1:18" s="147" customFormat="1" ht="18.75" customHeight="1" x14ac:dyDescent="0.2">
      <c r="A224" s="1032"/>
      <c r="B224" s="1033"/>
      <c r="C224" s="349" t="s">
        <v>5061</v>
      </c>
      <c r="D224" s="1034"/>
      <c r="E224" s="317">
        <v>478.7</v>
      </c>
      <c r="F224" s="317" t="s">
        <v>4094</v>
      </c>
      <c r="G224" s="1022"/>
      <c r="H224" s="359" t="s">
        <v>5062</v>
      </c>
      <c r="I224" s="361" t="s">
        <v>5063</v>
      </c>
      <c r="J224" s="362" t="s">
        <v>496</v>
      </c>
      <c r="K224" s="318"/>
      <c r="L224" s="362" t="s">
        <v>496</v>
      </c>
      <c r="M224" s="318"/>
      <c r="N224" s="364"/>
      <c r="O224" s="364"/>
      <c r="P224" s="364" t="s">
        <v>496</v>
      </c>
      <c r="Q224" s="319"/>
      <c r="R224" s="320"/>
    </row>
    <row r="225" spans="1:18" s="147" customFormat="1" ht="18.75" customHeight="1" x14ac:dyDescent="0.2">
      <c r="A225" s="1025"/>
      <c r="B225" s="1031"/>
      <c r="C225" s="349" t="s">
        <v>2653</v>
      </c>
      <c r="D225" s="1029"/>
      <c r="E225" s="317">
        <v>18263</v>
      </c>
      <c r="F225" s="317" t="s">
        <v>4094</v>
      </c>
      <c r="G225" s="1023"/>
      <c r="H225" s="359" t="s">
        <v>5059</v>
      </c>
      <c r="I225" s="361" t="s">
        <v>5064</v>
      </c>
      <c r="J225" s="362" t="s">
        <v>496</v>
      </c>
      <c r="K225" s="318"/>
      <c r="L225" s="362" t="s">
        <v>496</v>
      </c>
      <c r="M225" s="318"/>
      <c r="N225" s="364"/>
      <c r="O225" s="364"/>
      <c r="P225" s="364" t="s">
        <v>496</v>
      </c>
      <c r="Q225" s="319"/>
      <c r="R225" s="320"/>
    </row>
    <row r="226" spans="1:18" s="147" customFormat="1" ht="33.75" x14ac:dyDescent="0.2">
      <c r="A226" s="352">
        <v>121</v>
      </c>
      <c r="B226" s="353" t="s">
        <v>5065</v>
      </c>
      <c r="C226" s="349" t="s">
        <v>4535</v>
      </c>
      <c r="D226" s="349" t="s">
        <v>4776</v>
      </c>
      <c r="E226" s="317">
        <v>18926.8</v>
      </c>
      <c r="F226" s="317" t="s">
        <v>4094</v>
      </c>
      <c r="G226" s="356">
        <v>42632</v>
      </c>
      <c r="H226" s="359" t="s">
        <v>5066</v>
      </c>
      <c r="I226" s="361" t="s">
        <v>5067</v>
      </c>
      <c r="J226" s="362" t="s">
        <v>496</v>
      </c>
      <c r="K226" s="318"/>
      <c r="L226" s="362" t="s">
        <v>496</v>
      </c>
      <c r="M226" s="318"/>
      <c r="N226" s="364" t="s">
        <v>496</v>
      </c>
      <c r="O226" s="364"/>
      <c r="P226" s="364"/>
      <c r="Q226" s="319"/>
      <c r="R226" s="320"/>
    </row>
    <row r="227" spans="1:18" s="147" customFormat="1" ht="33.75" x14ac:dyDescent="0.2">
      <c r="A227" s="352">
        <v>122</v>
      </c>
      <c r="B227" s="353" t="s">
        <v>5068</v>
      </c>
      <c r="C227" s="349" t="s">
        <v>4852</v>
      </c>
      <c r="D227" s="349" t="s">
        <v>5235</v>
      </c>
      <c r="E227" s="317">
        <v>6000</v>
      </c>
      <c r="F227" s="317" t="s">
        <v>3009</v>
      </c>
      <c r="G227" s="356">
        <v>42677</v>
      </c>
      <c r="H227" s="359" t="s">
        <v>4854</v>
      </c>
      <c r="I227" s="361" t="s">
        <v>5069</v>
      </c>
      <c r="J227" s="362" t="s">
        <v>496</v>
      </c>
      <c r="K227" s="318"/>
      <c r="L227" s="362" t="s">
        <v>496</v>
      </c>
      <c r="M227" s="318"/>
      <c r="N227" s="364"/>
      <c r="O227" s="364"/>
      <c r="P227" s="364"/>
      <c r="Q227" s="319" t="s">
        <v>496</v>
      </c>
      <c r="R227" s="320"/>
    </row>
    <row r="228" spans="1:18" s="147" customFormat="1" ht="29.25" customHeight="1" x14ac:dyDescent="0.2">
      <c r="A228" s="1024">
        <v>123</v>
      </c>
      <c r="B228" s="1030" t="s">
        <v>5070</v>
      </c>
      <c r="C228" s="349" t="s">
        <v>5071</v>
      </c>
      <c r="D228" s="1028" t="s">
        <v>5072</v>
      </c>
      <c r="E228" s="317">
        <v>2775</v>
      </c>
      <c r="F228" s="317" t="s">
        <v>3128</v>
      </c>
      <c r="G228" s="1021">
        <v>42656</v>
      </c>
      <c r="H228" s="359" t="s">
        <v>5073</v>
      </c>
      <c r="I228" s="361" t="s">
        <v>5074</v>
      </c>
      <c r="J228" s="362" t="s">
        <v>496</v>
      </c>
      <c r="K228" s="318"/>
      <c r="L228" s="362" t="s">
        <v>496</v>
      </c>
      <c r="M228" s="318"/>
      <c r="N228" s="364" t="s">
        <v>496</v>
      </c>
      <c r="O228" s="364"/>
      <c r="P228" s="364"/>
      <c r="Q228" s="319"/>
      <c r="R228" s="320"/>
    </row>
    <row r="229" spans="1:18" s="147" customFormat="1" ht="29.25" customHeight="1" x14ac:dyDescent="0.2">
      <c r="A229" s="1032"/>
      <c r="B229" s="1033"/>
      <c r="C229" s="349" t="s">
        <v>5075</v>
      </c>
      <c r="D229" s="1034"/>
      <c r="E229" s="317">
        <v>3275</v>
      </c>
      <c r="F229" s="317" t="s">
        <v>3128</v>
      </c>
      <c r="G229" s="1022"/>
      <c r="H229" s="359" t="s">
        <v>5073</v>
      </c>
      <c r="I229" s="361" t="s">
        <v>5076</v>
      </c>
      <c r="J229" s="362" t="s">
        <v>496</v>
      </c>
      <c r="K229" s="318"/>
      <c r="L229" s="362" t="s">
        <v>496</v>
      </c>
      <c r="M229" s="318"/>
      <c r="N229" s="364" t="s">
        <v>496</v>
      </c>
      <c r="O229" s="364"/>
      <c r="P229" s="364"/>
      <c r="Q229" s="319"/>
      <c r="R229" s="320"/>
    </row>
    <row r="230" spans="1:18" s="147" customFormat="1" ht="29.25" customHeight="1" x14ac:dyDescent="0.2">
      <c r="A230" s="1032"/>
      <c r="B230" s="1033"/>
      <c r="C230" s="349" t="s">
        <v>5077</v>
      </c>
      <c r="D230" s="1034"/>
      <c r="E230" s="317">
        <v>1102.5899999999999</v>
      </c>
      <c r="F230" s="317" t="s">
        <v>3128</v>
      </c>
      <c r="G230" s="1022"/>
      <c r="H230" s="359" t="s">
        <v>5073</v>
      </c>
      <c r="I230" s="361" t="s">
        <v>5078</v>
      </c>
      <c r="J230" s="362" t="s">
        <v>496</v>
      </c>
      <c r="K230" s="318"/>
      <c r="L230" s="362" t="s">
        <v>496</v>
      </c>
      <c r="M230" s="318"/>
      <c r="N230" s="364" t="s">
        <v>496</v>
      </c>
      <c r="O230" s="364"/>
      <c r="P230" s="364"/>
      <c r="Q230" s="319"/>
      <c r="R230" s="320"/>
    </row>
    <row r="231" spans="1:18" s="147" customFormat="1" ht="29.25" customHeight="1" x14ac:dyDescent="0.2">
      <c r="A231" s="1025"/>
      <c r="B231" s="1031"/>
      <c r="C231" s="349" t="s">
        <v>5079</v>
      </c>
      <c r="D231" s="1029"/>
      <c r="E231" s="317">
        <v>400</v>
      </c>
      <c r="F231" s="317" t="s">
        <v>3128</v>
      </c>
      <c r="G231" s="1023"/>
      <c r="H231" s="359" t="s">
        <v>5073</v>
      </c>
      <c r="I231" s="361" t="s">
        <v>5080</v>
      </c>
      <c r="J231" s="362" t="s">
        <v>496</v>
      </c>
      <c r="K231" s="318"/>
      <c r="L231" s="362" t="s">
        <v>496</v>
      </c>
      <c r="M231" s="318"/>
      <c r="N231" s="364" t="s">
        <v>496</v>
      </c>
      <c r="O231" s="364"/>
      <c r="P231" s="364"/>
      <c r="Q231" s="319"/>
      <c r="R231" s="320"/>
    </row>
    <row r="232" spans="1:18" s="147" customFormat="1" ht="22.5" x14ac:dyDescent="0.2">
      <c r="A232" s="352">
        <v>124</v>
      </c>
      <c r="B232" s="353" t="s">
        <v>5081</v>
      </c>
      <c r="C232" s="349" t="s">
        <v>5082</v>
      </c>
      <c r="D232" s="349" t="s">
        <v>5083</v>
      </c>
      <c r="E232" s="317">
        <v>880</v>
      </c>
      <c r="F232" s="317" t="s">
        <v>4094</v>
      </c>
      <c r="G232" s="356">
        <v>42633</v>
      </c>
      <c r="H232" s="359" t="s">
        <v>5084</v>
      </c>
      <c r="I232" s="361" t="s">
        <v>5085</v>
      </c>
      <c r="J232" s="362" t="s">
        <v>496</v>
      </c>
      <c r="K232" s="318"/>
      <c r="L232" s="362" t="s">
        <v>496</v>
      </c>
      <c r="M232" s="318"/>
      <c r="N232" s="364" t="s">
        <v>496</v>
      </c>
      <c r="O232" s="364"/>
      <c r="P232" s="364"/>
      <c r="Q232" s="319"/>
      <c r="R232" s="320"/>
    </row>
    <row r="233" spans="1:18" s="147" customFormat="1" ht="33.75" x14ac:dyDescent="0.2">
      <c r="A233" s="352">
        <v>125</v>
      </c>
      <c r="B233" s="353" t="s">
        <v>5086</v>
      </c>
      <c r="C233" s="349" t="s">
        <v>4443</v>
      </c>
      <c r="D233" s="349" t="s">
        <v>5236</v>
      </c>
      <c r="E233" s="317">
        <v>97.2</v>
      </c>
      <c r="F233" s="317" t="s">
        <v>4094</v>
      </c>
      <c r="G233" s="356">
        <v>42621</v>
      </c>
      <c r="H233" s="359" t="s">
        <v>5087</v>
      </c>
      <c r="I233" s="361" t="s">
        <v>5088</v>
      </c>
      <c r="J233" s="362" t="s">
        <v>496</v>
      </c>
      <c r="K233" s="318"/>
      <c r="L233" s="362" t="s">
        <v>496</v>
      </c>
      <c r="M233" s="318"/>
      <c r="N233" s="364" t="s">
        <v>496</v>
      </c>
      <c r="O233" s="364"/>
      <c r="P233" s="364"/>
      <c r="Q233" s="319"/>
      <c r="R233" s="320"/>
    </row>
    <row r="234" spans="1:18" s="147" customFormat="1" ht="56.25" x14ac:dyDescent="0.2">
      <c r="A234" s="352">
        <v>126</v>
      </c>
      <c r="B234" s="353" t="s">
        <v>5089</v>
      </c>
      <c r="C234" s="349" t="s">
        <v>5090</v>
      </c>
      <c r="D234" s="349" t="s">
        <v>5237</v>
      </c>
      <c r="E234" s="317">
        <v>720.5</v>
      </c>
      <c r="F234" s="317" t="s">
        <v>4094</v>
      </c>
      <c r="G234" s="356">
        <v>42640</v>
      </c>
      <c r="H234" s="359" t="s">
        <v>5091</v>
      </c>
      <c r="I234" s="361" t="s">
        <v>5092</v>
      </c>
      <c r="J234" s="362" t="s">
        <v>496</v>
      </c>
      <c r="K234" s="318"/>
      <c r="L234" s="362" t="s">
        <v>496</v>
      </c>
      <c r="M234" s="318"/>
      <c r="N234" s="364" t="s">
        <v>496</v>
      </c>
      <c r="O234" s="364"/>
      <c r="P234" s="364"/>
      <c r="Q234" s="319"/>
      <c r="R234" s="320"/>
    </row>
    <row r="235" spans="1:18" s="147" customFormat="1" ht="18.75" x14ac:dyDescent="0.2">
      <c r="A235" s="352">
        <v>127</v>
      </c>
      <c r="B235" s="353" t="s">
        <v>5093</v>
      </c>
      <c r="C235" s="351" t="s">
        <v>4966</v>
      </c>
      <c r="D235" s="349" t="s">
        <v>5094</v>
      </c>
      <c r="E235" s="317">
        <v>0</v>
      </c>
      <c r="F235" s="317" t="s">
        <v>4094</v>
      </c>
      <c r="G235" s="356">
        <v>42639</v>
      </c>
      <c r="H235" s="359" t="s">
        <v>5094</v>
      </c>
      <c r="I235" s="321" t="s">
        <v>2534</v>
      </c>
      <c r="J235" s="362" t="s">
        <v>2534</v>
      </c>
      <c r="K235" s="362" t="s">
        <v>2534</v>
      </c>
      <c r="L235" s="362" t="s">
        <v>2534</v>
      </c>
      <c r="M235" s="362" t="s">
        <v>2534</v>
      </c>
      <c r="N235" s="362" t="s">
        <v>2534</v>
      </c>
      <c r="O235" s="362" t="s">
        <v>2534</v>
      </c>
      <c r="P235" s="362" t="s">
        <v>2534</v>
      </c>
      <c r="Q235" s="362" t="s">
        <v>2534</v>
      </c>
      <c r="R235" s="320" t="s">
        <v>4967</v>
      </c>
    </row>
    <row r="236" spans="1:18" s="147" customFormat="1" ht="33.75" x14ac:dyDescent="0.2">
      <c r="A236" s="352">
        <v>128</v>
      </c>
      <c r="B236" s="353" t="s">
        <v>5095</v>
      </c>
      <c r="C236" s="349" t="s">
        <v>2779</v>
      </c>
      <c r="D236" s="349" t="s">
        <v>5096</v>
      </c>
      <c r="E236" s="317">
        <v>3579</v>
      </c>
      <c r="F236" s="317" t="s">
        <v>4094</v>
      </c>
      <c r="G236" s="356">
        <v>42636</v>
      </c>
      <c r="H236" s="359" t="s">
        <v>5097</v>
      </c>
      <c r="I236" s="361" t="s">
        <v>5098</v>
      </c>
      <c r="J236" s="364" t="s">
        <v>496</v>
      </c>
      <c r="K236" s="341"/>
      <c r="L236" s="364" t="s">
        <v>496</v>
      </c>
      <c r="M236" s="341"/>
      <c r="N236" s="364" t="s">
        <v>496</v>
      </c>
      <c r="O236" s="364"/>
      <c r="P236" s="364"/>
      <c r="Q236" s="319"/>
      <c r="R236" s="374"/>
    </row>
    <row r="237" spans="1:18" s="147" customFormat="1" ht="18.75" customHeight="1" x14ac:dyDescent="0.2">
      <c r="A237" s="1024">
        <v>129</v>
      </c>
      <c r="B237" s="1030" t="s">
        <v>5099</v>
      </c>
      <c r="C237" s="349" t="s">
        <v>5100</v>
      </c>
      <c r="D237" s="1028" t="s">
        <v>5101</v>
      </c>
      <c r="E237" s="317">
        <v>1600</v>
      </c>
      <c r="F237" s="317" t="s">
        <v>3128</v>
      </c>
      <c r="G237" s="356">
        <v>42650</v>
      </c>
      <c r="H237" s="359" t="s">
        <v>5102</v>
      </c>
      <c r="I237" s="361" t="s">
        <v>5103</v>
      </c>
      <c r="J237" s="362" t="s">
        <v>496</v>
      </c>
      <c r="K237" s="318"/>
      <c r="L237" s="362" t="s">
        <v>496</v>
      </c>
      <c r="M237" s="318"/>
      <c r="N237" s="364" t="s">
        <v>496</v>
      </c>
      <c r="O237" s="364"/>
      <c r="P237" s="364"/>
      <c r="Q237" s="319"/>
      <c r="R237" s="320"/>
    </row>
    <row r="238" spans="1:18" s="147" customFormat="1" ht="18.75" customHeight="1" x14ac:dyDescent="0.2">
      <c r="A238" s="1025"/>
      <c r="B238" s="1031"/>
      <c r="C238" s="349" t="s">
        <v>4316</v>
      </c>
      <c r="D238" s="1029"/>
      <c r="E238" s="317">
        <v>2400</v>
      </c>
      <c r="F238" s="317" t="s">
        <v>3128</v>
      </c>
      <c r="G238" s="356">
        <v>42650</v>
      </c>
      <c r="H238" s="359" t="s">
        <v>5104</v>
      </c>
      <c r="I238" s="361" t="s">
        <v>5105</v>
      </c>
      <c r="J238" s="362" t="s">
        <v>496</v>
      </c>
      <c r="K238" s="318"/>
      <c r="L238" s="362" t="s">
        <v>496</v>
      </c>
      <c r="M238" s="318"/>
      <c r="N238" s="364" t="s">
        <v>496</v>
      </c>
      <c r="O238" s="364"/>
      <c r="P238" s="364"/>
      <c r="Q238" s="319"/>
      <c r="R238" s="320"/>
    </row>
    <row r="239" spans="1:18" s="147" customFormat="1" ht="29.25" x14ac:dyDescent="0.2">
      <c r="A239" s="352">
        <v>130</v>
      </c>
      <c r="B239" s="353" t="s">
        <v>5106</v>
      </c>
      <c r="C239" s="349" t="s">
        <v>5107</v>
      </c>
      <c r="D239" s="349" t="s">
        <v>5108</v>
      </c>
      <c r="E239" s="317">
        <v>4500</v>
      </c>
      <c r="F239" s="317" t="s">
        <v>3128</v>
      </c>
      <c r="G239" s="356">
        <v>42646</v>
      </c>
      <c r="H239" s="359" t="s">
        <v>5109</v>
      </c>
      <c r="I239" s="361" t="s">
        <v>5110</v>
      </c>
      <c r="J239" s="364" t="s">
        <v>496</v>
      </c>
      <c r="K239" s="341"/>
      <c r="L239" s="364" t="s">
        <v>496</v>
      </c>
      <c r="M239" s="341"/>
      <c r="N239" s="364" t="s">
        <v>496</v>
      </c>
      <c r="O239" s="364"/>
      <c r="P239" s="364"/>
      <c r="Q239" s="319"/>
      <c r="R239" s="320"/>
    </row>
    <row r="240" spans="1:18" s="147" customFormat="1" ht="29.25" x14ac:dyDescent="0.2">
      <c r="A240" s="352">
        <v>131</v>
      </c>
      <c r="B240" s="353" t="s">
        <v>5111</v>
      </c>
      <c r="C240" s="336" t="s">
        <v>5112</v>
      </c>
      <c r="D240" s="326" t="s">
        <v>5112</v>
      </c>
      <c r="E240" s="317" t="s">
        <v>2534</v>
      </c>
      <c r="F240" s="317" t="s">
        <v>3128</v>
      </c>
      <c r="G240" s="356">
        <v>42647</v>
      </c>
      <c r="H240" s="359" t="s">
        <v>5113</v>
      </c>
      <c r="I240" s="361" t="s">
        <v>5114</v>
      </c>
      <c r="J240" s="362" t="s">
        <v>2534</v>
      </c>
      <c r="K240" s="362" t="s">
        <v>2534</v>
      </c>
      <c r="L240" s="362" t="s">
        <v>2534</v>
      </c>
      <c r="M240" s="362" t="s">
        <v>2534</v>
      </c>
      <c r="N240" s="362" t="s">
        <v>2534</v>
      </c>
      <c r="O240" s="362" t="s">
        <v>2534</v>
      </c>
      <c r="P240" s="362" t="s">
        <v>2534</v>
      </c>
      <c r="Q240" s="362" t="s">
        <v>2534</v>
      </c>
      <c r="R240" s="320" t="s">
        <v>5112</v>
      </c>
    </row>
    <row r="241" spans="1:18" s="147" customFormat="1" ht="33.75" x14ac:dyDescent="0.2">
      <c r="A241" s="352">
        <v>132</v>
      </c>
      <c r="B241" s="353" t="s">
        <v>5115</v>
      </c>
      <c r="C241" s="349" t="s">
        <v>2764</v>
      </c>
      <c r="D241" s="349" t="s">
        <v>5116</v>
      </c>
      <c r="E241" s="317">
        <v>510.76</v>
      </c>
      <c r="F241" s="317" t="s">
        <v>3128</v>
      </c>
      <c r="G241" s="356">
        <v>42655</v>
      </c>
      <c r="H241" s="359" t="s">
        <v>5117</v>
      </c>
      <c r="I241" s="361" t="s">
        <v>5118</v>
      </c>
      <c r="J241" s="362" t="s">
        <v>496</v>
      </c>
      <c r="K241" s="318"/>
      <c r="L241" s="362" t="s">
        <v>496</v>
      </c>
      <c r="M241" s="318"/>
      <c r="N241" s="364" t="s">
        <v>496</v>
      </c>
      <c r="O241" s="364"/>
      <c r="P241" s="364"/>
      <c r="Q241" s="319"/>
      <c r="R241" s="320"/>
    </row>
    <row r="242" spans="1:18" s="147" customFormat="1" ht="27" customHeight="1" x14ac:dyDescent="0.2">
      <c r="A242" s="1024">
        <v>133</v>
      </c>
      <c r="B242" s="1030" t="s">
        <v>5119</v>
      </c>
      <c r="C242" s="349" t="s">
        <v>3298</v>
      </c>
      <c r="D242" s="1028" t="s">
        <v>5120</v>
      </c>
      <c r="E242" s="317">
        <v>2628.58</v>
      </c>
      <c r="F242" s="317" t="s">
        <v>3128</v>
      </c>
      <c r="G242" s="356">
        <v>42653</v>
      </c>
      <c r="H242" s="359" t="s">
        <v>5121</v>
      </c>
      <c r="I242" s="361" t="s">
        <v>5122</v>
      </c>
      <c r="J242" s="362" t="s">
        <v>496</v>
      </c>
      <c r="K242" s="318"/>
      <c r="L242" s="362" t="s">
        <v>496</v>
      </c>
      <c r="M242" s="318"/>
      <c r="N242" s="364" t="s">
        <v>496</v>
      </c>
      <c r="O242" s="364"/>
      <c r="P242" s="364"/>
      <c r="Q242" s="319"/>
      <c r="R242" s="320"/>
    </row>
    <row r="243" spans="1:18" s="147" customFormat="1" ht="27" customHeight="1" x14ac:dyDescent="0.2">
      <c r="A243" s="1032"/>
      <c r="B243" s="1033"/>
      <c r="C243" s="349" t="s">
        <v>4535</v>
      </c>
      <c r="D243" s="1034"/>
      <c r="E243" s="317">
        <v>1376.7</v>
      </c>
      <c r="F243" s="317" t="s">
        <v>3128</v>
      </c>
      <c r="G243" s="356">
        <v>42653</v>
      </c>
      <c r="H243" s="359" t="s">
        <v>5123</v>
      </c>
      <c r="I243" s="361" t="s">
        <v>5124</v>
      </c>
      <c r="J243" s="362" t="s">
        <v>496</v>
      </c>
      <c r="K243" s="318"/>
      <c r="L243" s="362" t="s">
        <v>496</v>
      </c>
      <c r="M243" s="318"/>
      <c r="N243" s="364" t="s">
        <v>496</v>
      </c>
      <c r="O243" s="364"/>
      <c r="P243" s="364"/>
      <c r="Q243" s="319"/>
      <c r="R243" s="320"/>
    </row>
    <row r="244" spans="1:18" s="147" customFormat="1" ht="33.75" x14ac:dyDescent="0.2">
      <c r="A244" s="1025"/>
      <c r="B244" s="1031"/>
      <c r="C244" s="349" t="s">
        <v>3998</v>
      </c>
      <c r="D244" s="1029"/>
      <c r="E244" s="317">
        <v>765</v>
      </c>
      <c r="F244" s="317" t="s">
        <v>3128</v>
      </c>
      <c r="G244" s="356">
        <v>42653</v>
      </c>
      <c r="H244" s="359" t="s">
        <v>5125</v>
      </c>
      <c r="I244" s="361" t="s">
        <v>5126</v>
      </c>
      <c r="J244" s="362" t="s">
        <v>496</v>
      </c>
      <c r="K244" s="318"/>
      <c r="L244" s="362" t="s">
        <v>496</v>
      </c>
      <c r="M244" s="318"/>
      <c r="N244" s="364" t="s">
        <v>496</v>
      </c>
      <c r="O244" s="364"/>
      <c r="P244" s="364"/>
      <c r="Q244" s="319"/>
      <c r="R244" s="320"/>
    </row>
    <row r="245" spans="1:18" s="147" customFormat="1" ht="19.5" x14ac:dyDescent="0.2">
      <c r="A245" s="1024">
        <v>134</v>
      </c>
      <c r="B245" s="1030" t="s">
        <v>5127</v>
      </c>
      <c r="C245" s="349" t="s">
        <v>5128</v>
      </c>
      <c r="D245" s="1028" t="s">
        <v>5238</v>
      </c>
      <c r="E245" s="317">
        <v>585</v>
      </c>
      <c r="F245" s="317" t="s">
        <v>3128</v>
      </c>
      <c r="G245" s="356">
        <v>42655</v>
      </c>
      <c r="H245" s="359" t="s">
        <v>5129</v>
      </c>
      <c r="I245" s="361" t="s">
        <v>5130</v>
      </c>
      <c r="J245" s="362" t="s">
        <v>496</v>
      </c>
      <c r="K245" s="318"/>
      <c r="L245" s="362" t="s">
        <v>496</v>
      </c>
      <c r="M245" s="318"/>
      <c r="N245" s="364"/>
      <c r="O245" s="364"/>
      <c r="P245" s="364" t="s">
        <v>496</v>
      </c>
      <c r="Q245" s="319"/>
      <c r="R245" s="320"/>
    </row>
    <row r="246" spans="1:18" s="147" customFormat="1" ht="19.5" x14ac:dyDescent="0.2">
      <c r="A246" s="1025"/>
      <c r="B246" s="1031"/>
      <c r="C246" s="349" t="s">
        <v>5090</v>
      </c>
      <c r="D246" s="1029"/>
      <c r="E246" s="317">
        <v>240.52</v>
      </c>
      <c r="F246" s="317" t="s">
        <v>3128</v>
      </c>
      <c r="G246" s="356">
        <v>42655</v>
      </c>
      <c r="H246" s="359" t="s">
        <v>5131</v>
      </c>
      <c r="I246" s="361" t="s">
        <v>5132</v>
      </c>
      <c r="J246" s="362" t="s">
        <v>496</v>
      </c>
      <c r="K246" s="318"/>
      <c r="L246" s="362" t="s">
        <v>496</v>
      </c>
      <c r="M246" s="318"/>
      <c r="N246" s="364" t="s">
        <v>496</v>
      </c>
      <c r="O246" s="364"/>
      <c r="P246" s="364"/>
      <c r="Q246" s="319" t="s">
        <v>496</v>
      </c>
      <c r="R246" s="320"/>
    </row>
    <row r="247" spans="1:18" s="147" customFormat="1" ht="22.5" x14ac:dyDescent="0.2">
      <c r="A247" s="352">
        <v>135</v>
      </c>
      <c r="B247" s="353" t="s">
        <v>5133</v>
      </c>
      <c r="C247" s="349" t="s">
        <v>2796</v>
      </c>
      <c r="D247" s="349" t="s">
        <v>5134</v>
      </c>
      <c r="E247" s="317">
        <v>3130</v>
      </c>
      <c r="F247" s="317" t="s">
        <v>3128</v>
      </c>
      <c r="G247" s="356">
        <v>42661</v>
      </c>
      <c r="H247" s="359" t="s">
        <v>5135</v>
      </c>
      <c r="I247" s="361" t="s">
        <v>5136</v>
      </c>
      <c r="J247" s="362" t="s">
        <v>496</v>
      </c>
      <c r="K247" s="318"/>
      <c r="L247" s="362" t="s">
        <v>496</v>
      </c>
      <c r="M247" s="318"/>
      <c r="N247" s="364" t="s">
        <v>496</v>
      </c>
      <c r="O247" s="364"/>
      <c r="P247" s="364"/>
      <c r="Q247" s="319"/>
      <c r="R247" s="320"/>
    </row>
    <row r="248" spans="1:18" s="147" customFormat="1" ht="33.75" x14ac:dyDescent="0.2">
      <c r="A248" s="352">
        <v>136</v>
      </c>
      <c r="B248" s="353" t="s">
        <v>5137</v>
      </c>
      <c r="C248" s="349" t="s">
        <v>5239</v>
      </c>
      <c r="D248" s="349" t="s">
        <v>5240</v>
      </c>
      <c r="E248" s="317">
        <v>3000</v>
      </c>
      <c r="F248" s="317" t="s">
        <v>3128</v>
      </c>
      <c r="G248" s="356">
        <v>42660</v>
      </c>
      <c r="H248" s="359" t="s">
        <v>5138</v>
      </c>
      <c r="I248" s="361" t="s">
        <v>5139</v>
      </c>
      <c r="J248" s="362" t="s">
        <v>496</v>
      </c>
      <c r="K248" s="318"/>
      <c r="L248" s="362" t="s">
        <v>496</v>
      </c>
      <c r="M248" s="318"/>
      <c r="N248" s="364" t="s">
        <v>496</v>
      </c>
      <c r="O248" s="364"/>
      <c r="P248" s="364"/>
      <c r="Q248" s="319"/>
      <c r="R248" s="320"/>
    </row>
    <row r="249" spans="1:18" s="147" customFormat="1" ht="22.5" x14ac:dyDescent="0.2">
      <c r="A249" s="352">
        <v>137</v>
      </c>
      <c r="B249" s="353" t="s">
        <v>5140</v>
      </c>
      <c r="C249" s="349" t="s">
        <v>4792</v>
      </c>
      <c r="D249" s="349" t="s">
        <v>4793</v>
      </c>
      <c r="E249" s="317">
        <v>800</v>
      </c>
      <c r="F249" s="317" t="s">
        <v>3128</v>
      </c>
      <c r="G249" s="356">
        <v>42656</v>
      </c>
      <c r="H249" s="359" t="s">
        <v>5141</v>
      </c>
      <c r="I249" s="361" t="s">
        <v>5142</v>
      </c>
      <c r="J249" s="362" t="s">
        <v>496</v>
      </c>
      <c r="K249" s="318"/>
      <c r="L249" s="362" t="s">
        <v>496</v>
      </c>
      <c r="M249" s="318"/>
      <c r="N249" s="364" t="s">
        <v>496</v>
      </c>
      <c r="O249" s="364"/>
      <c r="P249" s="364"/>
      <c r="Q249" s="319"/>
      <c r="R249" s="320"/>
    </row>
    <row r="250" spans="1:18" s="147" customFormat="1" ht="29.25" x14ac:dyDescent="0.2">
      <c r="A250" s="352">
        <v>138</v>
      </c>
      <c r="B250" s="353" t="s">
        <v>5143</v>
      </c>
      <c r="C250" s="349" t="s">
        <v>5144</v>
      </c>
      <c r="D250" s="349" t="s">
        <v>5145</v>
      </c>
      <c r="E250" s="317">
        <v>1869</v>
      </c>
      <c r="F250" s="317" t="s">
        <v>3128</v>
      </c>
      <c r="G250" s="356">
        <v>42667</v>
      </c>
      <c r="H250" s="359" t="s">
        <v>5241</v>
      </c>
      <c r="I250" s="361" t="s">
        <v>5146</v>
      </c>
      <c r="J250" s="362" t="s">
        <v>496</v>
      </c>
      <c r="K250" s="318"/>
      <c r="L250" s="362" t="s">
        <v>496</v>
      </c>
      <c r="M250" s="318"/>
      <c r="N250" s="364" t="s">
        <v>496</v>
      </c>
      <c r="O250" s="364"/>
      <c r="P250" s="364"/>
      <c r="Q250" s="319"/>
      <c r="R250" s="320"/>
    </row>
    <row r="251" spans="1:18" s="147" customFormat="1" ht="33.75" x14ac:dyDescent="0.2">
      <c r="A251" s="352">
        <v>139</v>
      </c>
      <c r="B251" s="353" t="s">
        <v>5147</v>
      </c>
      <c r="C251" s="349" t="s">
        <v>5148</v>
      </c>
      <c r="D251" s="349" t="s">
        <v>5242</v>
      </c>
      <c r="E251" s="317">
        <v>1017</v>
      </c>
      <c r="F251" s="317" t="s">
        <v>3009</v>
      </c>
      <c r="G251" s="356">
        <v>42682</v>
      </c>
      <c r="H251" s="359" t="s">
        <v>5149</v>
      </c>
      <c r="I251" s="361" t="s">
        <v>5150</v>
      </c>
      <c r="J251" s="362" t="s">
        <v>496</v>
      </c>
      <c r="K251" s="318"/>
      <c r="L251" s="362" t="s">
        <v>496</v>
      </c>
      <c r="M251" s="318"/>
      <c r="N251" s="364" t="s">
        <v>496</v>
      </c>
      <c r="O251" s="364"/>
      <c r="P251" s="364"/>
      <c r="Q251" s="319"/>
      <c r="R251" s="320"/>
    </row>
    <row r="252" spans="1:18" s="147" customFormat="1" ht="33.75" x14ac:dyDescent="0.2">
      <c r="A252" s="352">
        <v>140</v>
      </c>
      <c r="B252" s="353" t="s">
        <v>5151</v>
      </c>
      <c r="C252" s="349" t="s">
        <v>5152</v>
      </c>
      <c r="D252" s="349" t="s">
        <v>5153</v>
      </c>
      <c r="E252" s="317">
        <v>522.28</v>
      </c>
      <c r="F252" s="317" t="s">
        <v>3009</v>
      </c>
      <c r="G252" s="356">
        <v>42684</v>
      </c>
      <c r="H252" s="359" t="s">
        <v>5154</v>
      </c>
      <c r="I252" s="361" t="s">
        <v>5155</v>
      </c>
      <c r="J252" s="362" t="s">
        <v>496</v>
      </c>
      <c r="K252" s="318"/>
      <c r="L252" s="362" t="s">
        <v>496</v>
      </c>
      <c r="M252" s="318"/>
      <c r="N252" s="364" t="s">
        <v>496</v>
      </c>
      <c r="O252" s="364"/>
      <c r="P252" s="364"/>
      <c r="Q252" s="319"/>
      <c r="R252" s="320"/>
    </row>
    <row r="253" spans="1:18" s="147" customFormat="1" ht="31.5" customHeight="1" x14ac:dyDescent="0.2">
      <c r="A253" s="1024">
        <v>141</v>
      </c>
      <c r="B253" s="1030" t="s">
        <v>5156</v>
      </c>
      <c r="C253" s="349" t="s">
        <v>4605</v>
      </c>
      <c r="D253" s="1028" t="s">
        <v>5157</v>
      </c>
      <c r="E253" s="317">
        <v>25.97</v>
      </c>
      <c r="F253" s="317" t="s">
        <v>3009</v>
      </c>
      <c r="G253" s="1021">
        <v>42684</v>
      </c>
      <c r="H253" s="359" t="s">
        <v>5158</v>
      </c>
      <c r="I253" s="361" t="s">
        <v>5159</v>
      </c>
      <c r="J253" s="362" t="s">
        <v>496</v>
      </c>
      <c r="K253" s="318"/>
      <c r="L253" s="362" t="s">
        <v>496</v>
      </c>
      <c r="M253" s="318"/>
      <c r="N253" s="364" t="s">
        <v>496</v>
      </c>
      <c r="O253" s="364"/>
      <c r="P253" s="364"/>
      <c r="Q253" s="319"/>
      <c r="R253" s="320"/>
    </row>
    <row r="254" spans="1:18" s="147" customFormat="1" ht="31.5" customHeight="1" x14ac:dyDescent="0.2">
      <c r="A254" s="1032"/>
      <c r="B254" s="1033"/>
      <c r="C254" s="349" t="s">
        <v>4610</v>
      </c>
      <c r="D254" s="1034"/>
      <c r="E254" s="317">
        <v>98.89</v>
      </c>
      <c r="F254" s="317" t="s">
        <v>3009</v>
      </c>
      <c r="G254" s="1022"/>
      <c r="H254" s="359" t="s">
        <v>5160</v>
      </c>
      <c r="I254" s="361" t="s">
        <v>5161</v>
      </c>
      <c r="J254" s="362" t="s">
        <v>496</v>
      </c>
      <c r="K254" s="318"/>
      <c r="L254" s="362" t="s">
        <v>496</v>
      </c>
      <c r="M254" s="318"/>
      <c r="N254" s="364" t="s">
        <v>496</v>
      </c>
      <c r="O254" s="364"/>
      <c r="P254" s="364"/>
      <c r="Q254" s="319"/>
      <c r="R254" s="320"/>
    </row>
    <row r="255" spans="1:18" s="147" customFormat="1" ht="31.5" customHeight="1" x14ac:dyDescent="0.2">
      <c r="A255" s="1032"/>
      <c r="B255" s="1033"/>
      <c r="C255" s="349" t="s">
        <v>149</v>
      </c>
      <c r="D255" s="1034"/>
      <c r="E255" s="317">
        <v>30.5</v>
      </c>
      <c r="F255" s="317" t="s">
        <v>3009</v>
      </c>
      <c r="G255" s="1022"/>
      <c r="H255" s="359" t="s">
        <v>5158</v>
      </c>
      <c r="I255" s="361" t="s">
        <v>5162</v>
      </c>
      <c r="J255" s="362" t="s">
        <v>496</v>
      </c>
      <c r="K255" s="318"/>
      <c r="L255" s="362" t="s">
        <v>496</v>
      </c>
      <c r="M255" s="318"/>
      <c r="N255" s="364" t="s">
        <v>496</v>
      </c>
      <c r="O255" s="364"/>
      <c r="P255" s="364"/>
      <c r="Q255" s="319"/>
      <c r="R255" s="320"/>
    </row>
    <row r="256" spans="1:18" s="147" customFormat="1" ht="31.5" customHeight="1" x14ac:dyDescent="0.2">
      <c r="A256" s="1032"/>
      <c r="B256" s="1033"/>
      <c r="C256" s="349" t="s">
        <v>1179</v>
      </c>
      <c r="D256" s="1034"/>
      <c r="E256" s="317">
        <v>93.1</v>
      </c>
      <c r="F256" s="317" t="s">
        <v>3009</v>
      </c>
      <c r="G256" s="1022"/>
      <c r="H256" s="359" t="s">
        <v>5163</v>
      </c>
      <c r="I256" s="361" t="s">
        <v>5164</v>
      </c>
      <c r="J256" s="362" t="s">
        <v>496</v>
      </c>
      <c r="K256" s="318"/>
      <c r="L256" s="362" t="s">
        <v>496</v>
      </c>
      <c r="M256" s="318"/>
      <c r="N256" s="364" t="s">
        <v>496</v>
      </c>
      <c r="O256" s="364"/>
      <c r="P256" s="364"/>
      <c r="Q256" s="319"/>
      <c r="R256" s="320"/>
    </row>
    <row r="257" spans="1:18" s="147" customFormat="1" ht="31.5" customHeight="1" x14ac:dyDescent="0.2">
      <c r="A257" s="1025"/>
      <c r="B257" s="1031"/>
      <c r="C257" s="349" t="s">
        <v>147</v>
      </c>
      <c r="D257" s="1029"/>
      <c r="E257" s="317">
        <v>150</v>
      </c>
      <c r="F257" s="317" t="s">
        <v>3009</v>
      </c>
      <c r="G257" s="1023"/>
      <c r="H257" s="359" t="s">
        <v>5160</v>
      </c>
      <c r="I257" s="361" t="s">
        <v>5165</v>
      </c>
      <c r="J257" s="362" t="s">
        <v>496</v>
      </c>
      <c r="K257" s="318"/>
      <c r="L257" s="362" t="s">
        <v>496</v>
      </c>
      <c r="M257" s="318"/>
      <c r="N257" s="364" t="s">
        <v>496</v>
      </c>
      <c r="O257" s="364"/>
      <c r="P257" s="364"/>
      <c r="Q257" s="319"/>
      <c r="R257" s="320"/>
    </row>
    <row r="258" spans="1:18" s="147" customFormat="1" ht="22.5" x14ac:dyDescent="0.2">
      <c r="A258" s="352">
        <v>142</v>
      </c>
      <c r="B258" s="353" t="s">
        <v>5166</v>
      </c>
      <c r="C258" s="349" t="s">
        <v>4483</v>
      </c>
      <c r="D258" s="349" t="s">
        <v>5167</v>
      </c>
      <c r="E258" s="317">
        <v>119.37</v>
      </c>
      <c r="F258" s="317" t="s">
        <v>3009</v>
      </c>
      <c r="G258" s="356">
        <v>42690</v>
      </c>
      <c r="H258" s="359" t="s">
        <v>5168</v>
      </c>
      <c r="I258" s="361" t="s">
        <v>5169</v>
      </c>
      <c r="J258" s="362" t="s">
        <v>496</v>
      </c>
      <c r="K258" s="318"/>
      <c r="L258" s="362" t="s">
        <v>496</v>
      </c>
      <c r="M258" s="318"/>
      <c r="N258" s="364"/>
      <c r="O258" s="364"/>
      <c r="P258" s="364" t="s">
        <v>496</v>
      </c>
      <c r="Q258" s="319"/>
      <c r="R258" s="320"/>
    </row>
    <row r="259" spans="1:18" s="147" customFormat="1" ht="22.5" x14ac:dyDescent="0.2">
      <c r="A259" s="352">
        <v>143</v>
      </c>
      <c r="B259" s="353" t="s">
        <v>5170</v>
      </c>
      <c r="C259" s="349" t="s">
        <v>4483</v>
      </c>
      <c r="D259" s="349" t="s">
        <v>5171</v>
      </c>
      <c r="E259" s="317">
        <v>1020</v>
      </c>
      <c r="F259" s="317" t="s">
        <v>3009</v>
      </c>
      <c r="G259" s="356">
        <v>42682</v>
      </c>
      <c r="H259" s="359" t="s">
        <v>5172</v>
      </c>
      <c r="I259" s="361" t="s">
        <v>5173</v>
      </c>
      <c r="J259" s="362" t="s">
        <v>496</v>
      </c>
      <c r="K259" s="318"/>
      <c r="L259" s="362" t="s">
        <v>496</v>
      </c>
      <c r="M259" s="318"/>
      <c r="N259" s="364"/>
      <c r="O259" s="364"/>
      <c r="P259" s="364" t="s">
        <v>496</v>
      </c>
      <c r="Q259" s="319"/>
      <c r="R259" s="320"/>
    </row>
    <row r="260" spans="1:18" s="147" customFormat="1" ht="31.5" customHeight="1" x14ac:dyDescent="0.2">
      <c r="A260" s="1024">
        <v>144</v>
      </c>
      <c r="B260" s="1026" t="s">
        <v>5174</v>
      </c>
      <c r="C260" s="349" t="s">
        <v>4483</v>
      </c>
      <c r="D260" s="1028" t="s">
        <v>4475</v>
      </c>
      <c r="E260" s="317">
        <v>174.4</v>
      </c>
      <c r="F260" s="317" t="s">
        <v>3009</v>
      </c>
      <c r="G260" s="356">
        <v>42698</v>
      </c>
      <c r="H260" s="359" t="s">
        <v>5175</v>
      </c>
      <c r="I260" s="361" t="s">
        <v>5176</v>
      </c>
      <c r="J260" s="362" t="s">
        <v>496</v>
      </c>
      <c r="K260" s="318"/>
      <c r="L260" s="362" t="s">
        <v>496</v>
      </c>
      <c r="M260" s="318"/>
      <c r="N260" s="364"/>
      <c r="O260" s="364"/>
      <c r="P260" s="364" t="s">
        <v>496</v>
      </c>
      <c r="Q260" s="319"/>
      <c r="R260" s="320"/>
    </row>
    <row r="261" spans="1:18" s="147" customFormat="1" ht="31.5" customHeight="1" x14ac:dyDescent="0.2">
      <c r="A261" s="1025"/>
      <c r="B261" s="1027"/>
      <c r="C261" s="349" t="s">
        <v>5177</v>
      </c>
      <c r="D261" s="1029"/>
      <c r="E261" s="317">
        <v>1225</v>
      </c>
      <c r="F261" s="317" t="s">
        <v>3009</v>
      </c>
      <c r="G261" s="356">
        <v>42698</v>
      </c>
      <c r="H261" s="359" t="s">
        <v>5175</v>
      </c>
      <c r="I261" s="361" t="s">
        <v>5178</v>
      </c>
      <c r="J261" s="362" t="s">
        <v>496</v>
      </c>
      <c r="K261" s="318"/>
      <c r="L261" s="362" t="s">
        <v>496</v>
      </c>
      <c r="M261" s="318"/>
      <c r="N261" s="364"/>
      <c r="O261" s="364"/>
      <c r="P261" s="364" t="s">
        <v>496</v>
      </c>
      <c r="Q261" s="319"/>
      <c r="R261" s="320"/>
    </row>
    <row r="262" spans="1:18" s="147" customFormat="1" ht="33.75" customHeight="1" x14ac:dyDescent="0.2">
      <c r="A262" s="1024">
        <v>145</v>
      </c>
      <c r="B262" s="1030" t="s">
        <v>5179</v>
      </c>
      <c r="C262" s="349" t="s">
        <v>5180</v>
      </c>
      <c r="D262" s="1028" t="s">
        <v>5243</v>
      </c>
      <c r="E262" s="317">
        <v>385</v>
      </c>
      <c r="F262" s="317" t="s">
        <v>3009</v>
      </c>
      <c r="G262" s="356">
        <v>42695</v>
      </c>
      <c r="H262" s="359" t="s">
        <v>5181</v>
      </c>
      <c r="I262" s="361" t="s">
        <v>5182</v>
      </c>
      <c r="J262" s="362" t="s">
        <v>496</v>
      </c>
      <c r="K262" s="318"/>
      <c r="L262" s="362" t="s">
        <v>496</v>
      </c>
      <c r="M262" s="318"/>
      <c r="N262" s="364"/>
      <c r="O262" s="364"/>
      <c r="P262" s="364" t="s">
        <v>496</v>
      </c>
      <c r="Q262" s="319"/>
      <c r="R262" s="320"/>
    </row>
    <row r="263" spans="1:18" s="147" customFormat="1" ht="31.5" customHeight="1" x14ac:dyDescent="0.2">
      <c r="A263" s="1025"/>
      <c r="B263" s="1031"/>
      <c r="C263" s="349" t="s">
        <v>5183</v>
      </c>
      <c r="D263" s="1029"/>
      <c r="E263" s="317">
        <v>101</v>
      </c>
      <c r="F263" s="317" t="s">
        <v>3009</v>
      </c>
      <c r="G263" s="356">
        <v>42695</v>
      </c>
      <c r="H263" s="359" t="s">
        <v>5184</v>
      </c>
      <c r="I263" s="361" t="s">
        <v>5185</v>
      </c>
      <c r="J263" s="362" t="s">
        <v>496</v>
      </c>
      <c r="K263" s="318"/>
      <c r="L263" s="362" t="s">
        <v>496</v>
      </c>
      <c r="M263" s="318"/>
      <c r="N263" s="364"/>
      <c r="O263" s="364"/>
      <c r="P263" s="364" t="s">
        <v>496</v>
      </c>
      <c r="Q263" s="319"/>
      <c r="R263" s="320"/>
    </row>
    <row r="264" spans="1:18" s="147" customFormat="1" ht="33.75" x14ac:dyDescent="0.2">
      <c r="A264" s="352">
        <v>146</v>
      </c>
      <c r="B264" s="353" t="s">
        <v>5186</v>
      </c>
      <c r="C264" s="349" t="s">
        <v>5187</v>
      </c>
      <c r="D264" s="349" t="s">
        <v>5188</v>
      </c>
      <c r="E264" s="317">
        <v>1875</v>
      </c>
      <c r="F264" s="317" t="s">
        <v>3009</v>
      </c>
      <c r="G264" s="356">
        <v>42698</v>
      </c>
      <c r="H264" s="359" t="s">
        <v>5189</v>
      </c>
      <c r="I264" s="361" t="s">
        <v>5190</v>
      </c>
      <c r="J264" s="362"/>
      <c r="K264" s="362" t="s">
        <v>496</v>
      </c>
      <c r="L264" s="362" t="s">
        <v>496</v>
      </c>
      <c r="M264" s="318"/>
      <c r="N264" s="364"/>
      <c r="O264" s="364"/>
      <c r="P264" s="364"/>
      <c r="Q264" s="319" t="s">
        <v>496</v>
      </c>
      <c r="R264" s="320"/>
    </row>
    <row r="265" spans="1:18" s="147" customFormat="1" ht="29.25" x14ac:dyDescent="0.2">
      <c r="A265" s="352">
        <v>147</v>
      </c>
      <c r="B265" s="353" t="s">
        <v>5191</v>
      </c>
      <c r="C265" s="349" t="s">
        <v>4625</v>
      </c>
      <c r="D265" s="349" t="s">
        <v>5026</v>
      </c>
      <c r="E265" s="317">
        <v>250</v>
      </c>
      <c r="F265" s="317" t="s">
        <v>3009</v>
      </c>
      <c r="G265" s="356">
        <v>42704</v>
      </c>
      <c r="H265" s="359" t="s">
        <v>5192</v>
      </c>
      <c r="I265" s="361" t="s">
        <v>5193</v>
      </c>
      <c r="J265" s="362" t="s">
        <v>496</v>
      </c>
      <c r="K265" s="318"/>
      <c r="L265" s="362" t="s">
        <v>496</v>
      </c>
      <c r="M265" s="318"/>
      <c r="N265" s="364" t="s">
        <v>496</v>
      </c>
      <c r="O265" s="364"/>
      <c r="P265" s="364"/>
      <c r="Q265" s="319"/>
      <c r="R265" s="320"/>
    </row>
    <row r="266" spans="1:18" s="147" customFormat="1" ht="19.5" x14ac:dyDescent="0.2">
      <c r="A266" s="352">
        <v>148</v>
      </c>
      <c r="B266" s="353" t="s">
        <v>5194</v>
      </c>
      <c r="C266" s="349" t="s">
        <v>2764</v>
      </c>
      <c r="D266" s="349" t="s">
        <v>5195</v>
      </c>
      <c r="E266" s="317">
        <v>2486</v>
      </c>
      <c r="F266" s="317" t="s">
        <v>3009</v>
      </c>
      <c r="G266" s="356">
        <v>42702</v>
      </c>
      <c r="H266" s="359" t="s">
        <v>5196</v>
      </c>
      <c r="I266" s="361" t="s">
        <v>5197</v>
      </c>
      <c r="J266" s="362" t="s">
        <v>496</v>
      </c>
      <c r="K266" s="318"/>
      <c r="L266" s="362" t="s">
        <v>496</v>
      </c>
      <c r="M266" s="318"/>
      <c r="N266" s="364"/>
      <c r="O266" s="364"/>
      <c r="P266" s="364"/>
      <c r="Q266" s="319" t="s">
        <v>496</v>
      </c>
      <c r="R266" s="320"/>
    </row>
    <row r="267" spans="1:18" s="147" customFormat="1" ht="22.5" x14ac:dyDescent="0.2">
      <c r="A267" s="352">
        <v>149</v>
      </c>
      <c r="B267" s="353" t="s">
        <v>5198</v>
      </c>
      <c r="C267" s="349" t="s">
        <v>2670</v>
      </c>
      <c r="D267" s="349" t="s">
        <v>5199</v>
      </c>
      <c r="E267" s="317">
        <v>120</v>
      </c>
      <c r="F267" s="317" t="s">
        <v>3009</v>
      </c>
      <c r="G267" s="356">
        <v>42702</v>
      </c>
      <c r="H267" s="359" t="s">
        <v>5196</v>
      </c>
      <c r="I267" s="361" t="s">
        <v>5200</v>
      </c>
      <c r="J267" s="362" t="s">
        <v>496</v>
      </c>
      <c r="K267" s="318"/>
      <c r="L267" s="362" t="s">
        <v>496</v>
      </c>
      <c r="M267" s="318"/>
      <c r="N267" s="364" t="s">
        <v>496</v>
      </c>
      <c r="O267" s="364"/>
      <c r="P267" s="364"/>
      <c r="Q267" s="319"/>
      <c r="R267" s="320"/>
    </row>
    <row r="268" spans="1:18" s="147" customFormat="1" ht="29.25" x14ac:dyDescent="0.2">
      <c r="A268" s="352">
        <v>150</v>
      </c>
      <c r="B268" s="353" t="s">
        <v>5201</v>
      </c>
      <c r="C268" s="349" t="s">
        <v>4583</v>
      </c>
      <c r="D268" s="349" t="s">
        <v>5244</v>
      </c>
      <c r="E268" s="317">
        <v>882.95</v>
      </c>
      <c r="F268" s="317" t="s">
        <v>5202</v>
      </c>
      <c r="G268" s="356">
        <v>42706</v>
      </c>
      <c r="H268" s="359" t="s">
        <v>4481</v>
      </c>
      <c r="I268" s="361" t="s">
        <v>5203</v>
      </c>
      <c r="J268" s="362" t="s">
        <v>496</v>
      </c>
      <c r="K268" s="318"/>
      <c r="L268" s="362" t="s">
        <v>496</v>
      </c>
      <c r="M268" s="318"/>
      <c r="N268" s="364" t="s">
        <v>496</v>
      </c>
      <c r="O268" s="364"/>
      <c r="P268" s="364"/>
      <c r="Q268" s="319"/>
      <c r="R268" s="320"/>
    </row>
    <row r="269" spans="1:18" s="147" customFormat="1" ht="45" x14ac:dyDescent="0.2">
      <c r="A269" s="352">
        <v>151</v>
      </c>
      <c r="B269" s="355" t="s">
        <v>5204</v>
      </c>
      <c r="C269" s="349" t="s">
        <v>5245</v>
      </c>
      <c r="D269" s="349" t="s">
        <v>5205</v>
      </c>
      <c r="E269" s="317">
        <v>565.28</v>
      </c>
      <c r="F269" s="317" t="s">
        <v>5202</v>
      </c>
      <c r="G269" s="356">
        <v>42723</v>
      </c>
      <c r="H269" s="359" t="s">
        <v>5206</v>
      </c>
      <c r="I269" s="361" t="s">
        <v>5207</v>
      </c>
      <c r="J269" s="364"/>
      <c r="K269" s="364" t="s">
        <v>496</v>
      </c>
      <c r="L269" s="364" t="s">
        <v>496</v>
      </c>
      <c r="M269" s="341"/>
      <c r="N269" s="364"/>
      <c r="O269" s="364"/>
      <c r="P269" s="364"/>
      <c r="Q269" s="319" t="s">
        <v>496</v>
      </c>
      <c r="R269" s="320" t="s">
        <v>6122</v>
      </c>
    </row>
    <row r="270" spans="1:18" s="291" customFormat="1" ht="45" x14ac:dyDescent="0.2">
      <c r="A270" s="328">
        <v>152</v>
      </c>
      <c r="B270" s="333" t="s">
        <v>5208</v>
      </c>
      <c r="C270" s="343" t="s">
        <v>4359</v>
      </c>
      <c r="D270" s="343" t="s">
        <v>3281</v>
      </c>
      <c r="E270" s="366">
        <v>101000</v>
      </c>
      <c r="F270" s="183" t="s">
        <v>2569</v>
      </c>
      <c r="G270" s="345">
        <v>42397</v>
      </c>
      <c r="H270" s="334" t="s">
        <v>4844</v>
      </c>
      <c r="I270" s="335" t="s">
        <v>4843</v>
      </c>
      <c r="J270" s="315" t="s">
        <v>496</v>
      </c>
      <c r="K270" s="367"/>
      <c r="L270" s="315" t="s">
        <v>496</v>
      </c>
      <c r="M270" s="367"/>
      <c r="N270" s="315" t="s">
        <v>496</v>
      </c>
      <c r="O270" s="333"/>
      <c r="P270" s="333"/>
      <c r="Q270" s="333"/>
      <c r="R270" s="373"/>
    </row>
    <row r="271" spans="1:18" s="291" customFormat="1" ht="34.5" thickBot="1" x14ac:dyDescent="0.25">
      <c r="A271" s="329">
        <v>153</v>
      </c>
      <c r="B271" s="292" t="s">
        <v>5209</v>
      </c>
      <c r="C271" s="344" t="s">
        <v>3807</v>
      </c>
      <c r="D271" s="344" t="s">
        <v>3808</v>
      </c>
      <c r="E271" s="368">
        <v>69000</v>
      </c>
      <c r="F271" s="186" t="s">
        <v>2612</v>
      </c>
      <c r="G271" s="346">
        <v>42551</v>
      </c>
      <c r="H271" s="187" t="s">
        <v>4842</v>
      </c>
      <c r="I271" s="330" t="s">
        <v>4841</v>
      </c>
      <c r="J271" s="322" t="s">
        <v>496</v>
      </c>
      <c r="K271" s="331"/>
      <c r="L271" s="322" t="s">
        <v>496</v>
      </c>
      <c r="M271" s="331"/>
      <c r="N271" s="322" t="s">
        <v>496</v>
      </c>
      <c r="O271" s="331"/>
      <c r="P271" s="332"/>
      <c r="Q271" s="292"/>
      <c r="R271" s="323"/>
    </row>
    <row r="272" spans="1:18" s="370" customFormat="1" ht="15.75" thickTop="1" x14ac:dyDescent="0.25">
      <c r="A272" s="293"/>
      <c r="B272" s="294"/>
      <c r="C272" s="295"/>
      <c r="D272" s="369"/>
      <c r="E272" s="296"/>
      <c r="F272" s="296"/>
      <c r="G272" s="296"/>
      <c r="H272" s="296" t="s">
        <v>5210</v>
      </c>
      <c r="I272" s="297"/>
      <c r="J272" s="298"/>
      <c r="K272" s="298"/>
      <c r="L272" s="298"/>
      <c r="M272" s="298"/>
      <c r="N272" s="299"/>
      <c r="O272" s="299"/>
      <c r="P272" s="299"/>
      <c r="Q272" s="299"/>
      <c r="R272" s="300"/>
    </row>
    <row r="273" spans="1:18" s="147" customFormat="1" x14ac:dyDescent="0.2">
      <c r="A273" s="289"/>
      <c r="B273" s="301"/>
      <c r="C273" s="290"/>
      <c r="D273" s="342"/>
      <c r="E273" s="302"/>
      <c r="F273" s="302"/>
      <c r="G273" s="303"/>
      <c r="H273" s="303"/>
      <c r="I273" s="304"/>
      <c r="J273" s="165"/>
      <c r="K273" s="165"/>
      <c r="L273" s="165"/>
      <c r="M273" s="165"/>
      <c r="N273" s="348"/>
      <c r="O273" s="348"/>
      <c r="P273" s="348"/>
      <c r="Q273" s="348"/>
      <c r="R273" s="300"/>
    </row>
    <row r="274" spans="1:18" s="147" customFormat="1" x14ac:dyDescent="0.2">
      <c r="A274" s="305"/>
      <c r="B274" s="165"/>
      <c r="C274" s="168"/>
      <c r="D274" s="342"/>
      <c r="E274" s="169"/>
      <c r="F274" s="164"/>
      <c r="G274" s="168"/>
      <c r="H274" s="168"/>
      <c r="I274" s="282"/>
      <c r="N274" s="148"/>
      <c r="O274" s="148"/>
      <c r="P274" s="148"/>
      <c r="Q274" s="148"/>
      <c r="R274" s="279"/>
    </row>
    <row r="275" spans="1:18" s="147" customFormat="1" x14ac:dyDescent="0.2">
      <c r="A275" s="305"/>
      <c r="B275" s="165"/>
      <c r="C275" s="168"/>
      <c r="D275" s="342"/>
      <c r="E275" s="169"/>
      <c r="F275" s="164"/>
      <c r="G275" s="168"/>
      <c r="H275" s="168"/>
      <c r="I275" s="282"/>
      <c r="N275" s="148"/>
      <c r="O275" s="148"/>
      <c r="P275" s="148"/>
      <c r="Q275" s="148"/>
      <c r="R275" s="279"/>
    </row>
    <row r="276" spans="1:18" s="147" customFormat="1" x14ac:dyDescent="0.2">
      <c r="A276" s="305"/>
      <c r="B276" s="165"/>
      <c r="C276" s="168"/>
      <c r="D276" s="342"/>
      <c r="E276" s="169"/>
      <c r="F276" s="164"/>
      <c r="G276" s="168"/>
      <c r="H276" s="168"/>
      <c r="I276" s="282"/>
      <c r="N276" s="148"/>
      <c r="O276" s="148"/>
      <c r="P276" s="148"/>
      <c r="Q276" s="148"/>
      <c r="R276" s="279"/>
    </row>
    <row r="277" spans="1:18" s="147" customFormat="1" x14ac:dyDescent="0.2">
      <c r="A277" s="305"/>
      <c r="B277" s="165"/>
      <c r="C277" s="168"/>
      <c r="D277" s="342"/>
      <c r="E277" s="169"/>
      <c r="F277" s="164"/>
      <c r="G277" s="168"/>
      <c r="H277" s="168"/>
      <c r="I277" s="282"/>
      <c r="N277" s="148"/>
      <c r="O277" s="148"/>
      <c r="P277" s="148"/>
      <c r="Q277" s="148"/>
      <c r="R277" s="279"/>
    </row>
    <row r="278" spans="1:18" s="147" customFormat="1" x14ac:dyDescent="0.2">
      <c r="A278" s="305"/>
      <c r="B278" s="165"/>
      <c r="C278" s="168"/>
      <c r="D278" s="342"/>
      <c r="E278" s="169"/>
      <c r="F278" s="164"/>
      <c r="G278" s="168"/>
      <c r="H278" s="168"/>
      <c r="I278" s="282"/>
      <c r="N278" s="148"/>
      <c r="O278" s="148"/>
      <c r="P278" s="148"/>
      <c r="Q278" s="148"/>
      <c r="R278" s="279"/>
    </row>
    <row r="279" spans="1:18" s="147" customFormat="1" x14ac:dyDescent="0.2">
      <c r="A279" s="305"/>
      <c r="B279" s="165"/>
      <c r="C279" s="168"/>
      <c r="D279" s="342"/>
      <c r="E279" s="169"/>
      <c r="F279" s="164"/>
      <c r="G279" s="168"/>
      <c r="H279" s="168"/>
      <c r="I279" s="282"/>
      <c r="N279" s="148"/>
      <c r="O279" s="148"/>
      <c r="P279" s="148"/>
      <c r="Q279" s="148"/>
      <c r="R279" s="279"/>
    </row>
    <row r="280" spans="1:18" s="147" customFormat="1" x14ac:dyDescent="0.2">
      <c r="A280" s="305"/>
      <c r="B280" s="165"/>
      <c r="C280" s="168"/>
      <c r="D280" s="342"/>
      <c r="E280" s="169"/>
      <c r="F280" s="164"/>
      <c r="G280" s="168"/>
      <c r="H280" s="168"/>
      <c r="I280" s="282"/>
      <c r="N280" s="148"/>
      <c r="O280" s="148"/>
      <c r="P280" s="148"/>
      <c r="Q280" s="148"/>
      <c r="R280" s="279"/>
    </row>
    <row r="281" spans="1:18" s="147" customFormat="1" x14ac:dyDescent="0.2">
      <c r="A281" s="305"/>
      <c r="B281" s="165"/>
      <c r="C281" s="168"/>
      <c r="D281" s="342"/>
      <c r="E281" s="169"/>
      <c r="F281" s="164"/>
      <c r="G281" s="168"/>
      <c r="H281" s="168"/>
      <c r="I281" s="282"/>
      <c r="N281" s="148"/>
      <c r="O281" s="148"/>
      <c r="P281" s="148"/>
      <c r="Q281" s="148"/>
      <c r="R281" s="279"/>
    </row>
    <row r="282" spans="1:18" s="147" customFormat="1" x14ac:dyDescent="0.2">
      <c r="A282" s="305"/>
      <c r="B282" s="165"/>
      <c r="C282" s="168"/>
      <c r="D282" s="342"/>
      <c r="E282" s="169"/>
      <c r="F282" s="164"/>
      <c r="G282" s="168"/>
      <c r="H282" s="168"/>
      <c r="I282" s="282"/>
      <c r="N282" s="148"/>
      <c r="O282" s="148"/>
      <c r="P282" s="148"/>
      <c r="Q282" s="148"/>
      <c r="R282" s="279"/>
    </row>
    <row r="283" spans="1:18" s="147" customFormat="1" x14ac:dyDescent="0.2">
      <c r="A283" s="305"/>
      <c r="B283" s="165"/>
      <c r="C283" s="168"/>
      <c r="D283" s="342"/>
      <c r="E283" s="169"/>
      <c r="F283" s="164"/>
      <c r="G283" s="168"/>
      <c r="H283" s="168"/>
      <c r="I283" s="282"/>
      <c r="N283" s="148"/>
      <c r="O283" s="148"/>
      <c r="P283" s="148"/>
      <c r="Q283" s="148"/>
      <c r="R283" s="279"/>
    </row>
    <row r="284" spans="1:18" s="147" customFormat="1" x14ac:dyDescent="0.2">
      <c r="A284" s="305"/>
      <c r="B284" s="165"/>
      <c r="C284" s="168"/>
      <c r="D284" s="342"/>
      <c r="E284" s="169"/>
      <c r="F284" s="164"/>
      <c r="G284" s="168"/>
      <c r="H284" s="168"/>
      <c r="I284" s="282"/>
      <c r="N284" s="148"/>
      <c r="O284" s="148"/>
      <c r="P284" s="148"/>
      <c r="Q284" s="148"/>
      <c r="R284" s="279"/>
    </row>
    <row r="285" spans="1:18" s="147" customFormat="1" x14ac:dyDescent="0.2">
      <c r="A285" s="305"/>
      <c r="B285" s="165"/>
      <c r="C285" s="168"/>
      <c r="D285" s="342"/>
      <c r="E285" s="169"/>
      <c r="F285" s="164"/>
      <c r="G285" s="168"/>
      <c r="H285" s="168"/>
      <c r="I285" s="282"/>
      <c r="N285" s="148"/>
      <c r="O285" s="148"/>
      <c r="P285" s="148"/>
      <c r="Q285" s="148"/>
      <c r="R285" s="279"/>
    </row>
    <row r="286" spans="1:18" s="147" customFormat="1" x14ac:dyDescent="0.2">
      <c r="A286" s="305"/>
      <c r="B286" s="165"/>
      <c r="C286" s="168"/>
      <c r="D286" s="342"/>
      <c r="E286" s="169"/>
      <c r="F286" s="164"/>
      <c r="G286" s="168"/>
      <c r="H286" s="168"/>
      <c r="I286" s="282"/>
      <c r="N286" s="148"/>
      <c r="O286" s="148"/>
      <c r="P286" s="148"/>
      <c r="Q286" s="148"/>
      <c r="R286" s="279"/>
    </row>
    <row r="287" spans="1:18" s="147" customFormat="1" x14ac:dyDescent="0.2">
      <c r="A287" s="305"/>
      <c r="B287" s="165"/>
      <c r="C287" s="168"/>
      <c r="D287" s="342"/>
      <c r="E287" s="169"/>
      <c r="F287" s="164"/>
      <c r="G287" s="168"/>
      <c r="H287" s="168"/>
      <c r="I287" s="282"/>
      <c r="N287" s="148"/>
      <c r="O287" s="148"/>
      <c r="P287" s="148"/>
      <c r="Q287" s="148"/>
      <c r="R287" s="279"/>
    </row>
    <row r="288" spans="1:18" s="147" customFormat="1" x14ac:dyDescent="0.2">
      <c r="A288" s="305"/>
      <c r="B288" s="165"/>
      <c r="C288" s="168"/>
      <c r="D288" s="342"/>
      <c r="E288" s="169"/>
      <c r="F288" s="164"/>
      <c r="G288" s="168"/>
      <c r="H288" s="168"/>
      <c r="I288" s="282"/>
      <c r="N288" s="148"/>
      <c r="O288" s="148"/>
      <c r="P288" s="148"/>
      <c r="Q288" s="148"/>
      <c r="R288" s="279"/>
    </row>
    <row r="289" spans="1:18" s="147" customFormat="1" x14ac:dyDescent="0.2">
      <c r="A289" s="305"/>
      <c r="B289" s="165"/>
      <c r="C289" s="168"/>
      <c r="D289" s="342"/>
      <c r="E289" s="169"/>
      <c r="F289" s="164"/>
      <c r="G289" s="168"/>
      <c r="H289" s="168"/>
      <c r="I289" s="282"/>
      <c r="N289" s="148"/>
      <c r="O289" s="148"/>
      <c r="P289" s="148"/>
      <c r="Q289" s="148"/>
      <c r="R289" s="279"/>
    </row>
    <row r="290" spans="1:18" s="147" customFormat="1" x14ac:dyDescent="0.2">
      <c r="A290" s="305"/>
      <c r="B290" s="165"/>
      <c r="C290" s="168"/>
      <c r="D290" s="342"/>
      <c r="E290" s="169"/>
      <c r="F290" s="164"/>
      <c r="G290" s="168"/>
      <c r="H290" s="168"/>
      <c r="I290" s="282"/>
      <c r="N290" s="148"/>
      <c r="O290" s="148"/>
      <c r="P290" s="148"/>
      <c r="Q290" s="148"/>
      <c r="R290" s="279"/>
    </row>
    <row r="291" spans="1:18" s="147" customFormat="1" x14ac:dyDescent="0.2">
      <c r="A291" s="305"/>
      <c r="B291" s="165"/>
      <c r="C291" s="168"/>
      <c r="D291" s="342"/>
      <c r="E291" s="169"/>
      <c r="F291" s="164"/>
      <c r="G291" s="168"/>
      <c r="H291" s="168"/>
      <c r="I291" s="282"/>
      <c r="N291" s="148"/>
      <c r="O291" s="148"/>
      <c r="P291" s="148"/>
      <c r="Q291" s="148"/>
      <c r="R291" s="279"/>
    </row>
    <row r="292" spans="1:18" s="147" customFormat="1" x14ac:dyDescent="0.2">
      <c r="A292" s="305"/>
      <c r="B292" s="165"/>
      <c r="C292" s="168"/>
      <c r="D292" s="342"/>
      <c r="E292" s="169"/>
      <c r="F292" s="164"/>
      <c r="G292" s="168"/>
      <c r="H292" s="168"/>
      <c r="I292" s="282"/>
      <c r="N292" s="148"/>
      <c r="O292" s="148"/>
      <c r="P292" s="148"/>
      <c r="Q292" s="148"/>
      <c r="R292" s="279"/>
    </row>
    <row r="293" spans="1:18" s="147" customFormat="1" x14ac:dyDescent="0.2">
      <c r="A293" s="305"/>
      <c r="B293" s="165"/>
      <c r="C293" s="168"/>
      <c r="D293" s="342"/>
      <c r="E293" s="169"/>
      <c r="F293" s="164"/>
      <c r="G293" s="168"/>
      <c r="H293" s="168"/>
      <c r="I293" s="282"/>
      <c r="N293" s="148"/>
      <c r="O293" s="148"/>
      <c r="P293" s="148"/>
      <c r="Q293" s="148"/>
      <c r="R293" s="279"/>
    </row>
    <row r="294" spans="1:18" s="147" customFormat="1" x14ac:dyDescent="0.2">
      <c r="A294" s="305"/>
      <c r="B294" s="165"/>
      <c r="C294" s="168"/>
      <c r="D294" s="342"/>
      <c r="E294" s="169"/>
      <c r="F294" s="164"/>
      <c r="G294" s="168"/>
      <c r="H294" s="168"/>
      <c r="I294" s="282"/>
      <c r="N294" s="148"/>
      <c r="O294" s="148"/>
      <c r="P294" s="148"/>
      <c r="Q294" s="148"/>
      <c r="R294" s="279"/>
    </row>
    <row r="295" spans="1:18" s="147" customFormat="1" x14ac:dyDescent="0.2">
      <c r="A295" s="305"/>
      <c r="B295" s="165"/>
      <c r="C295" s="168"/>
      <c r="D295" s="342"/>
      <c r="E295" s="169"/>
      <c r="F295" s="164"/>
      <c r="G295" s="168"/>
      <c r="H295" s="168"/>
      <c r="I295" s="282"/>
      <c r="N295" s="148"/>
      <c r="O295" s="148"/>
      <c r="P295" s="148"/>
      <c r="Q295" s="148"/>
      <c r="R295" s="279"/>
    </row>
    <row r="296" spans="1:18" s="147" customFormat="1" x14ac:dyDescent="0.2">
      <c r="A296" s="305"/>
      <c r="B296" s="165"/>
      <c r="C296" s="168"/>
      <c r="D296" s="342"/>
      <c r="E296" s="169"/>
      <c r="F296" s="164"/>
      <c r="G296" s="168"/>
      <c r="H296" s="168"/>
      <c r="I296" s="282"/>
      <c r="N296" s="148"/>
      <c r="O296" s="148"/>
      <c r="P296" s="148"/>
      <c r="Q296" s="148"/>
      <c r="R296" s="279"/>
    </row>
    <row r="297" spans="1:18" s="147" customFormat="1" x14ac:dyDescent="0.2">
      <c r="A297" s="305"/>
      <c r="B297" s="165"/>
      <c r="C297" s="168"/>
      <c r="D297" s="342"/>
      <c r="E297" s="169"/>
      <c r="F297" s="164"/>
      <c r="G297" s="168"/>
      <c r="H297" s="168"/>
      <c r="I297" s="282"/>
      <c r="N297" s="148"/>
      <c r="O297" s="148"/>
      <c r="P297" s="148"/>
      <c r="Q297" s="148"/>
      <c r="R297" s="279"/>
    </row>
    <row r="298" spans="1:18" s="147" customFormat="1" x14ac:dyDescent="0.2">
      <c r="A298" s="305"/>
      <c r="B298" s="165"/>
      <c r="C298" s="168"/>
      <c r="D298" s="342"/>
      <c r="E298" s="169"/>
      <c r="F298" s="164"/>
      <c r="G298" s="168"/>
      <c r="H298" s="168"/>
      <c r="I298" s="282"/>
      <c r="N298" s="148"/>
      <c r="O298" s="148"/>
      <c r="P298" s="148"/>
      <c r="Q298" s="148"/>
      <c r="R298" s="279"/>
    </row>
    <row r="299" spans="1:18" s="147" customFormat="1" x14ac:dyDescent="0.2">
      <c r="A299" s="305"/>
      <c r="B299" s="165"/>
      <c r="C299" s="168"/>
      <c r="D299" s="342"/>
      <c r="E299" s="169"/>
      <c r="F299" s="164"/>
      <c r="G299" s="168"/>
      <c r="H299" s="168"/>
      <c r="I299" s="282"/>
      <c r="N299" s="148"/>
      <c r="O299" s="148"/>
      <c r="P299" s="148"/>
      <c r="Q299" s="148"/>
      <c r="R299" s="279"/>
    </row>
    <row r="300" spans="1:18" s="147" customFormat="1" x14ac:dyDescent="0.2">
      <c r="A300" s="305"/>
      <c r="B300" s="165"/>
      <c r="C300" s="168"/>
      <c r="D300" s="342"/>
      <c r="E300" s="169"/>
      <c r="F300" s="164"/>
      <c r="G300" s="168"/>
      <c r="H300" s="168"/>
      <c r="I300" s="282"/>
      <c r="N300" s="148"/>
      <c r="O300" s="148"/>
      <c r="P300" s="148"/>
      <c r="Q300" s="148"/>
      <c r="R300" s="279"/>
    </row>
    <row r="301" spans="1:18" s="147" customFormat="1" x14ac:dyDescent="0.2">
      <c r="A301" s="305"/>
      <c r="B301" s="165"/>
      <c r="C301" s="168"/>
      <c r="D301" s="342"/>
      <c r="E301" s="169"/>
      <c r="F301" s="164"/>
      <c r="G301" s="168"/>
      <c r="H301" s="168"/>
      <c r="I301" s="282"/>
      <c r="N301" s="148"/>
      <c r="O301" s="148"/>
      <c r="P301" s="148"/>
      <c r="Q301" s="148"/>
      <c r="R301" s="279"/>
    </row>
    <row r="302" spans="1:18" s="147" customFormat="1" x14ac:dyDescent="0.2">
      <c r="A302" s="305"/>
      <c r="B302" s="165"/>
      <c r="C302" s="168"/>
      <c r="D302" s="342"/>
      <c r="E302" s="169"/>
      <c r="F302" s="164"/>
      <c r="G302" s="168"/>
      <c r="H302" s="168"/>
      <c r="I302" s="282"/>
      <c r="N302" s="148"/>
      <c r="O302" s="148"/>
      <c r="P302" s="148"/>
      <c r="Q302" s="148"/>
      <c r="R302" s="279"/>
    </row>
    <row r="303" spans="1:18" s="147" customFormat="1" x14ac:dyDescent="0.2">
      <c r="A303" s="305"/>
      <c r="B303" s="165"/>
      <c r="C303" s="168"/>
      <c r="D303" s="342"/>
      <c r="E303" s="169"/>
      <c r="F303" s="164"/>
      <c r="G303" s="168"/>
      <c r="H303" s="168"/>
      <c r="I303" s="282"/>
      <c r="N303" s="148"/>
      <c r="O303" s="148"/>
      <c r="P303" s="148"/>
      <c r="Q303" s="148"/>
      <c r="R303" s="279"/>
    </row>
    <row r="304" spans="1:18" s="147" customFormat="1" x14ac:dyDescent="0.2">
      <c r="A304" s="305"/>
      <c r="B304" s="165"/>
      <c r="C304" s="168"/>
      <c r="D304" s="342"/>
      <c r="E304" s="169"/>
      <c r="F304" s="164"/>
      <c r="G304" s="168"/>
      <c r="H304" s="168"/>
      <c r="I304" s="282"/>
      <c r="N304" s="148"/>
      <c r="O304" s="148"/>
      <c r="P304" s="148"/>
      <c r="Q304" s="148"/>
      <c r="R304" s="279"/>
    </row>
    <row r="305" spans="1:18" s="147" customFormat="1" x14ac:dyDescent="0.2">
      <c r="A305" s="305"/>
      <c r="B305" s="165"/>
      <c r="C305" s="168"/>
      <c r="D305" s="342"/>
      <c r="E305" s="169"/>
      <c r="F305" s="164"/>
      <c r="G305" s="168"/>
      <c r="H305" s="168"/>
      <c r="I305" s="282"/>
      <c r="N305" s="148"/>
      <c r="O305" s="148"/>
      <c r="P305" s="148"/>
      <c r="Q305" s="148"/>
      <c r="R305" s="279"/>
    </row>
    <row r="306" spans="1:18" s="147" customFormat="1" x14ac:dyDescent="0.2">
      <c r="A306" s="305"/>
      <c r="B306" s="165"/>
      <c r="C306" s="168"/>
      <c r="D306" s="342"/>
      <c r="E306" s="169"/>
      <c r="F306" s="164"/>
      <c r="G306" s="168"/>
      <c r="H306" s="168"/>
      <c r="I306" s="282"/>
      <c r="N306" s="148"/>
      <c r="O306" s="148"/>
      <c r="P306" s="148"/>
      <c r="Q306" s="148"/>
      <c r="R306" s="279"/>
    </row>
    <row r="307" spans="1:18" s="147" customFormat="1" x14ac:dyDescent="0.2">
      <c r="A307" s="305"/>
      <c r="B307" s="165"/>
      <c r="C307" s="168"/>
      <c r="D307" s="342"/>
      <c r="E307" s="169"/>
      <c r="F307" s="164"/>
      <c r="G307" s="168"/>
      <c r="H307" s="168"/>
      <c r="I307" s="282"/>
      <c r="N307" s="148"/>
      <c r="O307" s="148"/>
      <c r="P307" s="148"/>
      <c r="Q307" s="148"/>
      <c r="R307" s="279"/>
    </row>
    <row r="308" spans="1:18" s="147" customFormat="1" x14ac:dyDescent="0.2">
      <c r="A308" s="305"/>
      <c r="B308" s="165"/>
      <c r="C308" s="168"/>
      <c r="D308" s="342"/>
      <c r="E308" s="169"/>
      <c r="F308" s="164"/>
      <c r="G308" s="168"/>
      <c r="H308" s="168"/>
      <c r="I308" s="282"/>
      <c r="N308" s="148"/>
      <c r="O308" s="148"/>
      <c r="P308" s="148"/>
      <c r="Q308" s="148"/>
      <c r="R308" s="279"/>
    </row>
    <row r="309" spans="1:18" s="147" customFormat="1" x14ac:dyDescent="0.2">
      <c r="A309" s="305"/>
      <c r="B309" s="165"/>
      <c r="C309" s="168"/>
      <c r="D309" s="342"/>
      <c r="E309" s="169"/>
      <c r="F309" s="164"/>
      <c r="G309" s="168"/>
      <c r="H309" s="168"/>
      <c r="I309" s="282"/>
      <c r="N309" s="148"/>
      <c r="O309" s="148"/>
      <c r="P309" s="148"/>
      <c r="Q309" s="148"/>
      <c r="R309" s="279"/>
    </row>
    <row r="310" spans="1:18" s="147" customFormat="1" x14ac:dyDescent="0.2">
      <c r="A310" s="305"/>
      <c r="B310" s="165"/>
      <c r="C310" s="168"/>
      <c r="D310" s="342"/>
      <c r="E310" s="169"/>
      <c r="F310" s="164"/>
      <c r="G310" s="168"/>
      <c r="H310" s="168"/>
      <c r="I310" s="282"/>
      <c r="N310" s="148"/>
      <c r="O310" s="148"/>
      <c r="P310" s="148"/>
      <c r="Q310" s="148"/>
      <c r="R310" s="279"/>
    </row>
    <row r="311" spans="1:18" s="147" customFormat="1" x14ac:dyDescent="0.2">
      <c r="A311" s="305"/>
      <c r="B311" s="165"/>
      <c r="C311" s="168"/>
      <c r="D311" s="342"/>
      <c r="E311" s="169"/>
      <c r="F311" s="164"/>
      <c r="G311" s="168"/>
      <c r="H311" s="168"/>
      <c r="I311" s="282"/>
      <c r="N311" s="148"/>
      <c r="O311" s="148"/>
      <c r="P311" s="148"/>
      <c r="Q311" s="148"/>
      <c r="R311" s="279"/>
    </row>
    <row r="312" spans="1:18" s="147" customFormat="1" x14ac:dyDescent="0.2">
      <c r="A312" s="305"/>
      <c r="B312" s="165"/>
      <c r="C312" s="168"/>
      <c r="D312" s="342"/>
      <c r="E312" s="169"/>
      <c r="F312" s="164"/>
      <c r="G312" s="168"/>
      <c r="H312" s="168"/>
      <c r="I312" s="282"/>
      <c r="N312" s="148"/>
      <c r="O312" s="148"/>
      <c r="P312" s="148"/>
      <c r="Q312" s="148"/>
      <c r="R312" s="279"/>
    </row>
    <row r="313" spans="1:18" s="147" customFormat="1" x14ac:dyDescent="0.2">
      <c r="A313" s="305"/>
      <c r="B313" s="165"/>
      <c r="C313" s="168"/>
      <c r="D313" s="342"/>
      <c r="E313" s="169"/>
      <c r="F313" s="164"/>
      <c r="G313" s="168"/>
      <c r="H313" s="168"/>
      <c r="I313" s="282"/>
      <c r="N313" s="148"/>
      <c r="O313" s="148"/>
      <c r="P313" s="148"/>
      <c r="Q313" s="148"/>
      <c r="R313" s="279"/>
    </row>
    <row r="314" spans="1:18" s="147" customFormat="1" x14ac:dyDescent="0.2">
      <c r="A314" s="305"/>
      <c r="B314" s="165"/>
      <c r="C314" s="168"/>
      <c r="D314" s="342"/>
      <c r="E314" s="169"/>
      <c r="F314" s="164"/>
      <c r="G314" s="168"/>
      <c r="H314" s="168"/>
      <c r="I314" s="282"/>
      <c r="N314" s="148"/>
      <c r="O314" s="148"/>
      <c r="P314" s="148"/>
      <c r="Q314" s="148"/>
      <c r="R314" s="279"/>
    </row>
    <row r="315" spans="1:18" s="147" customFormat="1" x14ac:dyDescent="0.2">
      <c r="A315" s="305"/>
      <c r="B315" s="165"/>
      <c r="C315" s="168"/>
      <c r="D315" s="342"/>
      <c r="E315" s="169"/>
      <c r="F315" s="164"/>
      <c r="G315" s="168"/>
      <c r="H315" s="168"/>
      <c r="I315" s="282"/>
      <c r="N315" s="148"/>
      <c r="O315" s="148"/>
      <c r="P315" s="148"/>
      <c r="Q315" s="148"/>
      <c r="R315" s="279"/>
    </row>
    <row r="316" spans="1:18" s="147" customFormat="1" x14ac:dyDescent="0.2">
      <c r="A316" s="305"/>
      <c r="B316" s="165"/>
      <c r="C316" s="168"/>
      <c r="D316" s="342"/>
      <c r="E316" s="169"/>
      <c r="F316" s="164"/>
      <c r="G316" s="168"/>
      <c r="H316" s="168"/>
      <c r="I316" s="282"/>
      <c r="N316" s="148"/>
      <c r="O316" s="148"/>
      <c r="P316" s="148"/>
      <c r="Q316" s="148"/>
      <c r="R316" s="279"/>
    </row>
    <row r="317" spans="1:18" s="147" customFormat="1" x14ac:dyDescent="0.2">
      <c r="A317" s="305"/>
      <c r="B317" s="165"/>
      <c r="C317" s="168"/>
      <c r="D317" s="342"/>
      <c r="E317" s="169"/>
      <c r="F317" s="164"/>
      <c r="G317" s="168"/>
      <c r="H317" s="168"/>
      <c r="I317" s="282"/>
      <c r="N317" s="148"/>
      <c r="O317" s="148"/>
      <c r="P317" s="148"/>
      <c r="Q317" s="148"/>
      <c r="R317" s="279"/>
    </row>
    <row r="318" spans="1:18" s="147" customFormat="1" x14ac:dyDescent="0.2">
      <c r="A318" s="305"/>
      <c r="B318" s="165"/>
      <c r="C318" s="168"/>
      <c r="D318" s="342"/>
      <c r="E318" s="169"/>
      <c r="F318" s="164"/>
      <c r="G318" s="168"/>
      <c r="H318" s="168"/>
      <c r="I318" s="282"/>
      <c r="N318" s="148"/>
      <c r="O318" s="148"/>
      <c r="P318" s="148"/>
      <c r="Q318" s="148"/>
      <c r="R318" s="279"/>
    </row>
    <row r="319" spans="1:18" s="147" customFormat="1" x14ac:dyDescent="0.2">
      <c r="A319" s="305"/>
      <c r="B319" s="165"/>
      <c r="C319" s="168"/>
      <c r="D319" s="342"/>
      <c r="E319" s="169"/>
      <c r="F319" s="164"/>
      <c r="G319" s="168"/>
      <c r="H319" s="168"/>
      <c r="I319" s="282"/>
      <c r="N319" s="148"/>
      <c r="O319" s="148"/>
      <c r="P319" s="148"/>
      <c r="Q319" s="148"/>
      <c r="R319" s="279"/>
    </row>
    <row r="320" spans="1:18" s="147" customFormat="1" x14ac:dyDescent="0.2">
      <c r="A320" s="305"/>
      <c r="B320" s="165"/>
      <c r="C320" s="168"/>
      <c r="D320" s="342"/>
      <c r="E320" s="169"/>
      <c r="F320" s="164"/>
      <c r="G320" s="168"/>
      <c r="H320" s="168"/>
      <c r="I320" s="282"/>
      <c r="N320" s="148"/>
      <c r="O320" s="148"/>
      <c r="P320" s="148"/>
      <c r="Q320" s="148"/>
      <c r="R320" s="279"/>
    </row>
    <row r="321" spans="1:18" s="147" customFormat="1" x14ac:dyDescent="0.2">
      <c r="A321" s="305"/>
      <c r="B321" s="165"/>
      <c r="C321" s="168"/>
      <c r="D321" s="342"/>
      <c r="E321" s="169"/>
      <c r="F321" s="164"/>
      <c r="G321" s="168"/>
      <c r="H321" s="168"/>
      <c r="I321" s="282"/>
      <c r="N321" s="148"/>
      <c r="O321" s="148"/>
      <c r="P321" s="148"/>
      <c r="Q321" s="148"/>
      <c r="R321" s="279"/>
    </row>
    <row r="322" spans="1:18" s="147" customFormat="1" x14ac:dyDescent="0.2">
      <c r="A322" s="305"/>
      <c r="B322" s="165"/>
      <c r="C322" s="168"/>
      <c r="D322" s="342"/>
      <c r="E322" s="169"/>
      <c r="F322" s="164"/>
      <c r="G322" s="168"/>
      <c r="H322" s="168"/>
      <c r="I322" s="282"/>
      <c r="N322" s="148"/>
      <c r="O322" s="148"/>
      <c r="P322" s="148"/>
      <c r="Q322" s="148"/>
      <c r="R322" s="279"/>
    </row>
    <row r="323" spans="1:18" s="147" customFormat="1" x14ac:dyDescent="0.2">
      <c r="A323" s="305"/>
      <c r="B323" s="165"/>
      <c r="C323" s="168"/>
      <c r="D323" s="342"/>
      <c r="E323" s="169"/>
      <c r="F323" s="164"/>
      <c r="G323" s="168"/>
      <c r="H323" s="168"/>
      <c r="I323" s="282"/>
      <c r="N323" s="148"/>
      <c r="O323" s="148"/>
      <c r="P323" s="148"/>
      <c r="Q323" s="148"/>
      <c r="R323" s="279"/>
    </row>
    <row r="324" spans="1:18" s="147" customFormat="1" x14ac:dyDescent="0.2">
      <c r="A324" s="305"/>
      <c r="B324" s="165"/>
      <c r="C324" s="168"/>
      <c r="D324" s="342"/>
      <c r="E324" s="169"/>
      <c r="F324" s="164"/>
      <c r="G324" s="168"/>
      <c r="H324" s="168"/>
      <c r="I324" s="282"/>
      <c r="N324" s="148"/>
      <c r="O324" s="148"/>
      <c r="P324" s="148"/>
      <c r="Q324" s="148"/>
      <c r="R324" s="279"/>
    </row>
    <row r="325" spans="1:18" s="147" customFormat="1" x14ac:dyDescent="0.2">
      <c r="A325" s="305"/>
      <c r="B325" s="165"/>
      <c r="C325" s="168"/>
      <c r="D325" s="342"/>
      <c r="E325" s="169"/>
      <c r="F325" s="164"/>
      <c r="G325" s="168"/>
      <c r="H325" s="168"/>
      <c r="I325" s="282"/>
      <c r="N325" s="148"/>
      <c r="O325" s="148"/>
      <c r="P325" s="148"/>
      <c r="Q325" s="148"/>
      <c r="R325" s="279"/>
    </row>
    <row r="326" spans="1:18" s="147" customFormat="1" x14ac:dyDescent="0.2">
      <c r="A326" s="305"/>
      <c r="B326" s="165"/>
      <c r="C326" s="168"/>
      <c r="D326" s="342"/>
      <c r="E326" s="169"/>
      <c r="F326" s="164"/>
      <c r="G326" s="168"/>
      <c r="H326" s="168"/>
      <c r="I326" s="282"/>
      <c r="N326" s="148"/>
      <c r="O326" s="148"/>
      <c r="P326" s="148"/>
      <c r="Q326" s="148"/>
      <c r="R326" s="279"/>
    </row>
    <row r="327" spans="1:18" s="147" customFormat="1" x14ac:dyDescent="0.2">
      <c r="A327" s="305"/>
      <c r="B327" s="165"/>
      <c r="C327" s="168"/>
      <c r="D327" s="342"/>
      <c r="E327" s="169"/>
      <c r="F327" s="164"/>
      <c r="G327" s="168"/>
      <c r="H327" s="168"/>
      <c r="I327" s="282"/>
      <c r="N327" s="148"/>
      <c r="O327" s="148"/>
      <c r="P327" s="148"/>
      <c r="Q327" s="148"/>
      <c r="R327" s="279"/>
    </row>
    <row r="328" spans="1:18" s="147" customFormat="1" x14ac:dyDescent="0.2">
      <c r="A328" s="305"/>
      <c r="B328" s="165"/>
      <c r="C328" s="168"/>
      <c r="D328" s="342"/>
      <c r="E328" s="169"/>
      <c r="F328" s="164"/>
      <c r="G328" s="168"/>
      <c r="H328" s="168"/>
      <c r="I328" s="282"/>
      <c r="N328" s="148"/>
      <c r="O328" s="148"/>
      <c r="P328" s="148"/>
      <c r="Q328" s="148"/>
      <c r="R328" s="279"/>
    </row>
    <row r="329" spans="1:18" s="147" customFormat="1" x14ac:dyDescent="0.2">
      <c r="A329" s="305"/>
      <c r="B329" s="165"/>
      <c r="C329" s="168"/>
      <c r="D329" s="342"/>
      <c r="E329" s="169"/>
      <c r="F329" s="164"/>
      <c r="G329" s="168"/>
      <c r="H329" s="168"/>
      <c r="I329" s="282"/>
      <c r="N329" s="148"/>
      <c r="O329" s="148"/>
      <c r="P329" s="148"/>
      <c r="Q329" s="148"/>
      <c r="R329" s="279"/>
    </row>
    <row r="330" spans="1:18" s="147" customFormat="1" x14ac:dyDescent="0.2">
      <c r="A330" s="305"/>
      <c r="B330" s="165"/>
      <c r="C330" s="168"/>
      <c r="D330" s="342"/>
      <c r="E330" s="169"/>
      <c r="F330" s="164"/>
      <c r="G330" s="168"/>
      <c r="H330" s="168"/>
      <c r="I330" s="282"/>
      <c r="N330" s="148"/>
      <c r="O330" s="148"/>
      <c r="P330" s="148"/>
      <c r="Q330" s="148"/>
      <c r="R330" s="279"/>
    </row>
    <row r="331" spans="1:18" s="147" customFormat="1" x14ac:dyDescent="0.2">
      <c r="A331" s="305"/>
      <c r="B331" s="165"/>
      <c r="C331" s="168"/>
      <c r="D331" s="342"/>
      <c r="E331" s="169"/>
      <c r="F331" s="164"/>
      <c r="G331" s="168"/>
      <c r="H331" s="168"/>
      <c r="I331" s="282"/>
      <c r="N331" s="148"/>
      <c r="O331" s="148"/>
      <c r="P331" s="148"/>
      <c r="Q331" s="148"/>
      <c r="R331" s="279"/>
    </row>
    <row r="332" spans="1:18" s="147" customFormat="1" x14ac:dyDescent="0.2">
      <c r="A332" s="305"/>
      <c r="B332" s="165"/>
      <c r="C332" s="168"/>
      <c r="D332" s="342"/>
      <c r="E332" s="169"/>
      <c r="F332" s="164"/>
      <c r="G332" s="168"/>
      <c r="H332" s="168"/>
      <c r="I332" s="282"/>
      <c r="N332" s="148"/>
      <c r="O332" s="148"/>
      <c r="P332" s="148"/>
      <c r="Q332" s="148"/>
      <c r="R332" s="279"/>
    </row>
    <row r="333" spans="1:18" s="147" customFormat="1" x14ac:dyDescent="0.2">
      <c r="A333" s="305"/>
      <c r="B333" s="165"/>
      <c r="C333" s="168"/>
      <c r="D333" s="342"/>
      <c r="E333" s="169"/>
      <c r="F333" s="164"/>
      <c r="G333" s="168"/>
      <c r="H333" s="168"/>
      <c r="I333" s="282"/>
      <c r="N333" s="148"/>
      <c r="O333" s="148"/>
      <c r="P333" s="148"/>
      <c r="Q333" s="148"/>
      <c r="R333" s="279"/>
    </row>
    <row r="334" spans="1:18" s="147" customFormat="1" x14ac:dyDescent="0.2">
      <c r="A334" s="305"/>
      <c r="B334" s="165"/>
      <c r="C334" s="168"/>
      <c r="D334" s="342"/>
      <c r="E334" s="169"/>
      <c r="F334" s="164"/>
      <c r="G334" s="168"/>
      <c r="H334" s="168"/>
      <c r="I334" s="282"/>
      <c r="N334" s="148"/>
      <c r="O334" s="148"/>
      <c r="P334" s="148"/>
      <c r="Q334" s="148"/>
      <c r="R334" s="279"/>
    </row>
    <row r="335" spans="1:18" s="147" customFormat="1" x14ac:dyDescent="0.2">
      <c r="A335" s="305"/>
      <c r="B335" s="165"/>
      <c r="C335" s="168"/>
      <c r="D335" s="342"/>
      <c r="E335" s="169"/>
      <c r="F335" s="164"/>
      <c r="G335" s="168"/>
      <c r="H335" s="168"/>
      <c r="I335" s="282"/>
      <c r="N335" s="148"/>
      <c r="O335" s="148"/>
      <c r="P335" s="148"/>
      <c r="Q335" s="148"/>
      <c r="R335" s="279"/>
    </row>
    <row r="336" spans="1:18" s="147" customFormat="1" x14ac:dyDescent="0.2">
      <c r="A336" s="305"/>
      <c r="B336" s="165"/>
      <c r="C336" s="168"/>
      <c r="D336" s="342"/>
      <c r="E336" s="169"/>
      <c r="F336" s="164"/>
      <c r="G336" s="168"/>
      <c r="H336" s="168"/>
      <c r="I336" s="282"/>
      <c r="N336" s="148"/>
      <c r="O336" s="148"/>
      <c r="P336" s="148"/>
      <c r="Q336" s="148"/>
      <c r="R336" s="279"/>
    </row>
    <row r="337" spans="1:18" s="147" customFormat="1" x14ac:dyDescent="0.2">
      <c r="A337" s="305"/>
      <c r="B337" s="165"/>
      <c r="C337" s="168"/>
      <c r="D337" s="342"/>
      <c r="E337" s="169"/>
      <c r="F337" s="164"/>
      <c r="G337" s="168"/>
      <c r="H337" s="168"/>
      <c r="I337" s="282"/>
      <c r="N337" s="148"/>
      <c r="O337" s="148"/>
      <c r="P337" s="148"/>
      <c r="Q337" s="148"/>
      <c r="R337" s="279"/>
    </row>
    <row r="338" spans="1:18" s="147" customFormat="1" x14ac:dyDescent="0.2">
      <c r="A338" s="305"/>
      <c r="B338" s="165"/>
      <c r="C338" s="168"/>
      <c r="D338" s="342"/>
      <c r="E338" s="169"/>
      <c r="F338" s="164"/>
      <c r="G338" s="168"/>
      <c r="H338" s="168"/>
      <c r="I338" s="282"/>
      <c r="N338" s="148"/>
      <c r="O338" s="148"/>
      <c r="P338" s="148"/>
      <c r="Q338" s="148"/>
      <c r="R338" s="279"/>
    </row>
    <row r="339" spans="1:18" s="147" customFormat="1" x14ac:dyDescent="0.2">
      <c r="A339" s="305"/>
      <c r="B339" s="165"/>
      <c r="C339" s="168"/>
      <c r="D339" s="342"/>
      <c r="E339" s="169"/>
      <c r="F339" s="164"/>
      <c r="G339" s="168"/>
      <c r="H339" s="168"/>
      <c r="I339" s="282"/>
      <c r="N339" s="148"/>
      <c r="O339" s="148"/>
      <c r="P339" s="148"/>
      <c r="Q339" s="148"/>
      <c r="R339" s="279"/>
    </row>
    <row r="340" spans="1:18" s="147" customFormat="1" x14ac:dyDescent="0.2">
      <c r="A340" s="305"/>
      <c r="B340" s="165"/>
      <c r="C340" s="168"/>
      <c r="D340" s="342"/>
      <c r="E340" s="169"/>
      <c r="F340" s="164"/>
      <c r="G340" s="168"/>
      <c r="H340" s="168"/>
      <c r="I340" s="282"/>
      <c r="N340" s="148"/>
      <c r="O340" s="148"/>
      <c r="P340" s="148"/>
      <c r="Q340" s="148"/>
      <c r="R340" s="279"/>
    </row>
    <row r="341" spans="1:18" s="147" customFormat="1" x14ac:dyDescent="0.2">
      <c r="A341" s="305"/>
      <c r="B341" s="165"/>
      <c r="C341" s="168"/>
      <c r="D341" s="342"/>
      <c r="E341" s="169"/>
      <c r="F341" s="164"/>
      <c r="G341" s="168"/>
      <c r="H341" s="168"/>
      <c r="I341" s="282"/>
      <c r="N341" s="148"/>
      <c r="O341" s="148"/>
      <c r="P341" s="148"/>
      <c r="Q341" s="148"/>
      <c r="R341" s="279"/>
    </row>
    <row r="342" spans="1:18" s="147" customFormat="1" x14ac:dyDescent="0.2">
      <c r="A342" s="305"/>
      <c r="B342" s="165"/>
      <c r="C342" s="168"/>
      <c r="D342" s="342"/>
      <c r="E342" s="169"/>
      <c r="F342" s="164"/>
      <c r="G342" s="168"/>
      <c r="H342" s="168"/>
      <c r="I342" s="282"/>
      <c r="N342" s="148"/>
      <c r="O342" s="148"/>
      <c r="P342" s="148"/>
      <c r="Q342" s="148"/>
      <c r="R342" s="279"/>
    </row>
    <row r="343" spans="1:18" s="147" customFormat="1" x14ac:dyDescent="0.2">
      <c r="A343" s="305"/>
      <c r="B343" s="165"/>
      <c r="C343" s="168"/>
      <c r="D343" s="342"/>
      <c r="E343" s="169"/>
      <c r="F343" s="164"/>
      <c r="G343" s="168"/>
      <c r="H343" s="168"/>
      <c r="I343" s="282"/>
      <c r="N343" s="148"/>
      <c r="O343" s="148"/>
      <c r="P343" s="148"/>
      <c r="Q343" s="148"/>
      <c r="R343" s="279"/>
    </row>
    <row r="344" spans="1:18" s="147" customFormat="1" x14ac:dyDescent="0.2">
      <c r="A344" s="305"/>
      <c r="B344" s="165"/>
      <c r="C344" s="168"/>
      <c r="D344" s="342"/>
      <c r="E344" s="169"/>
      <c r="F344" s="164"/>
      <c r="G344" s="168"/>
      <c r="H344" s="168"/>
      <c r="I344" s="282"/>
      <c r="N344" s="148"/>
      <c r="O344" s="148"/>
      <c r="P344" s="148"/>
      <c r="Q344" s="148"/>
      <c r="R344" s="279"/>
    </row>
    <row r="345" spans="1:18" s="147" customFormat="1" x14ac:dyDescent="0.2">
      <c r="A345" s="305"/>
      <c r="B345" s="165"/>
      <c r="C345" s="168"/>
      <c r="D345" s="342"/>
      <c r="E345" s="169"/>
      <c r="F345" s="164"/>
      <c r="G345" s="168"/>
      <c r="H345" s="168"/>
      <c r="I345" s="282"/>
      <c r="N345" s="148"/>
      <c r="O345" s="148"/>
      <c r="P345" s="148"/>
      <c r="Q345" s="148"/>
      <c r="R345" s="279"/>
    </row>
    <row r="346" spans="1:18" s="147" customFormat="1" x14ac:dyDescent="0.2">
      <c r="A346" s="305"/>
      <c r="B346" s="165"/>
      <c r="C346" s="168"/>
      <c r="D346" s="342"/>
      <c r="E346" s="169"/>
      <c r="F346" s="164"/>
      <c r="G346" s="168"/>
      <c r="H346" s="168"/>
      <c r="I346" s="282"/>
      <c r="N346" s="148"/>
      <c r="O346" s="148"/>
      <c r="P346" s="148"/>
      <c r="Q346" s="148"/>
      <c r="R346" s="279"/>
    </row>
    <row r="347" spans="1:18" s="147" customFormat="1" x14ac:dyDescent="0.2">
      <c r="A347" s="305"/>
      <c r="B347" s="165"/>
      <c r="C347" s="168"/>
      <c r="D347" s="342"/>
      <c r="E347" s="169"/>
      <c r="F347" s="164"/>
      <c r="G347" s="168"/>
      <c r="H347" s="168"/>
      <c r="I347" s="282"/>
      <c r="N347" s="148"/>
      <c r="O347" s="148"/>
      <c r="P347" s="148"/>
      <c r="Q347" s="148"/>
      <c r="R347" s="279"/>
    </row>
    <row r="348" spans="1:18" s="147" customFormat="1" x14ac:dyDescent="0.2">
      <c r="A348" s="305"/>
      <c r="B348" s="165"/>
      <c r="C348" s="168"/>
      <c r="D348" s="342"/>
      <c r="E348" s="169"/>
      <c r="F348" s="164"/>
      <c r="G348" s="168"/>
      <c r="H348" s="168"/>
      <c r="I348" s="282"/>
      <c r="N348" s="148"/>
      <c r="O348" s="148"/>
      <c r="P348" s="148"/>
      <c r="Q348" s="148"/>
      <c r="R348" s="279"/>
    </row>
    <row r="349" spans="1:18" s="147" customFormat="1" x14ac:dyDescent="0.2">
      <c r="A349" s="305"/>
      <c r="B349" s="165"/>
      <c r="C349" s="168"/>
      <c r="D349" s="342"/>
      <c r="E349" s="169"/>
      <c r="F349" s="164"/>
      <c r="G349" s="168"/>
      <c r="H349" s="168"/>
      <c r="I349" s="282"/>
      <c r="N349" s="148"/>
      <c r="O349" s="148"/>
      <c r="P349" s="148"/>
      <c r="Q349" s="148"/>
      <c r="R349" s="279"/>
    </row>
    <row r="350" spans="1:18" s="147" customFormat="1" x14ac:dyDescent="0.2">
      <c r="A350" s="305"/>
      <c r="B350" s="165"/>
      <c r="C350" s="168"/>
      <c r="D350" s="342"/>
      <c r="E350" s="169"/>
      <c r="F350" s="164"/>
      <c r="G350" s="168"/>
      <c r="H350" s="168"/>
      <c r="I350" s="282"/>
      <c r="N350" s="148"/>
      <c r="O350" s="148"/>
      <c r="P350" s="148"/>
      <c r="Q350" s="148"/>
      <c r="R350" s="279"/>
    </row>
    <row r="351" spans="1:18" s="147" customFormat="1" x14ac:dyDescent="0.2">
      <c r="A351" s="305"/>
      <c r="B351" s="165"/>
      <c r="C351" s="168"/>
      <c r="D351" s="342"/>
      <c r="E351" s="169"/>
      <c r="F351" s="164"/>
      <c r="G351" s="168"/>
      <c r="H351" s="168"/>
      <c r="I351" s="282"/>
      <c r="N351" s="148"/>
      <c r="O351" s="148"/>
      <c r="P351" s="148"/>
      <c r="Q351" s="148"/>
      <c r="R351" s="279"/>
    </row>
    <row r="352" spans="1:18" s="147" customFormat="1" x14ac:dyDescent="0.2">
      <c r="A352" s="305"/>
      <c r="B352" s="165"/>
      <c r="C352" s="168"/>
      <c r="D352" s="342"/>
      <c r="E352" s="169"/>
      <c r="F352" s="164"/>
      <c r="G352" s="168"/>
      <c r="H352" s="168"/>
      <c r="I352" s="282"/>
      <c r="N352" s="148"/>
      <c r="O352" s="148"/>
      <c r="P352" s="148"/>
      <c r="Q352" s="148"/>
      <c r="R352" s="279"/>
    </row>
    <row r="353" spans="1:18" s="147" customFormat="1" x14ac:dyDescent="0.2">
      <c r="A353" s="305"/>
      <c r="B353" s="165"/>
      <c r="C353" s="168"/>
      <c r="D353" s="342"/>
      <c r="E353" s="169"/>
      <c r="F353" s="164"/>
      <c r="G353" s="168"/>
      <c r="H353" s="168"/>
      <c r="I353" s="282"/>
      <c r="N353" s="148"/>
      <c r="O353" s="148"/>
      <c r="P353" s="148"/>
      <c r="Q353" s="148"/>
      <c r="R353" s="279"/>
    </row>
    <row r="354" spans="1:18" s="147" customFormat="1" x14ac:dyDescent="0.2">
      <c r="A354" s="305"/>
      <c r="B354" s="165"/>
      <c r="C354" s="168"/>
      <c r="D354" s="342"/>
      <c r="E354" s="169"/>
      <c r="F354" s="164"/>
      <c r="G354" s="168"/>
      <c r="H354" s="168"/>
      <c r="I354" s="282"/>
      <c r="N354" s="148"/>
      <c r="O354" s="148"/>
      <c r="P354" s="148"/>
      <c r="Q354" s="148"/>
      <c r="R354" s="279"/>
    </row>
    <row r="355" spans="1:18" s="147" customFormat="1" x14ac:dyDescent="0.2">
      <c r="A355" s="305"/>
      <c r="B355" s="165"/>
      <c r="C355" s="168"/>
      <c r="D355" s="342"/>
      <c r="E355" s="169"/>
      <c r="F355" s="164"/>
      <c r="G355" s="168"/>
      <c r="H355" s="168"/>
      <c r="I355" s="282"/>
      <c r="N355" s="148"/>
      <c r="O355" s="148"/>
      <c r="P355" s="148"/>
      <c r="Q355" s="148"/>
      <c r="R355" s="279"/>
    </row>
    <row r="356" spans="1:18" s="147" customFormat="1" x14ac:dyDescent="0.2">
      <c r="A356" s="305"/>
      <c r="B356" s="165"/>
      <c r="C356" s="168"/>
      <c r="D356" s="342"/>
      <c r="E356" s="169"/>
      <c r="F356" s="164"/>
      <c r="G356" s="168"/>
      <c r="H356" s="168"/>
      <c r="I356" s="282"/>
      <c r="N356" s="148"/>
      <c r="O356" s="148"/>
      <c r="P356" s="148"/>
      <c r="Q356" s="148"/>
      <c r="R356" s="279"/>
    </row>
    <row r="357" spans="1:18" s="147" customFormat="1" x14ac:dyDescent="0.2">
      <c r="A357" s="305"/>
      <c r="B357" s="165"/>
      <c r="C357" s="168"/>
      <c r="D357" s="342"/>
      <c r="E357" s="169"/>
      <c r="F357" s="164"/>
      <c r="G357" s="168"/>
      <c r="H357" s="168"/>
      <c r="I357" s="282"/>
      <c r="N357" s="148"/>
      <c r="O357" s="148"/>
      <c r="P357" s="148"/>
      <c r="Q357" s="148"/>
      <c r="R357" s="279"/>
    </row>
    <row r="358" spans="1:18" s="147" customFormat="1" x14ac:dyDescent="0.2">
      <c r="A358" s="305"/>
      <c r="B358" s="165"/>
      <c r="C358" s="168"/>
      <c r="D358" s="342"/>
      <c r="E358" s="169"/>
      <c r="F358" s="164"/>
      <c r="G358" s="168"/>
      <c r="H358" s="168"/>
      <c r="I358" s="282"/>
      <c r="N358" s="148"/>
      <c r="O358" s="148"/>
      <c r="P358" s="148"/>
      <c r="Q358" s="148"/>
      <c r="R358" s="279"/>
    </row>
    <row r="359" spans="1:18" s="147" customFormat="1" x14ac:dyDescent="0.2">
      <c r="A359" s="305"/>
      <c r="B359" s="165"/>
      <c r="C359" s="168"/>
      <c r="D359" s="342"/>
      <c r="E359" s="169"/>
      <c r="F359" s="164"/>
      <c r="G359" s="168"/>
      <c r="H359" s="168"/>
      <c r="I359" s="282"/>
      <c r="N359" s="148"/>
      <c r="O359" s="148"/>
      <c r="P359" s="148"/>
      <c r="Q359" s="148"/>
      <c r="R359" s="279"/>
    </row>
    <row r="360" spans="1:18" s="147" customFormat="1" x14ac:dyDescent="0.2">
      <c r="A360" s="305"/>
      <c r="B360" s="165"/>
      <c r="C360" s="168"/>
      <c r="D360" s="342"/>
      <c r="E360" s="169"/>
      <c r="F360" s="164"/>
      <c r="G360" s="168"/>
      <c r="H360" s="168"/>
      <c r="I360" s="282"/>
      <c r="N360" s="148"/>
      <c r="O360" s="148"/>
      <c r="P360" s="148"/>
      <c r="Q360" s="148"/>
      <c r="R360" s="279"/>
    </row>
    <row r="361" spans="1:18" s="147" customFormat="1" x14ac:dyDescent="0.2">
      <c r="A361" s="305"/>
      <c r="B361" s="165"/>
      <c r="C361" s="168"/>
      <c r="D361" s="342"/>
      <c r="E361" s="169"/>
      <c r="F361" s="164"/>
      <c r="G361" s="168"/>
      <c r="H361" s="168"/>
      <c r="I361" s="282"/>
      <c r="N361" s="148"/>
      <c r="O361" s="148"/>
      <c r="P361" s="148"/>
      <c r="Q361" s="148"/>
      <c r="R361" s="279"/>
    </row>
    <row r="362" spans="1:18" s="147" customFormat="1" x14ac:dyDescent="0.2">
      <c r="A362" s="305"/>
      <c r="B362" s="165"/>
      <c r="C362" s="168"/>
      <c r="D362" s="342"/>
      <c r="E362" s="169"/>
      <c r="F362" s="164"/>
      <c r="G362" s="168"/>
      <c r="H362" s="168"/>
      <c r="I362" s="282"/>
      <c r="N362" s="148"/>
      <c r="O362" s="148"/>
      <c r="P362" s="148"/>
      <c r="Q362" s="148"/>
      <c r="R362" s="279"/>
    </row>
    <row r="363" spans="1:18" s="147" customFormat="1" x14ac:dyDescent="0.2">
      <c r="A363" s="305"/>
      <c r="B363" s="165"/>
      <c r="C363" s="168"/>
      <c r="D363" s="342"/>
      <c r="E363" s="169"/>
      <c r="F363" s="164"/>
      <c r="G363" s="168"/>
      <c r="H363" s="168"/>
      <c r="I363" s="282"/>
      <c r="N363" s="148"/>
      <c r="O363" s="148"/>
      <c r="P363" s="148"/>
      <c r="Q363" s="148"/>
      <c r="R363" s="279"/>
    </row>
    <row r="364" spans="1:18" s="147" customFormat="1" x14ac:dyDescent="0.2">
      <c r="A364" s="305"/>
      <c r="B364" s="165"/>
      <c r="C364" s="168"/>
      <c r="D364" s="342"/>
      <c r="E364" s="169"/>
      <c r="F364" s="164"/>
      <c r="G364" s="168"/>
      <c r="H364" s="168"/>
      <c r="I364" s="282"/>
      <c r="N364" s="148"/>
      <c r="O364" s="148"/>
      <c r="P364" s="148"/>
      <c r="Q364" s="148"/>
      <c r="R364" s="279"/>
    </row>
    <row r="365" spans="1:18" s="147" customFormat="1" x14ac:dyDescent="0.2">
      <c r="A365" s="305"/>
      <c r="B365" s="165"/>
      <c r="C365" s="168"/>
      <c r="D365" s="342"/>
      <c r="E365" s="169"/>
      <c r="F365" s="164"/>
      <c r="G365" s="168"/>
      <c r="H365" s="168"/>
      <c r="I365" s="282"/>
      <c r="N365" s="148"/>
      <c r="O365" s="148"/>
      <c r="P365" s="148"/>
      <c r="Q365" s="148"/>
      <c r="R365" s="279"/>
    </row>
    <row r="366" spans="1:18" s="147" customFormat="1" x14ac:dyDescent="0.2">
      <c r="A366" s="305"/>
      <c r="B366" s="165"/>
      <c r="C366" s="168"/>
      <c r="D366" s="342"/>
      <c r="E366" s="169"/>
      <c r="F366" s="164"/>
      <c r="G366" s="168"/>
      <c r="H366" s="168"/>
      <c r="I366" s="282"/>
      <c r="N366" s="148"/>
      <c r="O366" s="148"/>
      <c r="P366" s="148"/>
      <c r="Q366" s="148"/>
      <c r="R366" s="279"/>
    </row>
    <row r="367" spans="1:18" s="147" customFormat="1" x14ac:dyDescent="0.2">
      <c r="A367" s="305"/>
      <c r="B367" s="165"/>
      <c r="C367" s="168"/>
      <c r="D367" s="342"/>
      <c r="E367" s="169"/>
      <c r="F367" s="164"/>
      <c r="G367" s="168"/>
      <c r="H367" s="168"/>
      <c r="I367" s="282"/>
      <c r="N367" s="148"/>
      <c r="O367" s="148"/>
      <c r="P367" s="148"/>
      <c r="Q367" s="148"/>
      <c r="R367" s="279"/>
    </row>
    <row r="368" spans="1:18" s="147" customFormat="1" x14ac:dyDescent="0.2">
      <c r="A368" s="305"/>
      <c r="B368" s="165"/>
      <c r="C368" s="168"/>
      <c r="D368" s="342"/>
      <c r="E368" s="169"/>
      <c r="F368" s="164"/>
      <c r="G368" s="168"/>
      <c r="H368" s="168"/>
      <c r="I368" s="282"/>
      <c r="N368" s="148"/>
      <c r="O368" s="148"/>
      <c r="P368" s="148"/>
      <c r="Q368" s="148"/>
      <c r="R368" s="279"/>
    </row>
    <row r="369" spans="1:18" s="147" customFormat="1" x14ac:dyDescent="0.2">
      <c r="A369" s="305"/>
      <c r="B369" s="165"/>
      <c r="C369" s="168"/>
      <c r="D369" s="342"/>
      <c r="E369" s="169"/>
      <c r="F369" s="164"/>
      <c r="G369" s="168"/>
      <c r="H369" s="168"/>
      <c r="I369" s="282"/>
      <c r="N369" s="148"/>
      <c r="O369" s="148"/>
      <c r="P369" s="148"/>
      <c r="Q369" s="148"/>
      <c r="R369" s="279"/>
    </row>
    <row r="370" spans="1:18" s="147" customFormat="1" x14ac:dyDescent="0.2">
      <c r="A370" s="305"/>
      <c r="B370" s="165"/>
      <c r="C370" s="168"/>
      <c r="D370" s="342"/>
      <c r="E370" s="169"/>
      <c r="F370" s="164"/>
      <c r="G370" s="168"/>
      <c r="H370" s="168"/>
      <c r="I370" s="282"/>
      <c r="N370" s="148"/>
      <c r="O370" s="148"/>
      <c r="P370" s="148"/>
      <c r="Q370" s="148"/>
      <c r="R370" s="279"/>
    </row>
    <row r="371" spans="1:18" s="147" customFormat="1" x14ac:dyDescent="0.2">
      <c r="A371" s="305"/>
      <c r="B371" s="165"/>
      <c r="C371" s="168"/>
      <c r="D371" s="342"/>
      <c r="E371" s="169"/>
      <c r="F371" s="164"/>
      <c r="G371" s="168"/>
      <c r="H371" s="168"/>
      <c r="I371" s="282"/>
      <c r="N371" s="148"/>
      <c r="O371" s="148"/>
      <c r="P371" s="148"/>
      <c r="Q371" s="148"/>
      <c r="R371" s="279"/>
    </row>
    <row r="372" spans="1:18" s="147" customFormat="1" x14ac:dyDescent="0.2">
      <c r="A372" s="305"/>
      <c r="B372" s="165"/>
      <c r="C372" s="168"/>
      <c r="D372" s="342"/>
      <c r="E372" s="169"/>
      <c r="F372" s="164"/>
      <c r="G372" s="168"/>
      <c r="H372" s="168"/>
      <c r="I372" s="282"/>
      <c r="N372" s="148"/>
      <c r="O372" s="148"/>
      <c r="P372" s="148"/>
      <c r="Q372" s="148"/>
      <c r="R372" s="279"/>
    </row>
    <row r="373" spans="1:18" s="147" customFormat="1" x14ac:dyDescent="0.2">
      <c r="A373" s="305"/>
      <c r="B373" s="165"/>
      <c r="C373" s="168"/>
      <c r="D373" s="342"/>
      <c r="E373" s="169"/>
      <c r="F373" s="164"/>
      <c r="G373" s="168"/>
      <c r="H373" s="168"/>
      <c r="I373" s="282"/>
      <c r="N373" s="148"/>
      <c r="O373" s="148"/>
      <c r="P373" s="148"/>
      <c r="Q373" s="148"/>
      <c r="R373" s="279"/>
    </row>
    <row r="374" spans="1:18" s="147" customFormat="1" x14ac:dyDescent="0.2">
      <c r="A374" s="305"/>
      <c r="B374" s="165"/>
      <c r="C374" s="168"/>
      <c r="D374" s="342"/>
      <c r="E374" s="169"/>
      <c r="F374" s="164"/>
      <c r="G374" s="168"/>
      <c r="H374" s="168"/>
      <c r="I374" s="282"/>
      <c r="N374" s="148"/>
      <c r="O374" s="148"/>
      <c r="P374" s="148"/>
      <c r="Q374" s="148"/>
      <c r="R374" s="279"/>
    </row>
    <row r="375" spans="1:18" s="147" customFormat="1" x14ac:dyDescent="0.2">
      <c r="A375" s="305"/>
      <c r="B375" s="165"/>
      <c r="C375" s="168"/>
      <c r="D375" s="342"/>
      <c r="E375" s="169"/>
      <c r="F375" s="164"/>
      <c r="G375" s="168"/>
      <c r="H375" s="168"/>
      <c r="I375" s="282"/>
      <c r="N375" s="148"/>
      <c r="O375" s="148"/>
      <c r="P375" s="148"/>
      <c r="Q375" s="148"/>
      <c r="R375" s="279"/>
    </row>
    <row r="376" spans="1:18" s="147" customFormat="1" x14ac:dyDescent="0.2">
      <c r="A376" s="305"/>
      <c r="B376" s="165"/>
      <c r="C376" s="168"/>
      <c r="D376" s="342"/>
      <c r="E376" s="169"/>
      <c r="F376" s="164"/>
      <c r="G376" s="168"/>
      <c r="H376" s="168"/>
      <c r="I376" s="282"/>
      <c r="N376" s="148"/>
      <c r="O376" s="148"/>
      <c r="P376" s="148"/>
      <c r="Q376" s="148"/>
      <c r="R376" s="279"/>
    </row>
    <row r="377" spans="1:18" s="147" customFormat="1" x14ac:dyDescent="0.2">
      <c r="A377" s="305"/>
      <c r="B377" s="165"/>
      <c r="C377" s="168"/>
      <c r="D377" s="342"/>
      <c r="E377" s="169"/>
      <c r="F377" s="164"/>
      <c r="G377" s="168"/>
      <c r="H377" s="168"/>
      <c r="I377" s="282"/>
      <c r="N377" s="148"/>
      <c r="O377" s="148"/>
      <c r="P377" s="148"/>
      <c r="Q377" s="148"/>
      <c r="R377" s="279"/>
    </row>
    <row r="378" spans="1:18" s="147" customFormat="1" x14ac:dyDescent="0.2">
      <c r="A378" s="305"/>
      <c r="B378" s="165"/>
      <c r="C378" s="168"/>
      <c r="D378" s="342"/>
      <c r="E378" s="169"/>
      <c r="F378" s="164"/>
      <c r="G378" s="168"/>
      <c r="H378" s="168"/>
      <c r="I378" s="282"/>
      <c r="N378" s="148"/>
      <c r="O378" s="148"/>
      <c r="P378" s="148"/>
      <c r="Q378" s="148"/>
      <c r="R378" s="279"/>
    </row>
    <row r="379" spans="1:18" s="147" customFormat="1" x14ac:dyDescent="0.2">
      <c r="A379" s="305"/>
      <c r="B379" s="165"/>
      <c r="C379" s="168"/>
      <c r="D379" s="342"/>
      <c r="E379" s="169"/>
      <c r="F379" s="164"/>
      <c r="G379" s="168"/>
      <c r="H379" s="168"/>
      <c r="I379" s="282"/>
      <c r="N379" s="148"/>
      <c r="O379" s="148"/>
      <c r="P379" s="148"/>
      <c r="Q379" s="148"/>
      <c r="R379" s="279"/>
    </row>
    <row r="380" spans="1:18" s="147" customFormat="1" x14ac:dyDescent="0.2">
      <c r="A380" s="305"/>
      <c r="B380" s="165"/>
      <c r="C380" s="168"/>
      <c r="D380" s="342"/>
      <c r="E380" s="169"/>
      <c r="F380" s="164"/>
      <c r="G380" s="168"/>
      <c r="H380" s="168"/>
      <c r="I380" s="282"/>
      <c r="N380" s="148"/>
      <c r="O380" s="148"/>
      <c r="P380" s="148"/>
      <c r="Q380" s="148"/>
      <c r="R380" s="279"/>
    </row>
    <row r="381" spans="1:18" s="147" customFormat="1" x14ac:dyDescent="0.2">
      <c r="A381" s="305"/>
      <c r="B381" s="165"/>
      <c r="C381" s="168"/>
      <c r="D381" s="342"/>
      <c r="E381" s="169"/>
      <c r="F381" s="164"/>
      <c r="G381" s="168"/>
      <c r="H381" s="168"/>
      <c r="I381" s="282"/>
      <c r="N381" s="148"/>
      <c r="O381" s="148"/>
      <c r="P381" s="148"/>
      <c r="Q381" s="148"/>
      <c r="R381" s="279"/>
    </row>
    <row r="382" spans="1:18" s="147" customFormat="1" x14ac:dyDescent="0.2">
      <c r="A382" s="305"/>
      <c r="B382" s="165"/>
      <c r="C382" s="168"/>
      <c r="D382" s="342"/>
      <c r="E382" s="169"/>
      <c r="F382" s="164"/>
      <c r="G382" s="168"/>
      <c r="H382" s="168"/>
      <c r="I382" s="282"/>
      <c r="N382" s="148"/>
      <c r="O382" s="148"/>
      <c r="P382" s="148"/>
      <c r="Q382" s="148"/>
      <c r="R382" s="279"/>
    </row>
    <row r="383" spans="1:18" s="147" customFormat="1" x14ac:dyDescent="0.2">
      <c r="A383" s="305"/>
      <c r="B383" s="165"/>
      <c r="C383" s="168"/>
      <c r="D383" s="342"/>
      <c r="E383" s="169"/>
      <c r="F383" s="164"/>
      <c r="G383" s="168"/>
      <c r="H383" s="168"/>
      <c r="I383" s="282"/>
      <c r="N383" s="148"/>
      <c r="O383" s="148"/>
      <c r="P383" s="148"/>
      <c r="Q383" s="148"/>
      <c r="R383" s="279"/>
    </row>
    <row r="384" spans="1:18" s="147" customFormat="1" x14ac:dyDescent="0.2">
      <c r="A384" s="305"/>
      <c r="B384" s="165"/>
      <c r="C384" s="168"/>
      <c r="D384" s="342"/>
      <c r="E384" s="169"/>
      <c r="F384" s="164"/>
      <c r="G384" s="168"/>
      <c r="H384" s="168"/>
      <c r="I384" s="282"/>
      <c r="N384" s="148"/>
      <c r="O384" s="148"/>
      <c r="P384" s="148"/>
      <c r="Q384" s="148"/>
      <c r="R384" s="279"/>
    </row>
    <row r="385" spans="1:18" s="147" customFormat="1" x14ac:dyDescent="0.2">
      <c r="A385" s="305"/>
      <c r="B385" s="165"/>
      <c r="C385" s="168"/>
      <c r="D385" s="342"/>
      <c r="E385" s="169"/>
      <c r="F385" s="164"/>
      <c r="G385" s="168"/>
      <c r="H385" s="168"/>
      <c r="I385" s="282"/>
      <c r="N385" s="148"/>
      <c r="O385" s="148"/>
      <c r="P385" s="148"/>
      <c r="Q385" s="148"/>
      <c r="R385" s="279"/>
    </row>
    <row r="386" spans="1:18" s="147" customFormat="1" x14ac:dyDescent="0.2">
      <c r="A386" s="305"/>
      <c r="B386" s="165"/>
      <c r="C386" s="168"/>
      <c r="D386" s="342"/>
      <c r="E386" s="169"/>
      <c r="F386" s="164"/>
      <c r="G386" s="168"/>
      <c r="H386" s="168"/>
      <c r="I386" s="282"/>
      <c r="N386" s="148"/>
      <c r="O386" s="148"/>
      <c r="P386" s="148"/>
      <c r="Q386" s="148"/>
      <c r="R386" s="279"/>
    </row>
    <row r="387" spans="1:18" s="147" customFormat="1" x14ac:dyDescent="0.2">
      <c r="A387" s="305"/>
      <c r="B387" s="165"/>
      <c r="C387" s="168"/>
      <c r="D387" s="342"/>
      <c r="E387" s="169"/>
      <c r="F387" s="164"/>
      <c r="G387" s="168"/>
      <c r="H387" s="168"/>
      <c r="I387" s="282"/>
      <c r="N387" s="148"/>
      <c r="O387" s="148"/>
      <c r="P387" s="148"/>
      <c r="Q387" s="148"/>
      <c r="R387" s="279"/>
    </row>
    <row r="388" spans="1:18" s="147" customFormat="1" x14ac:dyDescent="0.2">
      <c r="A388" s="305"/>
      <c r="B388" s="165"/>
      <c r="C388" s="168"/>
      <c r="D388" s="342"/>
      <c r="E388" s="169"/>
      <c r="F388" s="164"/>
      <c r="G388" s="168"/>
      <c r="H388" s="168"/>
      <c r="I388" s="282"/>
      <c r="N388" s="148"/>
      <c r="O388" s="148"/>
      <c r="P388" s="148"/>
      <c r="Q388" s="148"/>
      <c r="R388" s="279"/>
    </row>
    <row r="389" spans="1:18" s="147" customFormat="1" x14ac:dyDescent="0.2">
      <c r="A389" s="305"/>
      <c r="B389" s="165"/>
      <c r="C389" s="168"/>
      <c r="D389" s="342"/>
      <c r="E389" s="169"/>
      <c r="F389" s="164"/>
      <c r="G389" s="168"/>
      <c r="H389" s="168"/>
      <c r="I389" s="282"/>
      <c r="N389" s="148"/>
      <c r="O389" s="148"/>
      <c r="P389" s="148"/>
      <c r="Q389" s="148"/>
      <c r="R389" s="279"/>
    </row>
    <row r="390" spans="1:18" s="147" customFormat="1" x14ac:dyDescent="0.2">
      <c r="A390" s="305"/>
      <c r="B390" s="165"/>
      <c r="C390" s="168"/>
      <c r="D390" s="342"/>
      <c r="E390" s="169"/>
      <c r="F390" s="164"/>
      <c r="G390" s="168"/>
      <c r="H390" s="168"/>
      <c r="I390" s="282"/>
      <c r="N390" s="148"/>
      <c r="O390" s="148"/>
      <c r="P390" s="148"/>
      <c r="Q390" s="148"/>
      <c r="R390" s="279"/>
    </row>
    <row r="391" spans="1:18" s="147" customFormat="1" x14ac:dyDescent="0.2">
      <c r="A391" s="305"/>
      <c r="B391" s="165"/>
      <c r="C391" s="168"/>
      <c r="D391" s="342"/>
      <c r="E391" s="169"/>
      <c r="F391" s="164"/>
      <c r="G391" s="168"/>
      <c r="H391" s="168"/>
      <c r="I391" s="282"/>
      <c r="N391" s="148"/>
      <c r="O391" s="148"/>
      <c r="P391" s="148"/>
      <c r="Q391" s="148"/>
      <c r="R391" s="279"/>
    </row>
    <row r="392" spans="1:18" s="147" customFormat="1" x14ac:dyDescent="0.2">
      <c r="A392" s="305"/>
      <c r="B392" s="165"/>
      <c r="C392" s="168"/>
      <c r="D392" s="342"/>
      <c r="E392" s="169"/>
      <c r="F392" s="164"/>
      <c r="G392" s="168"/>
      <c r="H392" s="168"/>
      <c r="I392" s="282"/>
      <c r="N392" s="148"/>
      <c r="O392" s="148"/>
      <c r="P392" s="148"/>
      <c r="Q392" s="148"/>
      <c r="R392" s="279"/>
    </row>
    <row r="393" spans="1:18" s="147" customFormat="1" x14ac:dyDescent="0.2">
      <c r="A393" s="305"/>
      <c r="B393" s="165"/>
      <c r="C393" s="168"/>
      <c r="D393" s="342"/>
      <c r="E393" s="169"/>
      <c r="F393" s="164"/>
      <c r="G393" s="168"/>
      <c r="H393" s="168"/>
      <c r="I393" s="282"/>
      <c r="N393" s="148"/>
      <c r="O393" s="148"/>
      <c r="P393" s="148"/>
      <c r="Q393" s="148"/>
      <c r="R393" s="279"/>
    </row>
    <row r="394" spans="1:18" s="147" customFormat="1" x14ac:dyDescent="0.2">
      <c r="A394" s="305"/>
      <c r="B394" s="165"/>
      <c r="C394" s="168"/>
      <c r="D394" s="342"/>
      <c r="E394" s="169"/>
      <c r="F394" s="164"/>
      <c r="G394" s="168"/>
      <c r="H394" s="168"/>
      <c r="I394" s="282"/>
      <c r="N394" s="148"/>
      <c r="O394" s="148"/>
      <c r="P394" s="148"/>
      <c r="Q394" s="148"/>
      <c r="R394" s="279"/>
    </row>
    <row r="395" spans="1:18" s="147" customFormat="1" x14ac:dyDescent="0.2">
      <c r="A395" s="305"/>
      <c r="B395" s="165"/>
      <c r="C395" s="168"/>
      <c r="D395" s="342"/>
      <c r="E395" s="169"/>
      <c r="F395" s="164"/>
      <c r="G395" s="168"/>
      <c r="H395" s="168"/>
      <c r="I395" s="282"/>
      <c r="N395" s="148"/>
      <c r="O395" s="148"/>
      <c r="P395" s="148"/>
      <c r="Q395" s="148"/>
      <c r="R395" s="279"/>
    </row>
    <row r="396" spans="1:18" s="147" customFormat="1" x14ac:dyDescent="0.2">
      <c r="A396" s="305"/>
      <c r="B396" s="165"/>
      <c r="C396" s="168"/>
      <c r="D396" s="342"/>
      <c r="E396" s="169"/>
      <c r="F396" s="164"/>
      <c r="G396" s="168"/>
      <c r="H396" s="168"/>
      <c r="I396" s="282"/>
      <c r="N396" s="148"/>
      <c r="O396" s="148"/>
      <c r="P396" s="148"/>
      <c r="Q396" s="148"/>
      <c r="R396" s="279"/>
    </row>
    <row r="397" spans="1:18" s="147" customFormat="1" x14ac:dyDescent="0.2">
      <c r="A397" s="305"/>
      <c r="B397" s="165"/>
      <c r="C397" s="168"/>
      <c r="D397" s="342"/>
      <c r="E397" s="169"/>
      <c r="F397" s="164"/>
      <c r="G397" s="168"/>
      <c r="H397" s="168"/>
      <c r="I397" s="282"/>
      <c r="N397" s="148"/>
      <c r="O397" s="148"/>
      <c r="P397" s="148"/>
      <c r="Q397" s="148"/>
      <c r="R397" s="279"/>
    </row>
    <row r="398" spans="1:18" s="147" customFormat="1" x14ac:dyDescent="0.2">
      <c r="A398" s="305"/>
      <c r="B398" s="165"/>
      <c r="C398" s="168"/>
      <c r="D398" s="342"/>
      <c r="E398" s="169"/>
      <c r="F398" s="164"/>
      <c r="G398" s="168"/>
      <c r="H398" s="168"/>
      <c r="I398" s="282"/>
      <c r="N398" s="148"/>
      <c r="O398" s="148"/>
      <c r="P398" s="148"/>
      <c r="Q398" s="148"/>
      <c r="R398" s="279"/>
    </row>
    <row r="399" spans="1:18" s="147" customFormat="1" x14ac:dyDescent="0.2">
      <c r="A399" s="305"/>
      <c r="B399" s="165"/>
      <c r="C399" s="168"/>
      <c r="D399" s="342"/>
      <c r="E399" s="169"/>
      <c r="F399" s="164"/>
      <c r="G399" s="168"/>
      <c r="H399" s="168"/>
      <c r="I399" s="282"/>
      <c r="N399" s="148"/>
      <c r="O399" s="148"/>
      <c r="P399" s="148"/>
      <c r="Q399" s="148"/>
      <c r="R399" s="279"/>
    </row>
    <row r="400" spans="1:18" s="147" customFormat="1" x14ac:dyDescent="0.2">
      <c r="A400" s="305"/>
      <c r="B400" s="165"/>
      <c r="C400" s="168"/>
      <c r="D400" s="342"/>
      <c r="E400" s="169"/>
      <c r="F400" s="164"/>
      <c r="G400" s="168"/>
      <c r="H400" s="168"/>
      <c r="I400" s="282"/>
      <c r="N400" s="148"/>
      <c r="O400" s="148"/>
      <c r="P400" s="148"/>
      <c r="Q400" s="148"/>
      <c r="R400" s="279"/>
    </row>
    <row r="401" spans="1:18" s="147" customFormat="1" x14ac:dyDescent="0.2">
      <c r="A401" s="305"/>
      <c r="B401" s="165"/>
      <c r="C401" s="168"/>
      <c r="D401" s="342"/>
      <c r="E401" s="169"/>
      <c r="F401" s="164"/>
      <c r="G401" s="168"/>
      <c r="H401" s="168"/>
      <c r="I401" s="282"/>
      <c r="N401" s="148"/>
      <c r="O401" s="148"/>
      <c r="P401" s="148"/>
      <c r="Q401" s="148"/>
      <c r="R401" s="279"/>
    </row>
    <row r="402" spans="1:18" s="147" customFormat="1" x14ac:dyDescent="0.2">
      <c r="A402" s="305"/>
      <c r="B402" s="165"/>
      <c r="C402" s="168"/>
      <c r="D402" s="342"/>
      <c r="E402" s="169"/>
      <c r="F402" s="164"/>
      <c r="G402" s="168"/>
      <c r="H402" s="168"/>
      <c r="I402" s="282"/>
      <c r="N402" s="148"/>
      <c r="O402" s="148"/>
      <c r="P402" s="148"/>
      <c r="Q402" s="148"/>
      <c r="R402" s="279"/>
    </row>
    <row r="403" spans="1:18" s="147" customFormat="1" x14ac:dyDescent="0.2">
      <c r="A403" s="305"/>
      <c r="B403" s="165"/>
      <c r="C403" s="168"/>
      <c r="D403" s="342"/>
      <c r="E403" s="169"/>
      <c r="F403" s="164"/>
      <c r="G403" s="168"/>
      <c r="H403" s="168"/>
      <c r="I403" s="282"/>
      <c r="N403" s="148"/>
      <c r="O403" s="148"/>
      <c r="P403" s="148"/>
      <c r="Q403" s="148"/>
      <c r="R403" s="279"/>
    </row>
  </sheetData>
  <protectedRanges>
    <protectedRange sqref="J272:IC273 S13:IC14 J12:IC12 A274:IC65499 A12:I14 A1:IC8" name="Rango1"/>
    <protectedRange sqref="A18:I18 I16 E70:I70 S15:IC16 A15:B15 E16:G16 A272:I273 E182:F207 A19:B140 E19:I22 E26:I27 A16 S18:IC269 H16:H17 B16:B17 A142:B269 D23:I25 E208:G269 E15:I15 C174:D269 C23:C69 G190:G207 C71:I171 D28:I69 G182:G188 C15:D16 E174:I181 F172:I173 H182:I269" name="Rango1_2"/>
    <protectedRange sqref="C17:G17 A17 I17 S17:IC17" name="Rango1_2_4"/>
    <protectedRange sqref="C19:D22" name="Rango1_2_3_1"/>
    <protectedRange sqref="D26:D27" name="Rango1_2_13"/>
    <protectedRange sqref="C70:D70" name="Rango1_2_3"/>
    <protectedRange sqref="C172:E173" name="Rango1_2_5"/>
  </protectedRanges>
  <mergeCells count="207">
    <mergeCell ref="A1:I1"/>
    <mergeCell ref="A9:R9"/>
    <mergeCell ref="A10:R10"/>
    <mergeCell ref="A11:R11"/>
    <mergeCell ref="A12:D12"/>
    <mergeCell ref="A13:A14"/>
    <mergeCell ref="B13:B14"/>
    <mergeCell ref="C13:C14"/>
    <mergeCell ref="D13:D14"/>
    <mergeCell ref="E13:E14"/>
    <mergeCell ref="N13:Q13"/>
    <mergeCell ref="R13:R14"/>
    <mergeCell ref="J13:K13"/>
    <mergeCell ref="L13:M13"/>
    <mergeCell ref="A19:A22"/>
    <mergeCell ref="B19:B22"/>
    <mergeCell ref="D19:D22"/>
    <mergeCell ref="G19:G22"/>
    <mergeCell ref="H19:H22"/>
    <mergeCell ref="F13:F14"/>
    <mergeCell ref="G13:G14"/>
    <mergeCell ref="H13:H14"/>
    <mergeCell ref="I13:I14"/>
    <mergeCell ref="N26:N27"/>
    <mergeCell ref="O26:O27"/>
    <mergeCell ref="P26:P27"/>
    <mergeCell ref="Q26:Q27"/>
    <mergeCell ref="R26:R27"/>
    <mergeCell ref="A29:A30"/>
    <mergeCell ref="B29:B30"/>
    <mergeCell ref="D29:D30"/>
    <mergeCell ref="G29:G30"/>
    <mergeCell ref="C26:C27"/>
    <mergeCell ref="D26:D27"/>
    <mergeCell ref="J26:J27"/>
    <mergeCell ref="K26:K27"/>
    <mergeCell ref="L26:L27"/>
    <mergeCell ref="M26:M27"/>
    <mergeCell ref="A31:A32"/>
    <mergeCell ref="B31:B32"/>
    <mergeCell ref="D31:D32"/>
    <mergeCell ref="G31:G32"/>
    <mergeCell ref="H31:H32"/>
    <mergeCell ref="A35:A38"/>
    <mergeCell ref="B35:B38"/>
    <mergeCell ref="D35:D38"/>
    <mergeCell ref="G35:G38"/>
    <mergeCell ref="A48:A49"/>
    <mergeCell ref="B48:B49"/>
    <mergeCell ref="D48:D49"/>
    <mergeCell ref="A50:A52"/>
    <mergeCell ref="B50:B52"/>
    <mergeCell ref="D50:D52"/>
    <mergeCell ref="P42:P43"/>
    <mergeCell ref="Q42:Q43"/>
    <mergeCell ref="R42:R43"/>
    <mergeCell ref="A45:A47"/>
    <mergeCell ref="B45:B47"/>
    <mergeCell ref="D45:D47"/>
    <mergeCell ref="H45:H47"/>
    <mergeCell ref="J42:J43"/>
    <mergeCell ref="K42:K43"/>
    <mergeCell ref="L42:L43"/>
    <mergeCell ref="M42:M43"/>
    <mergeCell ref="N42:N43"/>
    <mergeCell ref="O42:O43"/>
    <mergeCell ref="A57:A59"/>
    <mergeCell ref="B57:B59"/>
    <mergeCell ref="D57:D59"/>
    <mergeCell ref="A61:A63"/>
    <mergeCell ref="B61:B63"/>
    <mergeCell ref="D61:D63"/>
    <mergeCell ref="A53:A54"/>
    <mergeCell ref="B53:B54"/>
    <mergeCell ref="D53:D54"/>
    <mergeCell ref="A55:A56"/>
    <mergeCell ref="B55:B56"/>
    <mergeCell ref="D55:D56"/>
    <mergeCell ref="A82:A85"/>
    <mergeCell ref="B82:B85"/>
    <mergeCell ref="D82:D85"/>
    <mergeCell ref="G82:G85"/>
    <mergeCell ref="A88:A89"/>
    <mergeCell ref="B88:B89"/>
    <mergeCell ref="D88:D89"/>
    <mergeCell ref="G88:G89"/>
    <mergeCell ref="G61:G63"/>
    <mergeCell ref="A71:A73"/>
    <mergeCell ref="B71:B73"/>
    <mergeCell ref="D71:D73"/>
    <mergeCell ref="G71:G73"/>
    <mergeCell ref="A76:A81"/>
    <mergeCell ref="B76:B81"/>
    <mergeCell ref="D76:D81"/>
    <mergeCell ref="G76:G81"/>
    <mergeCell ref="A108:A112"/>
    <mergeCell ref="B108:B112"/>
    <mergeCell ref="D108:D112"/>
    <mergeCell ref="G108:G112"/>
    <mergeCell ref="H108:H112"/>
    <mergeCell ref="A116:A117"/>
    <mergeCell ref="B116:B117"/>
    <mergeCell ref="D116:D117"/>
    <mergeCell ref="A93:A100"/>
    <mergeCell ref="B93:B100"/>
    <mergeCell ref="D93:D100"/>
    <mergeCell ref="G93:G100"/>
    <mergeCell ref="A101:A103"/>
    <mergeCell ref="B101:B103"/>
    <mergeCell ref="D101:D103"/>
    <mergeCell ref="G101:G103"/>
    <mergeCell ref="A121:A122"/>
    <mergeCell ref="B121:B122"/>
    <mergeCell ref="D121:D122"/>
    <mergeCell ref="G121:G122"/>
    <mergeCell ref="H121:H122"/>
    <mergeCell ref="A123:A126"/>
    <mergeCell ref="B123:B126"/>
    <mergeCell ref="D123:D126"/>
    <mergeCell ref="G123:G126"/>
    <mergeCell ref="A135:A139"/>
    <mergeCell ref="B135:B139"/>
    <mergeCell ref="D135:D141"/>
    <mergeCell ref="G135:G139"/>
    <mergeCell ref="A140:A141"/>
    <mergeCell ref="B140:B141"/>
    <mergeCell ref="A127:A128"/>
    <mergeCell ref="B127:B128"/>
    <mergeCell ref="D127:D128"/>
    <mergeCell ref="G127:G128"/>
    <mergeCell ref="A129:A133"/>
    <mergeCell ref="B129:B133"/>
    <mergeCell ref="D129:D133"/>
    <mergeCell ref="G129:G133"/>
    <mergeCell ref="H140:H141"/>
    <mergeCell ref="I140:I141"/>
    <mergeCell ref="A153:A162"/>
    <mergeCell ref="B153:B162"/>
    <mergeCell ref="D153:D162"/>
    <mergeCell ref="A163:A166"/>
    <mergeCell ref="B163:B166"/>
    <mergeCell ref="D163:D166"/>
    <mergeCell ref="G163:G166"/>
    <mergeCell ref="H195:H198"/>
    <mergeCell ref="A185:A186"/>
    <mergeCell ref="B185:B186"/>
    <mergeCell ref="D185:D186"/>
    <mergeCell ref="A188:A193"/>
    <mergeCell ref="B188:B193"/>
    <mergeCell ref="D188:D193"/>
    <mergeCell ref="A172:A173"/>
    <mergeCell ref="B172:B173"/>
    <mergeCell ref="D172:D173"/>
    <mergeCell ref="G172:G173"/>
    <mergeCell ref="H172:H173"/>
    <mergeCell ref="A182:A184"/>
    <mergeCell ref="B182:B184"/>
    <mergeCell ref="D182:D184"/>
    <mergeCell ref="A208:A210"/>
    <mergeCell ref="B208:B210"/>
    <mergeCell ref="D208:D210"/>
    <mergeCell ref="G208:G210"/>
    <mergeCell ref="A214:A216"/>
    <mergeCell ref="B214:B216"/>
    <mergeCell ref="D214:D216"/>
    <mergeCell ref="G214:G216"/>
    <mergeCell ref="G188:G193"/>
    <mergeCell ref="A195:A198"/>
    <mergeCell ref="B195:B198"/>
    <mergeCell ref="D195:D198"/>
    <mergeCell ref="G195:G198"/>
    <mergeCell ref="G223:G225"/>
    <mergeCell ref="A228:A231"/>
    <mergeCell ref="B228:B231"/>
    <mergeCell ref="D228:D231"/>
    <mergeCell ref="G228:G231"/>
    <mergeCell ref="H214:H216"/>
    <mergeCell ref="A218:A220"/>
    <mergeCell ref="B218:B220"/>
    <mergeCell ref="D218:D220"/>
    <mergeCell ref="G218:G220"/>
    <mergeCell ref="A221:A222"/>
    <mergeCell ref="B221:B222"/>
    <mergeCell ref="D221:D222"/>
    <mergeCell ref="G221:G222"/>
    <mergeCell ref="A237:A238"/>
    <mergeCell ref="B237:B238"/>
    <mergeCell ref="D237:D238"/>
    <mergeCell ref="A242:A244"/>
    <mergeCell ref="B242:B244"/>
    <mergeCell ref="D242:D244"/>
    <mergeCell ref="A223:A225"/>
    <mergeCell ref="B223:B225"/>
    <mergeCell ref="D223:D225"/>
    <mergeCell ref="G253:G257"/>
    <mergeCell ref="A260:A261"/>
    <mergeCell ref="B260:B261"/>
    <mergeCell ref="D260:D261"/>
    <mergeCell ref="A262:A263"/>
    <mergeCell ref="B262:B263"/>
    <mergeCell ref="D262:D263"/>
    <mergeCell ref="A245:A246"/>
    <mergeCell ref="B245:B246"/>
    <mergeCell ref="D245:D246"/>
    <mergeCell ref="A253:A257"/>
    <mergeCell ref="B253:B257"/>
    <mergeCell ref="D253:D257"/>
  </mergeCells>
  <conditionalFormatting sqref="E20:F22 A57 H36:I38 E62:F63 A60:A61 H62:I63 A82 E72:F73 H72:I73 A74:A76 E77:F81 H76:H78 H80:H81 E83:F85 H83:I85 A86:A88 E89:F89 H89:I89 E102:F103 H102:I103 A104:A108 E109:F112 I109:I112 A123 E122:F122 I122 A64:A71 E128:F128 H128:I128 A118:A121 A113:A116 A101 A127 E124:F126 H124:I126 A90:A93 E94:F100 H94:I100 A129 E130:F133 H130:I133 A134:A135 E136:F141 F173 I173 A167:A172 E164:F166 H164:I166 H136:I140 A163 A142:A153 E174:I188 A185 E209:F210 H209:I210 E196:F198 I196:I198 A199:A208 A194:A195 E189:F193 A187:A188 H189:I193 A221 E219:F220 H219:I220 A223 H222:I222 A217:A218 A211:A214 E224:F225 H224:I225 A174:A182 E236:I253 A245 A247:A253 A232:A237 A226:A228 E229:F231 H229:I231 A239:A242 E254:F257 H254:I257 A15:B19 A262:B262 A258:A260 E258:I269 E214:E216 E221:E222 E142:I163 E76:G76 E15:H19 E35:G35 E24:H24 I15:I22 I215:I216 F235:I235 E113:I121 E232:I234 E167:I171 E74:I75 E33:I34 E25:I25 E23:I23 F172:I172 E48:I48 E39:I45 E53:I53 E57:I57 G221:I221 E129:I129 E217:I218 E223:I223 E211:I213 E101:I101 E123:I123 E60:I61 E86:I88 E104:I108 E90:I93 E64:I71 E134:I135 E194:I195 E199:I208 E226:I228 E127:I127 E82:I82 G214:I214 E55:I55 E50:I50 E28:I29">
    <cfRule type="cellIs" dxfId="844" priority="61" stopIfTrue="1" operator="lessThanOrEqual">
      <formula>0</formula>
    </cfRule>
  </conditionalFormatting>
  <conditionalFormatting sqref="E26:I27 E30:F30 H30:I31 A48 E46:G47 I46:I47 E56:I56 A50 E49:I49 E51:I52 E36:F38 A33:A35 I35 F31:F32 I32 A25:B28 A29 A39:A45">
    <cfRule type="cellIs" dxfId="843" priority="60" stopIfTrue="1" operator="lessThanOrEqual">
      <formula>0</formula>
    </cfRule>
  </conditionalFormatting>
  <conditionalFormatting sqref="A23:B24">
    <cfRule type="cellIs" dxfId="842" priority="59" stopIfTrue="1" operator="lessThanOrEqual">
      <formula>0</formula>
    </cfRule>
  </conditionalFormatting>
  <conditionalFormatting sqref="E54:I54 A53 A55">
    <cfRule type="cellIs" dxfId="841" priority="58" stopIfTrue="1" operator="lessThanOrEqual">
      <formula>0</formula>
    </cfRule>
  </conditionalFormatting>
  <conditionalFormatting sqref="I24">
    <cfRule type="cellIs" dxfId="840" priority="57" stopIfTrue="1" operator="lessThanOrEqual">
      <formula>0</formula>
    </cfRule>
  </conditionalFormatting>
  <conditionalFormatting sqref="E58:I59">
    <cfRule type="cellIs" dxfId="839" priority="56" stopIfTrue="1" operator="lessThanOrEqual">
      <formula>0</formula>
    </cfRule>
  </conditionalFormatting>
  <conditionalFormatting sqref="H35">
    <cfRule type="cellIs" dxfId="838" priority="55" stopIfTrue="1" operator="lessThanOrEqual">
      <formula>0</formula>
    </cfRule>
  </conditionalFormatting>
  <conditionalFormatting sqref="I76:I78 I80:I81">
    <cfRule type="cellIs" dxfId="837" priority="54" stopIfTrue="1" operator="lessThanOrEqual">
      <formula>0</formula>
    </cfRule>
  </conditionalFormatting>
  <conditionalFormatting sqref="H79">
    <cfRule type="cellIs" dxfId="836" priority="53" stopIfTrue="1" operator="lessThanOrEqual">
      <formula>0</formula>
    </cfRule>
  </conditionalFormatting>
  <conditionalFormatting sqref="I79">
    <cfRule type="cellIs" dxfId="835" priority="52" stopIfTrue="1" operator="lessThanOrEqual">
      <formula>0</formula>
    </cfRule>
  </conditionalFormatting>
  <conditionalFormatting sqref="E31:E32">
    <cfRule type="cellIs" dxfId="834" priority="51" stopIfTrue="1" operator="lessThanOrEqual">
      <formula>0</formula>
    </cfRule>
  </conditionalFormatting>
  <conditionalFormatting sqref="E172:E173">
    <cfRule type="cellIs" dxfId="833" priority="50" stopIfTrue="1" operator="lessThanOrEqual">
      <formula>0</formula>
    </cfRule>
  </conditionalFormatting>
  <conditionalFormatting sqref="F221:F222">
    <cfRule type="cellIs" dxfId="832" priority="49" stopIfTrue="1" operator="lessThanOrEqual">
      <formula>0</formula>
    </cfRule>
  </conditionalFormatting>
  <conditionalFormatting sqref="F214:F216">
    <cfRule type="cellIs" dxfId="831" priority="48" stopIfTrue="1" operator="lessThanOrEqual">
      <formula>0</formula>
    </cfRule>
  </conditionalFormatting>
  <conditionalFormatting sqref="B57 B60:B61 B82 B74:B76 B86:B88 B104:B108 B123 B64:B71 B118:B121 B113:B116 B101 B127 B90:B93 B129 B134:B135 B167:B172 B163 B142:B153 B185 B199:B208 B194:B195 B187:B188 B221 B223 B217:B218 B211:B214 B174:B182 B245 B247:B253 B232:B237 B226:B228 B239:B242 B258:B260">
    <cfRule type="cellIs" dxfId="830" priority="47" stopIfTrue="1" operator="lessThanOrEqual">
      <formula>0</formula>
    </cfRule>
  </conditionalFormatting>
  <conditionalFormatting sqref="B48 B55 B50 B39:B45 B29 B33:B35">
    <cfRule type="cellIs" dxfId="829" priority="46" stopIfTrue="1" operator="lessThanOrEqual">
      <formula>0</formula>
    </cfRule>
  </conditionalFormatting>
  <conditionalFormatting sqref="B53">
    <cfRule type="cellIs" dxfId="828" priority="45" stopIfTrue="1" operator="lessThanOrEqual">
      <formula>0</formula>
    </cfRule>
  </conditionalFormatting>
  <conditionalFormatting sqref="A270:B271 E271:H271 E270:F270">
    <cfRule type="cellIs" dxfId="827" priority="44" stopIfTrue="1" operator="lessThanOrEqual">
      <formula>0</formula>
    </cfRule>
  </conditionalFormatting>
  <conditionalFormatting sqref="G270">
    <cfRule type="cellIs" dxfId="826" priority="43" stopIfTrue="1" operator="lessThanOrEqual">
      <formula>0</formula>
    </cfRule>
  </conditionalFormatting>
  <conditionalFormatting sqref="H270">
    <cfRule type="cellIs" dxfId="825" priority="42" stopIfTrue="1" operator="lessThanOrEqual">
      <formula>0</formula>
    </cfRule>
  </conditionalFormatting>
  <conditionalFormatting sqref="I271">
    <cfRule type="cellIs" dxfId="824" priority="41" stopIfTrue="1" operator="lessThanOrEqual">
      <formula>0</formula>
    </cfRule>
  </conditionalFormatting>
  <conditionalFormatting sqref="I270">
    <cfRule type="cellIs" dxfId="823" priority="40" stopIfTrue="1" operator="lessThanOrEqual">
      <formula>0</formula>
    </cfRule>
  </conditionalFormatting>
  <conditionalFormatting sqref="A264:A269">
    <cfRule type="cellIs" dxfId="822" priority="39" stopIfTrue="1" operator="lessThanOrEqual">
      <formula>0</formula>
    </cfRule>
  </conditionalFormatting>
  <conditionalFormatting sqref="B264:B269">
    <cfRule type="cellIs" dxfId="821" priority="38" stopIfTrue="1" operator="lessThanOrEqual">
      <formula>0</formula>
    </cfRule>
  </conditionalFormatting>
  <conditionalFormatting sqref="C127:C171 C90:C122 C74:C87 C60:C69 C174:C263 C15:C18">
    <cfRule type="cellIs" dxfId="820" priority="37" stopIfTrue="1" operator="lessThanOrEqual">
      <formula>0</formula>
    </cfRule>
  </conditionalFormatting>
  <conditionalFormatting sqref="C55:C56 C33:C52 C28:C30 C25:C26">
    <cfRule type="cellIs" dxfId="819" priority="36" stopIfTrue="1" operator="lessThanOrEqual">
      <formula>0</formula>
    </cfRule>
  </conditionalFormatting>
  <conditionalFormatting sqref="C23:C24">
    <cfRule type="cellIs" dxfId="818" priority="35" stopIfTrue="1" operator="lessThanOrEqual">
      <formula>0</formula>
    </cfRule>
  </conditionalFormatting>
  <conditionalFormatting sqref="C19:C22">
    <cfRule type="cellIs" dxfId="817" priority="34" stopIfTrue="1" operator="lessThanOrEqual">
      <formula>0</formula>
    </cfRule>
  </conditionalFormatting>
  <conditionalFormatting sqref="C53:C54">
    <cfRule type="cellIs" dxfId="816" priority="33" stopIfTrue="1" operator="lessThanOrEqual">
      <formula>0</formula>
    </cfRule>
  </conditionalFormatting>
  <conditionalFormatting sqref="C57:C59">
    <cfRule type="cellIs" dxfId="815" priority="32" stopIfTrue="1" operator="lessThanOrEqual">
      <formula>0</formula>
    </cfRule>
  </conditionalFormatting>
  <conditionalFormatting sqref="C71:C73">
    <cfRule type="cellIs" dxfId="814" priority="31" stopIfTrue="1" operator="lessThanOrEqual">
      <formula>0</formula>
    </cfRule>
  </conditionalFormatting>
  <conditionalFormatting sqref="C88:C89">
    <cfRule type="cellIs" dxfId="813" priority="30" stopIfTrue="1" operator="lessThanOrEqual">
      <formula>0</formula>
    </cfRule>
  </conditionalFormatting>
  <conditionalFormatting sqref="C31:C32">
    <cfRule type="cellIs" dxfId="812" priority="29" stopIfTrue="1" operator="lessThanOrEqual">
      <formula>0</formula>
    </cfRule>
  </conditionalFormatting>
  <conditionalFormatting sqref="C70">
    <cfRule type="cellIs" dxfId="811" priority="28" stopIfTrue="1" operator="lessThanOrEqual">
      <formula>0</formula>
    </cfRule>
  </conditionalFormatting>
  <conditionalFormatting sqref="C123:C126">
    <cfRule type="cellIs" dxfId="810" priority="27" stopIfTrue="1" operator="lessThanOrEqual">
      <formula>0</formula>
    </cfRule>
  </conditionalFormatting>
  <conditionalFormatting sqref="C172:C173">
    <cfRule type="cellIs" dxfId="809" priority="26" stopIfTrue="1" operator="lessThanOrEqual">
      <formula>0</formula>
    </cfRule>
  </conditionalFormatting>
  <conditionalFormatting sqref="C271">
    <cfRule type="cellIs" dxfId="808" priority="25" stopIfTrue="1" operator="lessThanOrEqual">
      <formula>0</formula>
    </cfRule>
  </conditionalFormatting>
  <conditionalFormatting sqref="C270">
    <cfRule type="cellIs" dxfId="807" priority="24" stopIfTrue="1" operator="lessThanOrEqual">
      <formula>0</formula>
    </cfRule>
  </conditionalFormatting>
  <conditionalFormatting sqref="C264:C269">
    <cfRule type="cellIs" dxfId="806" priority="23" stopIfTrue="1" operator="lessThanOrEqual">
      <formula>0</formula>
    </cfRule>
  </conditionalFormatting>
  <conditionalFormatting sqref="D71 D239:D241 D247:D253 D174:D182 D226:D227 D232:D237 D217:D218 D223 D221 D187:D188 D194 D199:D208 D211:D214 D163 D167:D171 D142:D153 D134 D129 D127 D101 D113:D116 D118:D120 D104:D107 D90:D92 D86:D88 D74:D76 D82 D64:D69 D60:D61 D258:D260 D262 D15:D18">
    <cfRule type="cellIs" dxfId="805" priority="22" stopIfTrue="1" operator="lessThanOrEqual">
      <formula>0</formula>
    </cfRule>
  </conditionalFormatting>
  <conditionalFormatting sqref="D50 D55 D48 D33:D35 D39:D45 D28:D29 D25">
    <cfRule type="cellIs" dxfId="804" priority="21" stopIfTrue="1" operator="lessThanOrEqual">
      <formula>0</formula>
    </cfRule>
  </conditionalFormatting>
  <conditionalFormatting sqref="D23:D24">
    <cfRule type="cellIs" dxfId="803" priority="20" stopIfTrue="1" operator="lessThanOrEqual">
      <formula>0</formula>
    </cfRule>
  </conditionalFormatting>
  <conditionalFormatting sqref="D19">
    <cfRule type="cellIs" dxfId="802" priority="19" stopIfTrue="1" operator="lessThanOrEqual">
      <formula>0</formula>
    </cfRule>
  </conditionalFormatting>
  <conditionalFormatting sqref="D26">
    <cfRule type="cellIs" dxfId="801" priority="18" stopIfTrue="1" operator="lessThanOrEqual">
      <formula>0</formula>
    </cfRule>
  </conditionalFormatting>
  <conditionalFormatting sqref="D53">
    <cfRule type="cellIs" dxfId="800" priority="17" stopIfTrue="1" operator="lessThanOrEqual">
      <formula>0</formula>
    </cfRule>
  </conditionalFormatting>
  <conditionalFormatting sqref="D57">
    <cfRule type="cellIs" dxfId="799" priority="16" stopIfTrue="1" operator="lessThanOrEqual">
      <formula>0</formula>
    </cfRule>
  </conditionalFormatting>
  <conditionalFormatting sqref="D108">
    <cfRule type="cellIs" dxfId="798" priority="15" stopIfTrue="1" operator="lessThanOrEqual">
      <formula>0</formula>
    </cfRule>
  </conditionalFormatting>
  <conditionalFormatting sqref="D121">
    <cfRule type="cellIs" dxfId="797" priority="14" stopIfTrue="1" operator="lessThanOrEqual">
      <formula>0</formula>
    </cfRule>
  </conditionalFormatting>
  <conditionalFormatting sqref="D70">
    <cfRule type="cellIs" dxfId="796" priority="13" stopIfTrue="1" operator="lessThanOrEqual">
      <formula>0</formula>
    </cfRule>
  </conditionalFormatting>
  <conditionalFormatting sqref="D123">
    <cfRule type="cellIs" dxfId="795" priority="12" stopIfTrue="1" operator="lessThanOrEqual">
      <formula>0</formula>
    </cfRule>
  </conditionalFormatting>
  <conditionalFormatting sqref="D93">
    <cfRule type="cellIs" dxfId="794" priority="11" stopIfTrue="1" operator="lessThanOrEqual">
      <formula>0</formula>
    </cfRule>
  </conditionalFormatting>
  <conditionalFormatting sqref="D135">
    <cfRule type="cellIs" dxfId="793" priority="10" stopIfTrue="1" operator="lessThanOrEqual">
      <formula>0</formula>
    </cfRule>
  </conditionalFormatting>
  <conditionalFormatting sqref="D172">
    <cfRule type="cellIs" dxfId="792" priority="9" stopIfTrue="1" operator="lessThanOrEqual">
      <formula>0</formula>
    </cfRule>
  </conditionalFormatting>
  <conditionalFormatting sqref="D185">
    <cfRule type="cellIs" dxfId="791" priority="8" stopIfTrue="1" operator="lessThanOrEqual">
      <formula>0</formula>
    </cfRule>
  </conditionalFormatting>
  <conditionalFormatting sqref="D195">
    <cfRule type="cellIs" dxfId="790" priority="7" stopIfTrue="1" operator="lessThanOrEqual">
      <formula>0</formula>
    </cfRule>
  </conditionalFormatting>
  <conditionalFormatting sqref="D242">
    <cfRule type="cellIs" dxfId="789" priority="6" stopIfTrue="1" operator="lessThanOrEqual">
      <formula>0</formula>
    </cfRule>
  </conditionalFormatting>
  <conditionalFormatting sqref="D245">
    <cfRule type="cellIs" dxfId="788" priority="5" stopIfTrue="1" operator="lessThanOrEqual">
      <formula>0</formula>
    </cfRule>
  </conditionalFormatting>
  <conditionalFormatting sqref="D228">
    <cfRule type="cellIs" dxfId="787" priority="4" stopIfTrue="1" operator="lessThanOrEqual">
      <formula>0</formula>
    </cfRule>
  </conditionalFormatting>
  <conditionalFormatting sqref="D271">
    <cfRule type="cellIs" dxfId="786" priority="3" stopIfTrue="1" operator="lessThanOrEqual">
      <formula>0</formula>
    </cfRule>
  </conditionalFormatting>
  <conditionalFormatting sqref="D270">
    <cfRule type="cellIs" dxfId="785" priority="2" stopIfTrue="1" operator="lessThanOrEqual">
      <formula>0</formula>
    </cfRule>
  </conditionalFormatting>
  <conditionalFormatting sqref="D264:D269">
    <cfRule type="cellIs" dxfId="784" priority="1" stopIfTrue="1" operator="lessThanOrEqual">
      <formula>0</formula>
    </cfRule>
  </conditionalFormatting>
  <hyperlinks>
    <hyperlink ref="I203" r:id="rId1"/>
    <hyperlink ref="I201" r:id="rId2" display="579/2016"/>
    <hyperlink ref="I170" r:id="rId3"/>
    <hyperlink ref="I194" r:id="rId4"/>
    <hyperlink ref="I184" r:id="rId5"/>
    <hyperlink ref="I183" r:id="rId6"/>
    <hyperlink ref="I182" r:id="rId7"/>
    <hyperlink ref="I152" r:id="rId8"/>
    <hyperlink ref="I162" r:id="rId9"/>
    <hyperlink ref="I161" r:id="rId10"/>
    <hyperlink ref="I160" r:id="rId11"/>
    <hyperlink ref="I159" r:id="rId12"/>
    <hyperlink ref="I181" r:id="rId13"/>
    <hyperlink ref="I177" r:id="rId14"/>
    <hyperlink ref="I176" r:id="rId15"/>
    <hyperlink ref="I178" r:id="rId16"/>
    <hyperlink ref="I179" r:id="rId17"/>
    <hyperlink ref="I137" r:id="rId18"/>
    <hyperlink ref="I155" r:id="rId19"/>
    <hyperlink ref="I158" r:id="rId20"/>
    <hyperlink ref="I157" r:id="rId21"/>
    <hyperlink ref="I156" r:id="rId22"/>
    <hyperlink ref="I154" r:id="rId23"/>
    <hyperlink ref="I153" r:id="rId24"/>
    <hyperlink ref="I171" r:id="rId25"/>
    <hyperlink ref="I138" r:id="rId26"/>
    <hyperlink ref="I172" r:id="rId27"/>
    <hyperlink ref="I173" r:id="rId28"/>
    <hyperlink ref="I175" r:id="rId29"/>
    <hyperlink ref="I174" r:id="rId30"/>
    <hyperlink ref="I166" r:id="rId31"/>
    <hyperlink ref="I165" r:id="rId32"/>
    <hyperlink ref="I164" r:id="rId33"/>
    <hyperlink ref="I163" r:id="rId34"/>
    <hyperlink ref="I167" r:id="rId35"/>
    <hyperlink ref="I145" r:id="rId36"/>
    <hyperlink ref="I144" r:id="rId37"/>
    <hyperlink ref="I168" r:id="rId38"/>
    <hyperlink ref="I169" r:id="rId39"/>
    <hyperlink ref="I151" r:id="rId40"/>
    <hyperlink ref="I104" r:id="rId41"/>
    <hyperlink ref="I134" r:id="rId42"/>
    <hyperlink ref="I135" r:id="rId43"/>
    <hyperlink ref="I136" r:id="rId44"/>
    <hyperlink ref="I139" r:id="rId45"/>
    <hyperlink ref="I150" r:id="rId46"/>
    <hyperlink ref="I92" r:id="rId47"/>
    <hyperlink ref="I148" r:id="rId48"/>
    <hyperlink ref="I115" r:id="rId49"/>
    <hyperlink ref="I149" r:id="rId50"/>
    <hyperlink ref="I146" r:id="rId51"/>
    <hyperlink ref="I132" r:id="rId52"/>
    <hyperlink ref="I131" r:id="rId53"/>
    <hyperlink ref="I130" r:id="rId54"/>
    <hyperlink ref="I129" r:id="rId55"/>
    <hyperlink ref="I128" r:id="rId56"/>
    <hyperlink ref="I127" r:id="rId57"/>
    <hyperlink ref="I126" r:id="rId58"/>
    <hyperlink ref="I125" r:id="rId59"/>
    <hyperlink ref="I124" r:id="rId60"/>
    <hyperlink ref="I123" r:id="rId61"/>
    <hyperlink ref="I122" r:id="rId62"/>
    <hyperlink ref="I121" r:id="rId63"/>
    <hyperlink ref="I120" r:id="rId64"/>
    <hyperlink ref="I119" r:id="rId65"/>
    <hyperlink ref="I118" r:id="rId66"/>
    <hyperlink ref="I117" r:id="rId67"/>
    <hyperlink ref="I116" r:id="rId68"/>
    <hyperlink ref="I114" r:id="rId69"/>
    <hyperlink ref="I113" r:id="rId70"/>
    <hyperlink ref="I112" r:id="rId71"/>
    <hyperlink ref="I111" r:id="rId72"/>
    <hyperlink ref="I110" r:id="rId73"/>
    <hyperlink ref="I109" r:id="rId74"/>
    <hyperlink ref="I108" r:id="rId75"/>
    <hyperlink ref="I107" r:id="rId76"/>
    <hyperlink ref="I106" r:id="rId77"/>
    <hyperlink ref="I105" r:id="rId78"/>
    <hyperlink ref="I103" r:id="rId79"/>
    <hyperlink ref="I102" r:id="rId80"/>
    <hyperlink ref="I101" r:id="rId81"/>
    <hyperlink ref="I100" r:id="rId82"/>
    <hyperlink ref="I99" r:id="rId83"/>
    <hyperlink ref="I98" r:id="rId84"/>
    <hyperlink ref="I97" r:id="rId85"/>
    <hyperlink ref="I96" r:id="rId86"/>
    <hyperlink ref="I95" r:id="rId87"/>
    <hyperlink ref="I94" r:id="rId88"/>
    <hyperlink ref="I93" r:id="rId89"/>
    <hyperlink ref="I91" r:id="rId90"/>
    <hyperlink ref="I90" r:id="rId91"/>
    <hyperlink ref="I89" r:id="rId92"/>
    <hyperlink ref="I88" r:id="rId93"/>
    <hyperlink ref="I87" r:id="rId94"/>
    <hyperlink ref="I86" r:id="rId95"/>
    <hyperlink ref="I85" r:id="rId96"/>
    <hyperlink ref="I84" r:id="rId97"/>
    <hyperlink ref="I83" r:id="rId98"/>
    <hyperlink ref="I133" r:id="rId99"/>
    <hyperlink ref="I142" r:id="rId100"/>
    <hyperlink ref="I143" r:id="rId101"/>
    <hyperlink ref="I147" r:id="rId102"/>
    <hyperlink ref="I82" r:id="rId103"/>
    <hyperlink ref="I81" r:id="rId104"/>
    <hyperlink ref="I80" r:id="rId105"/>
    <hyperlink ref="I79" r:id="rId106"/>
    <hyperlink ref="I78" r:id="rId107"/>
    <hyperlink ref="I77" r:id="rId108"/>
    <hyperlink ref="I76" r:id="rId109"/>
    <hyperlink ref="I75" r:id="rId110"/>
    <hyperlink ref="I74" r:id="rId111"/>
    <hyperlink ref="I73" r:id="rId112"/>
    <hyperlink ref="I72" r:id="rId113"/>
    <hyperlink ref="I71" r:id="rId114"/>
    <hyperlink ref="I70" r:id="rId115"/>
    <hyperlink ref="I69" r:id="rId116"/>
    <hyperlink ref="I68" r:id="rId117"/>
    <hyperlink ref="I67" r:id="rId118"/>
    <hyperlink ref="I65" r:id="rId119"/>
    <hyperlink ref="I63" r:id="rId120"/>
    <hyperlink ref="I62" r:id="rId121"/>
    <hyperlink ref="I61" r:id="rId122"/>
    <hyperlink ref="I59" r:id="rId123"/>
    <hyperlink ref="I58" r:id="rId124"/>
    <hyperlink ref="I57" r:id="rId125"/>
    <hyperlink ref="I52" r:id="rId126"/>
    <hyperlink ref="I51" r:id="rId127"/>
    <hyperlink ref="I50" r:id="rId128"/>
    <hyperlink ref="I49" r:id="rId129"/>
    <hyperlink ref="I48" r:id="rId130"/>
    <hyperlink ref="I44" r:id="rId131"/>
    <hyperlink ref="I42" r:id="rId132"/>
    <hyperlink ref="I41" r:id="rId133"/>
    <hyperlink ref="I40" r:id="rId134"/>
    <hyperlink ref="I39" r:id="rId135"/>
    <hyperlink ref="I38" r:id="rId136"/>
    <hyperlink ref="I37" r:id="rId137"/>
    <hyperlink ref="I36" r:id="rId138"/>
    <hyperlink ref="I35" r:id="rId139"/>
    <hyperlink ref="I33" r:id="rId140"/>
    <hyperlink ref="I32" r:id="rId141" display="49/2016"/>
    <hyperlink ref="I31" r:id="rId142"/>
    <hyperlink ref="I30" r:id="rId143"/>
    <hyperlink ref="I24" r:id="rId144"/>
    <hyperlink ref="I66" r:id="rId145"/>
    <hyperlink ref="I47" r:id="rId146"/>
    <hyperlink ref="I26" r:id="rId147"/>
    <hyperlink ref="I64" r:id="rId148"/>
    <hyperlink ref="I56" r:id="rId149"/>
    <hyperlink ref="I55" r:id="rId150"/>
    <hyperlink ref="I54" r:id="rId151"/>
    <hyperlink ref="I53" r:id="rId152"/>
    <hyperlink ref="I46" r:id="rId153"/>
    <hyperlink ref="I45" r:id="rId154"/>
    <hyperlink ref="I29" r:id="rId155"/>
    <hyperlink ref="I60" r:id="rId156"/>
    <hyperlink ref="I28" r:id="rId157"/>
    <hyperlink ref="I34" r:id="rId158"/>
    <hyperlink ref="I17" r:id="rId159"/>
    <hyperlink ref="I16" r:id="rId160"/>
    <hyperlink ref="I15" r:id="rId161"/>
    <hyperlink ref="I18" r:id="rId162"/>
    <hyperlink ref="I23" r:id="rId163"/>
    <hyperlink ref="I22" r:id="rId164"/>
    <hyperlink ref="I21" r:id="rId165"/>
    <hyperlink ref="I20" r:id="rId166"/>
    <hyperlink ref="I19" r:id="rId167"/>
    <hyperlink ref="I25" r:id="rId168"/>
    <hyperlink ref="I202" r:id="rId169"/>
    <hyperlink ref="I205" r:id="rId170"/>
    <hyperlink ref="I186" r:id="rId171"/>
    <hyperlink ref="I185" r:id="rId172"/>
    <hyperlink ref="I207" r:id="rId173"/>
    <hyperlink ref="I208" r:id="rId174"/>
    <hyperlink ref="I209" r:id="rId175"/>
    <hyperlink ref="I210" r:id="rId176"/>
    <hyperlink ref="I211" r:id="rId177"/>
    <hyperlink ref="I189" r:id="rId178"/>
    <hyperlink ref="I190" r:id="rId179"/>
    <hyperlink ref="I191" r:id="rId180"/>
    <hyperlink ref="I192" r:id="rId181"/>
    <hyperlink ref="I195" r:id="rId182"/>
    <hyperlink ref="I196" r:id="rId183"/>
    <hyperlink ref="I197" r:id="rId184"/>
    <hyperlink ref="I198" r:id="rId185" display="589/2016"/>
    <hyperlink ref="I199" r:id="rId186"/>
    <hyperlink ref="I206" r:id="rId187"/>
    <hyperlink ref="I212" r:id="rId188"/>
    <hyperlink ref="I213" r:id="rId189"/>
    <hyperlink ref="I27" r:id="rId190"/>
    <hyperlink ref="I188" r:id="rId191"/>
    <hyperlink ref="I193" r:id="rId192"/>
    <hyperlink ref="I140:I141" r:id="rId193" display="Acuerdo de Junta Directiva N° 431.07.2016"/>
    <hyperlink ref="I217" r:id="rId194"/>
    <hyperlink ref="I218" r:id="rId195"/>
    <hyperlink ref="I219" r:id="rId196"/>
    <hyperlink ref="I220" r:id="rId197"/>
    <hyperlink ref="I221" r:id="rId198"/>
    <hyperlink ref="I222" r:id="rId199"/>
    <hyperlink ref="I204" r:id="rId200"/>
    <hyperlink ref="I233" r:id="rId201"/>
    <hyperlink ref="I226" r:id="rId202"/>
    <hyperlink ref="I232" r:id="rId203"/>
    <hyperlink ref="I214" r:id="rId204"/>
    <hyperlink ref="I215" r:id="rId205"/>
    <hyperlink ref="I216" r:id="rId206"/>
    <hyperlink ref="I234" r:id="rId207"/>
    <hyperlink ref="I236" r:id="rId208"/>
    <hyperlink ref="I223" r:id="rId209"/>
    <hyperlink ref="I224" r:id="rId210"/>
    <hyperlink ref="I239" r:id="rId211"/>
    <hyperlink ref="I225" r:id="rId212"/>
    <hyperlink ref="I237" r:id="rId213"/>
    <hyperlink ref="I238" r:id="rId214"/>
    <hyperlink ref="I240" r:id="rId215"/>
    <hyperlink ref="I180" r:id="rId216"/>
    <hyperlink ref="I242" r:id="rId217"/>
    <hyperlink ref="I243" r:id="rId218"/>
    <hyperlink ref="I244" r:id="rId219"/>
    <hyperlink ref="I245" r:id="rId220"/>
    <hyperlink ref="I246" r:id="rId221"/>
    <hyperlink ref="I247" r:id="rId222"/>
    <hyperlink ref="I249" r:id="rId223"/>
    <hyperlink ref="I241" r:id="rId224"/>
    <hyperlink ref="I248" r:id="rId225"/>
    <hyperlink ref="I228" r:id="rId226"/>
    <hyperlink ref="I229" r:id="rId227"/>
    <hyperlink ref="I230" r:id="rId228"/>
    <hyperlink ref="I231" r:id="rId229"/>
    <hyperlink ref="I250" r:id="rId230"/>
    <hyperlink ref="I227" r:id="rId231"/>
    <hyperlink ref="I259" r:id="rId232"/>
    <hyperlink ref="I251" r:id="rId233"/>
    <hyperlink ref="I252" r:id="rId234"/>
    <hyperlink ref="I253" r:id="rId235"/>
    <hyperlink ref="I254" r:id="rId236"/>
    <hyperlink ref="I255" r:id="rId237"/>
    <hyperlink ref="I256" r:id="rId238"/>
    <hyperlink ref="I257" r:id="rId239"/>
    <hyperlink ref="I271" r:id="rId240"/>
    <hyperlink ref="I270" r:id="rId241"/>
    <hyperlink ref="I260" r:id="rId242"/>
    <hyperlink ref="I261" r:id="rId243"/>
    <hyperlink ref="I262" r:id="rId244"/>
    <hyperlink ref="I263" r:id="rId245"/>
    <hyperlink ref="I258" r:id="rId246"/>
    <hyperlink ref="I264" r:id="rId247"/>
    <hyperlink ref="I265" r:id="rId248"/>
    <hyperlink ref="I266" r:id="rId249"/>
    <hyperlink ref="I267" r:id="rId250"/>
    <hyperlink ref="I268" r:id="rId251"/>
    <hyperlink ref="I200" r:id="rId252"/>
    <hyperlink ref="I269" r:id="rId253"/>
    <hyperlink ref="C240" r:id="rId254"/>
    <hyperlink ref="D240" r:id="rId255"/>
  </hyperlinks>
  <printOptions horizontalCentered="1"/>
  <pageMargins left="0" right="0" top="0.35433070866141736" bottom="0" header="0" footer="0"/>
  <pageSetup scale="48" orientation="landscape" r:id="rId256"/>
  <headerFooter alignWithMargins="0"/>
  <colBreaks count="2" manualBreakCount="2">
    <brk id="18" max="1048575" man="1"/>
    <brk id="19" max="1048575" man="1"/>
  </colBreaks>
  <drawing r:id="rId2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U325"/>
  <sheetViews>
    <sheetView view="pageBreakPreview" topLeftCell="A7" zoomScale="84" zoomScaleNormal="69" zoomScaleSheetLayoutView="84" workbookViewId="0">
      <pane ySplit="8" topLeftCell="A31" activePane="bottomLeft" state="frozen"/>
      <selection activeCell="E7" sqref="E7"/>
      <selection pane="bottomLeft" activeCell="P34" sqref="P34"/>
    </sheetView>
  </sheetViews>
  <sheetFormatPr baseColWidth="10" defaultColWidth="11.7109375" defaultRowHeight="12.75" x14ac:dyDescent="0.2"/>
  <cols>
    <col min="1" max="1" width="5.5703125" style="305" customWidth="1"/>
    <col min="2" max="2" width="11.7109375" style="165" customWidth="1"/>
    <col min="3" max="3" width="33.42578125" style="4" customWidth="1"/>
    <col min="4" max="4" width="32.85546875" style="170" customWidth="1"/>
    <col min="5" max="5" width="35.5703125" style="4" customWidth="1"/>
    <col min="6" max="6" width="14.5703125" style="171" customWidth="1"/>
    <col min="7" max="7" width="13.7109375" style="172" customWidth="1"/>
    <col min="8" max="8" width="16.5703125" style="170" customWidth="1"/>
    <col min="9" max="9" width="35.42578125" style="170" customWidth="1"/>
    <col min="10" max="10" width="13.85546875" style="285" customWidth="1"/>
    <col min="11" max="11" width="9.5703125" style="166" customWidth="1"/>
    <col min="12" max="12" width="8.5703125" style="166" customWidth="1"/>
    <col min="13" max="13" width="8.28515625" style="166" customWidth="1"/>
    <col min="14" max="14" width="11.42578125" style="166" customWidth="1"/>
    <col min="15" max="15" width="4.85546875" style="167" customWidth="1"/>
    <col min="16" max="16" width="5.85546875" style="167" customWidth="1"/>
    <col min="17" max="17" width="5.42578125" style="167" customWidth="1"/>
    <col min="18" max="18" width="4.7109375" style="167" customWidth="1"/>
    <col min="19" max="19" width="22.7109375" style="284" customWidth="1"/>
    <col min="20" max="30" width="11.7109375" style="166" customWidth="1"/>
    <col min="31" max="238" width="11.7109375" style="166"/>
    <col min="239" max="239" width="4" style="166" customWidth="1"/>
    <col min="240" max="240" width="15.85546875" style="166" bestFit="1" customWidth="1"/>
    <col min="241" max="241" width="30.7109375" style="166" customWidth="1"/>
    <col min="242" max="243" width="32.5703125" style="166" customWidth="1"/>
    <col min="244" max="246" width="14.5703125" style="166" customWidth="1"/>
    <col min="247" max="247" width="27" style="166" customWidth="1"/>
    <col min="248" max="248" width="13.85546875" style="166" customWidth="1"/>
    <col min="249" max="249" width="18.28515625" style="166" customWidth="1"/>
    <col min="250" max="250" width="16.28515625" style="166" customWidth="1"/>
    <col min="251" max="251" width="14" style="166" customWidth="1"/>
    <col min="252" max="252" width="16.7109375" style="166" customWidth="1"/>
    <col min="253" max="253" width="14.85546875" style="166" customWidth="1"/>
    <col min="254" max="254" width="15.42578125" style="166" customWidth="1"/>
    <col min="255" max="256" width="6.5703125" style="166" customWidth="1"/>
    <col min="257" max="257" width="8.42578125" style="166" customWidth="1"/>
    <col min="258" max="258" width="4.85546875" style="166" customWidth="1"/>
    <col min="259" max="259" width="10.140625" style="166" customWidth="1"/>
    <col min="260" max="260" width="12.28515625" style="166" customWidth="1"/>
    <col min="261" max="261" width="10.28515625" style="166" customWidth="1"/>
    <col min="262" max="262" width="12" style="166" customWidth="1"/>
    <col min="263" max="263" width="6.140625" style="166" customWidth="1"/>
    <col min="264" max="264" width="10.5703125" style="166" customWidth="1"/>
    <col min="265" max="265" width="11" style="166" customWidth="1"/>
    <col min="266" max="266" width="20.5703125" style="166" customWidth="1"/>
    <col min="267" max="274" width="11.7109375" style="166" customWidth="1"/>
    <col min="275" max="275" width="45.140625" style="166" customWidth="1"/>
    <col min="276" max="286" width="11.7109375" style="166" customWidth="1"/>
    <col min="287" max="494" width="11.7109375" style="166"/>
    <col min="495" max="495" width="4" style="166" customWidth="1"/>
    <col min="496" max="496" width="15.85546875" style="166" bestFit="1" customWidth="1"/>
    <col min="497" max="497" width="30.7109375" style="166" customWidth="1"/>
    <col min="498" max="499" width="32.5703125" style="166" customWidth="1"/>
    <col min="500" max="502" width="14.5703125" style="166" customWidth="1"/>
    <col min="503" max="503" width="27" style="166" customWidth="1"/>
    <col min="504" max="504" width="13.85546875" style="166" customWidth="1"/>
    <col min="505" max="505" width="18.28515625" style="166" customWidth="1"/>
    <col min="506" max="506" width="16.28515625" style="166" customWidth="1"/>
    <col min="507" max="507" width="14" style="166" customWidth="1"/>
    <col min="508" max="508" width="16.7109375" style="166" customWidth="1"/>
    <col min="509" max="509" width="14.85546875" style="166" customWidth="1"/>
    <col min="510" max="510" width="15.42578125" style="166" customWidth="1"/>
    <col min="511" max="512" width="6.5703125" style="166" customWidth="1"/>
    <col min="513" max="513" width="8.42578125" style="166" customWidth="1"/>
    <col min="514" max="514" width="4.85546875" style="166" customWidth="1"/>
    <col min="515" max="515" width="10.140625" style="166" customWidth="1"/>
    <col min="516" max="516" width="12.28515625" style="166" customWidth="1"/>
    <col min="517" max="517" width="10.28515625" style="166" customWidth="1"/>
    <col min="518" max="518" width="12" style="166" customWidth="1"/>
    <col min="519" max="519" width="6.140625" style="166" customWidth="1"/>
    <col min="520" max="520" width="10.5703125" style="166" customWidth="1"/>
    <col min="521" max="521" width="11" style="166" customWidth="1"/>
    <col min="522" max="522" width="20.5703125" style="166" customWidth="1"/>
    <col min="523" max="530" width="11.7109375" style="166" customWidth="1"/>
    <col min="531" max="531" width="45.140625" style="166" customWidth="1"/>
    <col min="532" max="542" width="11.7109375" style="166" customWidth="1"/>
    <col min="543" max="750" width="11.7109375" style="166"/>
    <col min="751" max="751" width="4" style="166" customWidth="1"/>
    <col min="752" max="752" width="15.85546875" style="166" bestFit="1" customWidth="1"/>
    <col min="753" max="753" width="30.7109375" style="166" customWidth="1"/>
    <col min="754" max="755" width="32.5703125" style="166" customWidth="1"/>
    <col min="756" max="758" width="14.5703125" style="166" customWidth="1"/>
    <col min="759" max="759" width="27" style="166" customWidth="1"/>
    <col min="760" max="760" width="13.85546875" style="166" customWidth="1"/>
    <col min="761" max="761" width="18.28515625" style="166" customWidth="1"/>
    <col min="762" max="762" width="16.28515625" style="166" customWidth="1"/>
    <col min="763" max="763" width="14" style="166" customWidth="1"/>
    <col min="764" max="764" width="16.7109375" style="166" customWidth="1"/>
    <col min="765" max="765" width="14.85546875" style="166" customWidth="1"/>
    <col min="766" max="766" width="15.42578125" style="166" customWidth="1"/>
    <col min="767" max="768" width="6.5703125" style="166" customWidth="1"/>
    <col min="769" max="769" width="8.42578125" style="166" customWidth="1"/>
    <col min="770" max="770" width="4.85546875" style="166" customWidth="1"/>
    <col min="771" max="771" width="10.140625" style="166" customWidth="1"/>
    <col min="772" max="772" width="12.28515625" style="166" customWidth="1"/>
    <col min="773" max="773" width="10.28515625" style="166" customWidth="1"/>
    <col min="774" max="774" width="12" style="166" customWidth="1"/>
    <col min="775" max="775" width="6.140625" style="166" customWidth="1"/>
    <col min="776" max="776" width="10.5703125" style="166" customWidth="1"/>
    <col min="777" max="777" width="11" style="166" customWidth="1"/>
    <col min="778" max="778" width="20.5703125" style="166" customWidth="1"/>
    <col min="779" max="786" width="11.7109375" style="166" customWidth="1"/>
    <col min="787" max="787" width="45.140625" style="166" customWidth="1"/>
    <col min="788" max="798" width="11.7109375" style="166" customWidth="1"/>
    <col min="799" max="1006" width="11.7109375" style="166"/>
    <col min="1007" max="1007" width="4" style="166" customWidth="1"/>
    <col min="1008" max="1008" width="15.85546875" style="166" bestFit="1" customWidth="1"/>
    <col min="1009" max="1009" width="30.7109375" style="166" customWidth="1"/>
    <col min="1010" max="1011" width="32.5703125" style="166" customWidth="1"/>
    <col min="1012" max="1014" width="14.5703125" style="166" customWidth="1"/>
    <col min="1015" max="1015" width="27" style="166" customWidth="1"/>
    <col min="1016" max="1016" width="13.85546875" style="166" customWidth="1"/>
    <col min="1017" max="1017" width="18.28515625" style="166" customWidth="1"/>
    <col min="1018" max="1018" width="16.28515625" style="166" customWidth="1"/>
    <col min="1019" max="1019" width="14" style="166" customWidth="1"/>
    <col min="1020" max="1020" width="16.7109375" style="166" customWidth="1"/>
    <col min="1021" max="1021" width="14.85546875" style="166" customWidth="1"/>
    <col min="1022" max="1022" width="15.42578125" style="166" customWidth="1"/>
    <col min="1023" max="1024" width="6.5703125" style="166" customWidth="1"/>
    <col min="1025" max="1025" width="8.42578125" style="166" customWidth="1"/>
    <col min="1026" max="1026" width="4.85546875" style="166" customWidth="1"/>
    <col min="1027" max="1027" width="10.140625" style="166" customWidth="1"/>
    <col min="1028" max="1028" width="12.28515625" style="166" customWidth="1"/>
    <col min="1029" max="1029" width="10.28515625" style="166" customWidth="1"/>
    <col min="1030" max="1030" width="12" style="166" customWidth="1"/>
    <col min="1031" max="1031" width="6.140625" style="166" customWidth="1"/>
    <col min="1032" max="1032" width="10.5703125" style="166" customWidth="1"/>
    <col min="1033" max="1033" width="11" style="166" customWidth="1"/>
    <col min="1034" max="1034" width="20.5703125" style="166" customWidth="1"/>
    <col min="1035" max="1042" width="11.7109375" style="166" customWidth="1"/>
    <col min="1043" max="1043" width="45.140625" style="166" customWidth="1"/>
    <col min="1044" max="1054" width="11.7109375" style="166" customWidth="1"/>
    <col min="1055" max="1262" width="11.7109375" style="166"/>
    <col min="1263" max="1263" width="4" style="166" customWidth="1"/>
    <col min="1264" max="1264" width="15.85546875" style="166" bestFit="1" customWidth="1"/>
    <col min="1265" max="1265" width="30.7109375" style="166" customWidth="1"/>
    <col min="1266" max="1267" width="32.5703125" style="166" customWidth="1"/>
    <col min="1268" max="1270" width="14.5703125" style="166" customWidth="1"/>
    <col min="1271" max="1271" width="27" style="166" customWidth="1"/>
    <col min="1272" max="1272" width="13.85546875" style="166" customWidth="1"/>
    <col min="1273" max="1273" width="18.28515625" style="166" customWidth="1"/>
    <col min="1274" max="1274" width="16.28515625" style="166" customWidth="1"/>
    <col min="1275" max="1275" width="14" style="166" customWidth="1"/>
    <col min="1276" max="1276" width="16.7109375" style="166" customWidth="1"/>
    <col min="1277" max="1277" width="14.85546875" style="166" customWidth="1"/>
    <col min="1278" max="1278" width="15.42578125" style="166" customWidth="1"/>
    <col min="1279" max="1280" width="6.5703125" style="166" customWidth="1"/>
    <col min="1281" max="1281" width="8.42578125" style="166" customWidth="1"/>
    <col min="1282" max="1282" width="4.85546875" style="166" customWidth="1"/>
    <col min="1283" max="1283" width="10.140625" style="166" customWidth="1"/>
    <col min="1284" max="1284" width="12.28515625" style="166" customWidth="1"/>
    <col min="1285" max="1285" width="10.28515625" style="166" customWidth="1"/>
    <col min="1286" max="1286" width="12" style="166" customWidth="1"/>
    <col min="1287" max="1287" width="6.140625" style="166" customWidth="1"/>
    <col min="1288" max="1288" width="10.5703125" style="166" customWidth="1"/>
    <col min="1289" max="1289" width="11" style="166" customWidth="1"/>
    <col min="1290" max="1290" width="20.5703125" style="166" customWidth="1"/>
    <col min="1291" max="1298" width="11.7109375" style="166" customWidth="1"/>
    <col min="1299" max="1299" width="45.140625" style="166" customWidth="1"/>
    <col min="1300" max="1310" width="11.7109375" style="166" customWidth="1"/>
    <col min="1311" max="1518" width="11.7109375" style="166"/>
    <col min="1519" max="1519" width="4" style="166" customWidth="1"/>
    <col min="1520" max="1520" width="15.85546875" style="166" bestFit="1" customWidth="1"/>
    <col min="1521" max="1521" width="30.7109375" style="166" customWidth="1"/>
    <col min="1522" max="1523" width="32.5703125" style="166" customWidth="1"/>
    <col min="1524" max="1526" width="14.5703125" style="166" customWidth="1"/>
    <col min="1527" max="1527" width="27" style="166" customWidth="1"/>
    <col min="1528" max="1528" width="13.85546875" style="166" customWidth="1"/>
    <col min="1529" max="1529" width="18.28515625" style="166" customWidth="1"/>
    <col min="1530" max="1530" width="16.28515625" style="166" customWidth="1"/>
    <col min="1531" max="1531" width="14" style="166" customWidth="1"/>
    <col min="1532" max="1532" width="16.7109375" style="166" customWidth="1"/>
    <col min="1533" max="1533" width="14.85546875" style="166" customWidth="1"/>
    <col min="1534" max="1534" width="15.42578125" style="166" customWidth="1"/>
    <col min="1535" max="1536" width="6.5703125" style="166" customWidth="1"/>
    <col min="1537" max="1537" width="8.42578125" style="166" customWidth="1"/>
    <col min="1538" max="1538" width="4.85546875" style="166" customWidth="1"/>
    <col min="1539" max="1539" width="10.140625" style="166" customWidth="1"/>
    <col min="1540" max="1540" width="12.28515625" style="166" customWidth="1"/>
    <col min="1541" max="1541" width="10.28515625" style="166" customWidth="1"/>
    <col min="1542" max="1542" width="12" style="166" customWidth="1"/>
    <col min="1543" max="1543" width="6.140625" style="166" customWidth="1"/>
    <col min="1544" max="1544" width="10.5703125" style="166" customWidth="1"/>
    <col min="1545" max="1545" width="11" style="166" customWidth="1"/>
    <col min="1546" max="1546" width="20.5703125" style="166" customWidth="1"/>
    <col min="1547" max="1554" width="11.7109375" style="166" customWidth="1"/>
    <col min="1555" max="1555" width="45.140625" style="166" customWidth="1"/>
    <col min="1556" max="1566" width="11.7109375" style="166" customWidth="1"/>
    <col min="1567" max="1774" width="11.7109375" style="166"/>
    <col min="1775" max="1775" width="4" style="166" customWidth="1"/>
    <col min="1776" max="1776" width="15.85546875" style="166" bestFit="1" customWidth="1"/>
    <col min="1777" max="1777" width="30.7109375" style="166" customWidth="1"/>
    <col min="1778" max="1779" width="32.5703125" style="166" customWidth="1"/>
    <col min="1780" max="1782" width="14.5703125" style="166" customWidth="1"/>
    <col min="1783" max="1783" width="27" style="166" customWidth="1"/>
    <col min="1784" max="1784" width="13.85546875" style="166" customWidth="1"/>
    <col min="1785" max="1785" width="18.28515625" style="166" customWidth="1"/>
    <col min="1786" max="1786" width="16.28515625" style="166" customWidth="1"/>
    <col min="1787" max="1787" width="14" style="166" customWidth="1"/>
    <col min="1788" max="1788" width="16.7109375" style="166" customWidth="1"/>
    <col min="1789" max="1789" width="14.85546875" style="166" customWidth="1"/>
    <col min="1790" max="1790" width="15.42578125" style="166" customWidth="1"/>
    <col min="1791" max="1792" width="6.5703125" style="166" customWidth="1"/>
    <col min="1793" max="1793" width="8.42578125" style="166" customWidth="1"/>
    <col min="1794" max="1794" width="4.85546875" style="166" customWidth="1"/>
    <col min="1795" max="1795" width="10.140625" style="166" customWidth="1"/>
    <col min="1796" max="1796" width="12.28515625" style="166" customWidth="1"/>
    <col min="1797" max="1797" width="10.28515625" style="166" customWidth="1"/>
    <col min="1798" max="1798" width="12" style="166" customWidth="1"/>
    <col min="1799" max="1799" width="6.140625" style="166" customWidth="1"/>
    <col min="1800" max="1800" width="10.5703125" style="166" customWidth="1"/>
    <col min="1801" max="1801" width="11" style="166" customWidth="1"/>
    <col min="1802" max="1802" width="20.5703125" style="166" customWidth="1"/>
    <col min="1803" max="1810" width="11.7109375" style="166" customWidth="1"/>
    <col min="1811" max="1811" width="45.140625" style="166" customWidth="1"/>
    <col min="1812" max="1822" width="11.7109375" style="166" customWidth="1"/>
    <col min="1823" max="2030" width="11.7109375" style="166"/>
    <col min="2031" max="2031" width="4" style="166" customWidth="1"/>
    <col min="2032" max="2032" width="15.85546875" style="166" bestFit="1" customWidth="1"/>
    <col min="2033" max="2033" width="30.7109375" style="166" customWidth="1"/>
    <col min="2034" max="2035" width="32.5703125" style="166" customWidth="1"/>
    <col min="2036" max="2038" width="14.5703125" style="166" customWidth="1"/>
    <col min="2039" max="2039" width="27" style="166" customWidth="1"/>
    <col min="2040" max="2040" width="13.85546875" style="166" customWidth="1"/>
    <col min="2041" max="2041" width="18.28515625" style="166" customWidth="1"/>
    <col min="2042" max="2042" width="16.28515625" style="166" customWidth="1"/>
    <col min="2043" max="2043" width="14" style="166" customWidth="1"/>
    <col min="2044" max="2044" width="16.7109375" style="166" customWidth="1"/>
    <col min="2045" max="2045" width="14.85546875" style="166" customWidth="1"/>
    <col min="2046" max="2046" width="15.42578125" style="166" customWidth="1"/>
    <col min="2047" max="2048" width="6.5703125" style="166" customWidth="1"/>
    <col min="2049" max="2049" width="8.42578125" style="166" customWidth="1"/>
    <col min="2050" max="2050" width="4.85546875" style="166" customWidth="1"/>
    <col min="2051" max="2051" width="10.140625" style="166" customWidth="1"/>
    <col min="2052" max="2052" width="12.28515625" style="166" customWidth="1"/>
    <col min="2053" max="2053" width="10.28515625" style="166" customWidth="1"/>
    <col min="2054" max="2054" width="12" style="166" customWidth="1"/>
    <col min="2055" max="2055" width="6.140625" style="166" customWidth="1"/>
    <col min="2056" max="2056" width="10.5703125" style="166" customWidth="1"/>
    <col min="2057" max="2057" width="11" style="166" customWidth="1"/>
    <col min="2058" max="2058" width="20.5703125" style="166" customWidth="1"/>
    <col min="2059" max="2066" width="11.7109375" style="166" customWidth="1"/>
    <col min="2067" max="2067" width="45.140625" style="166" customWidth="1"/>
    <col min="2068" max="2078" width="11.7109375" style="166" customWidth="1"/>
    <col min="2079" max="2286" width="11.7109375" style="166"/>
    <col min="2287" max="2287" width="4" style="166" customWidth="1"/>
    <col min="2288" max="2288" width="15.85546875" style="166" bestFit="1" customWidth="1"/>
    <col min="2289" max="2289" width="30.7109375" style="166" customWidth="1"/>
    <col min="2290" max="2291" width="32.5703125" style="166" customWidth="1"/>
    <col min="2292" max="2294" width="14.5703125" style="166" customWidth="1"/>
    <col min="2295" max="2295" width="27" style="166" customWidth="1"/>
    <col min="2296" max="2296" width="13.85546875" style="166" customWidth="1"/>
    <col min="2297" max="2297" width="18.28515625" style="166" customWidth="1"/>
    <col min="2298" max="2298" width="16.28515625" style="166" customWidth="1"/>
    <col min="2299" max="2299" width="14" style="166" customWidth="1"/>
    <col min="2300" max="2300" width="16.7109375" style="166" customWidth="1"/>
    <col min="2301" max="2301" width="14.85546875" style="166" customWidth="1"/>
    <col min="2302" max="2302" width="15.42578125" style="166" customWidth="1"/>
    <col min="2303" max="2304" width="6.5703125" style="166" customWidth="1"/>
    <col min="2305" max="2305" width="8.42578125" style="166" customWidth="1"/>
    <col min="2306" max="2306" width="4.85546875" style="166" customWidth="1"/>
    <col min="2307" max="2307" width="10.140625" style="166" customWidth="1"/>
    <col min="2308" max="2308" width="12.28515625" style="166" customWidth="1"/>
    <col min="2309" max="2309" width="10.28515625" style="166" customWidth="1"/>
    <col min="2310" max="2310" width="12" style="166" customWidth="1"/>
    <col min="2311" max="2311" width="6.140625" style="166" customWidth="1"/>
    <col min="2312" max="2312" width="10.5703125" style="166" customWidth="1"/>
    <col min="2313" max="2313" width="11" style="166" customWidth="1"/>
    <col min="2314" max="2314" width="20.5703125" style="166" customWidth="1"/>
    <col min="2315" max="2322" width="11.7109375" style="166" customWidth="1"/>
    <col min="2323" max="2323" width="45.140625" style="166" customWidth="1"/>
    <col min="2324" max="2334" width="11.7109375" style="166" customWidth="1"/>
    <col min="2335" max="2542" width="11.7109375" style="166"/>
    <col min="2543" max="2543" width="4" style="166" customWidth="1"/>
    <col min="2544" max="2544" width="15.85546875" style="166" bestFit="1" customWidth="1"/>
    <col min="2545" max="2545" width="30.7109375" style="166" customWidth="1"/>
    <col min="2546" max="2547" width="32.5703125" style="166" customWidth="1"/>
    <col min="2548" max="2550" width="14.5703125" style="166" customWidth="1"/>
    <col min="2551" max="2551" width="27" style="166" customWidth="1"/>
    <col min="2552" max="2552" width="13.85546875" style="166" customWidth="1"/>
    <col min="2553" max="2553" width="18.28515625" style="166" customWidth="1"/>
    <col min="2554" max="2554" width="16.28515625" style="166" customWidth="1"/>
    <col min="2555" max="2555" width="14" style="166" customWidth="1"/>
    <col min="2556" max="2556" width="16.7109375" style="166" customWidth="1"/>
    <col min="2557" max="2557" width="14.85546875" style="166" customWidth="1"/>
    <col min="2558" max="2558" width="15.42578125" style="166" customWidth="1"/>
    <col min="2559" max="2560" width="6.5703125" style="166" customWidth="1"/>
    <col min="2561" max="2561" width="8.42578125" style="166" customWidth="1"/>
    <col min="2562" max="2562" width="4.85546875" style="166" customWidth="1"/>
    <col min="2563" max="2563" width="10.140625" style="166" customWidth="1"/>
    <col min="2564" max="2564" width="12.28515625" style="166" customWidth="1"/>
    <col min="2565" max="2565" width="10.28515625" style="166" customWidth="1"/>
    <col min="2566" max="2566" width="12" style="166" customWidth="1"/>
    <col min="2567" max="2567" width="6.140625" style="166" customWidth="1"/>
    <col min="2568" max="2568" width="10.5703125" style="166" customWidth="1"/>
    <col min="2569" max="2569" width="11" style="166" customWidth="1"/>
    <col min="2570" max="2570" width="20.5703125" style="166" customWidth="1"/>
    <col min="2571" max="2578" width="11.7109375" style="166" customWidth="1"/>
    <col min="2579" max="2579" width="45.140625" style="166" customWidth="1"/>
    <col min="2580" max="2590" width="11.7109375" style="166" customWidth="1"/>
    <col min="2591" max="2798" width="11.7109375" style="166"/>
    <col min="2799" max="2799" width="4" style="166" customWidth="1"/>
    <col min="2800" max="2800" width="15.85546875" style="166" bestFit="1" customWidth="1"/>
    <col min="2801" max="2801" width="30.7109375" style="166" customWidth="1"/>
    <col min="2802" max="2803" width="32.5703125" style="166" customWidth="1"/>
    <col min="2804" max="2806" width="14.5703125" style="166" customWidth="1"/>
    <col min="2807" max="2807" width="27" style="166" customWidth="1"/>
    <col min="2808" max="2808" width="13.85546875" style="166" customWidth="1"/>
    <col min="2809" max="2809" width="18.28515625" style="166" customWidth="1"/>
    <col min="2810" max="2810" width="16.28515625" style="166" customWidth="1"/>
    <col min="2811" max="2811" width="14" style="166" customWidth="1"/>
    <col min="2812" max="2812" width="16.7109375" style="166" customWidth="1"/>
    <col min="2813" max="2813" width="14.85546875" style="166" customWidth="1"/>
    <col min="2814" max="2814" width="15.42578125" style="166" customWidth="1"/>
    <col min="2815" max="2816" width="6.5703125" style="166" customWidth="1"/>
    <col min="2817" max="2817" width="8.42578125" style="166" customWidth="1"/>
    <col min="2818" max="2818" width="4.85546875" style="166" customWidth="1"/>
    <col min="2819" max="2819" width="10.140625" style="166" customWidth="1"/>
    <col min="2820" max="2820" width="12.28515625" style="166" customWidth="1"/>
    <col min="2821" max="2821" width="10.28515625" style="166" customWidth="1"/>
    <col min="2822" max="2822" width="12" style="166" customWidth="1"/>
    <col min="2823" max="2823" width="6.140625" style="166" customWidth="1"/>
    <col min="2824" max="2824" width="10.5703125" style="166" customWidth="1"/>
    <col min="2825" max="2825" width="11" style="166" customWidth="1"/>
    <col min="2826" max="2826" width="20.5703125" style="166" customWidth="1"/>
    <col min="2827" max="2834" width="11.7109375" style="166" customWidth="1"/>
    <col min="2835" max="2835" width="45.140625" style="166" customWidth="1"/>
    <col min="2836" max="2846" width="11.7109375" style="166" customWidth="1"/>
    <col min="2847" max="3054" width="11.7109375" style="166"/>
    <col min="3055" max="3055" width="4" style="166" customWidth="1"/>
    <col min="3056" max="3056" width="15.85546875" style="166" bestFit="1" customWidth="1"/>
    <col min="3057" max="3057" width="30.7109375" style="166" customWidth="1"/>
    <col min="3058" max="3059" width="32.5703125" style="166" customWidth="1"/>
    <col min="3060" max="3062" width="14.5703125" style="166" customWidth="1"/>
    <col min="3063" max="3063" width="27" style="166" customWidth="1"/>
    <col min="3064" max="3064" width="13.85546875" style="166" customWidth="1"/>
    <col min="3065" max="3065" width="18.28515625" style="166" customWidth="1"/>
    <col min="3066" max="3066" width="16.28515625" style="166" customWidth="1"/>
    <col min="3067" max="3067" width="14" style="166" customWidth="1"/>
    <col min="3068" max="3068" width="16.7109375" style="166" customWidth="1"/>
    <col min="3069" max="3069" width="14.85546875" style="166" customWidth="1"/>
    <col min="3070" max="3070" width="15.42578125" style="166" customWidth="1"/>
    <col min="3071" max="3072" width="6.5703125" style="166" customWidth="1"/>
    <col min="3073" max="3073" width="8.42578125" style="166" customWidth="1"/>
    <col min="3074" max="3074" width="4.85546875" style="166" customWidth="1"/>
    <col min="3075" max="3075" width="10.140625" style="166" customWidth="1"/>
    <col min="3076" max="3076" width="12.28515625" style="166" customWidth="1"/>
    <col min="3077" max="3077" width="10.28515625" style="166" customWidth="1"/>
    <col min="3078" max="3078" width="12" style="166" customWidth="1"/>
    <col min="3079" max="3079" width="6.140625" style="166" customWidth="1"/>
    <col min="3080" max="3080" width="10.5703125" style="166" customWidth="1"/>
    <col min="3081" max="3081" width="11" style="166" customWidth="1"/>
    <col min="3082" max="3082" width="20.5703125" style="166" customWidth="1"/>
    <col min="3083" max="3090" width="11.7109375" style="166" customWidth="1"/>
    <col min="3091" max="3091" width="45.140625" style="166" customWidth="1"/>
    <col min="3092" max="3102" width="11.7109375" style="166" customWidth="1"/>
    <col min="3103" max="3310" width="11.7109375" style="166"/>
    <col min="3311" max="3311" width="4" style="166" customWidth="1"/>
    <col min="3312" max="3312" width="15.85546875" style="166" bestFit="1" customWidth="1"/>
    <col min="3313" max="3313" width="30.7109375" style="166" customWidth="1"/>
    <col min="3314" max="3315" width="32.5703125" style="166" customWidth="1"/>
    <col min="3316" max="3318" width="14.5703125" style="166" customWidth="1"/>
    <col min="3319" max="3319" width="27" style="166" customWidth="1"/>
    <col min="3320" max="3320" width="13.85546875" style="166" customWidth="1"/>
    <col min="3321" max="3321" width="18.28515625" style="166" customWidth="1"/>
    <col min="3322" max="3322" width="16.28515625" style="166" customWidth="1"/>
    <col min="3323" max="3323" width="14" style="166" customWidth="1"/>
    <col min="3324" max="3324" width="16.7109375" style="166" customWidth="1"/>
    <col min="3325" max="3325" width="14.85546875" style="166" customWidth="1"/>
    <col min="3326" max="3326" width="15.42578125" style="166" customWidth="1"/>
    <col min="3327" max="3328" width="6.5703125" style="166" customWidth="1"/>
    <col min="3329" max="3329" width="8.42578125" style="166" customWidth="1"/>
    <col min="3330" max="3330" width="4.85546875" style="166" customWidth="1"/>
    <col min="3331" max="3331" width="10.140625" style="166" customWidth="1"/>
    <col min="3332" max="3332" width="12.28515625" style="166" customWidth="1"/>
    <col min="3333" max="3333" width="10.28515625" style="166" customWidth="1"/>
    <col min="3334" max="3334" width="12" style="166" customWidth="1"/>
    <col min="3335" max="3335" width="6.140625" style="166" customWidth="1"/>
    <col min="3336" max="3336" width="10.5703125" style="166" customWidth="1"/>
    <col min="3337" max="3337" width="11" style="166" customWidth="1"/>
    <col min="3338" max="3338" width="20.5703125" style="166" customWidth="1"/>
    <col min="3339" max="3346" width="11.7109375" style="166" customWidth="1"/>
    <col min="3347" max="3347" width="45.140625" style="166" customWidth="1"/>
    <col min="3348" max="3358" width="11.7109375" style="166" customWidth="1"/>
    <col min="3359" max="3566" width="11.7109375" style="166"/>
    <col min="3567" max="3567" width="4" style="166" customWidth="1"/>
    <col min="3568" max="3568" width="15.85546875" style="166" bestFit="1" customWidth="1"/>
    <col min="3569" max="3569" width="30.7109375" style="166" customWidth="1"/>
    <col min="3570" max="3571" width="32.5703125" style="166" customWidth="1"/>
    <col min="3572" max="3574" width="14.5703125" style="166" customWidth="1"/>
    <col min="3575" max="3575" width="27" style="166" customWidth="1"/>
    <col min="3576" max="3576" width="13.85546875" style="166" customWidth="1"/>
    <col min="3577" max="3577" width="18.28515625" style="166" customWidth="1"/>
    <col min="3578" max="3578" width="16.28515625" style="166" customWidth="1"/>
    <col min="3579" max="3579" width="14" style="166" customWidth="1"/>
    <col min="3580" max="3580" width="16.7109375" style="166" customWidth="1"/>
    <col min="3581" max="3581" width="14.85546875" style="166" customWidth="1"/>
    <col min="3582" max="3582" width="15.42578125" style="166" customWidth="1"/>
    <col min="3583" max="3584" width="6.5703125" style="166" customWidth="1"/>
    <col min="3585" max="3585" width="8.42578125" style="166" customWidth="1"/>
    <col min="3586" max="3586" width="4.85546875" style="166" customWidth="1"/>
    <col min="3587" max="3587" width="10.140625" style="166" customWidth="1"/>
    <col min="3588" max="3588" width="12.28515625" style="166" customWidth="1"/>
    <col min="3589" max="3589" width="10.28515625" style="166" customWidth="1"/>
    <col min="3590" max="3590" width="12" style="166" customWidth="1"/>
    <col min="3591" max="3591" width="6.140625" style="166" customWidth="1"/>
    <col min="3592" max="3592" width="10.5703125" style="166" customWidth="1"/>
    <col min="3593" max="3593" width="11" style="166" customWidth="1"/>
    <col min="3594" max="3594" width="20.5703125" style="166" customWidth="1"/>
    <col min="3595" max="3602" width="11.7109375" style="166" customWidth="1"/>
    <col min="3603" max="3603" width="45.140625" style="166" customWidth="1"/>
    <col min="3604" max="3614" width="11.7109375" style="166" customWidth="1"/>
    <col min="3615" max="3822" width="11.7109375" style="166"/>
    <col min="3823" max="3823" width="4" style="166" customWidth="1"/>
    <col min="3824" max="3824" width="15.85546875" style="166" bestFit="1" customWidth="1"/>
    <col min="3825" max="3825" width="30.7109375" style="166" customWidth="1"/>
    <col min="3826" max="3827" width="32.5703125" style="166" customWidth="1"/>
    <col min="3828" max="3830" width="14.5703125" style="166" customWidth="1"/>
    <col min="3831" max="3831" width="27" style="166" customWidth="1"/>
    <col min="3832" max="3832" width="13.85546875" style="166" customWidth="1"/>
    <col min="3833" max="3833" width="18.28515625" style="166" customWidth="1"/>
    <col min="3834" max="3834" width="16.28515625" style="166" customWidth="1"/>
    <col min="3835" max="3835" width="14" style="166" customWidth="1"/>
    <col min="3836" max="3836" width="16.7109375" style="166" customWidth="1"/>
    <col min="3837" max="3837" width="14.85546875" style="166" customWidth="1"/>
    <col min="3838" max="3838" width="15.42578125" style="166" customWidth="1"/>
    <col min="3839" max="3840" width="6.5703125" style="166" customWidth="1"/>
    <col min="3841" max="3841" width="8.42578125" style="166" customWidth="1"/>
    <col min="3842" max="3842" width="4.85546875" style="166" customWidth="1"/>
    <col min="3843" max="3843" width="10.140625" style="166" customWidth="1"/>
    <col min="3844" max="3844" width="12.28515625" style="166" customWidth="1"/>
    <col min="3845" max="3845" width="10.28515625" style="166" customWidth="1"/>
    <col min="3846" max="3846" width="12" style="166" customWidth="1"/>
    <col min="3847" max="3847" width="6.140625" style="166" customWidth="1"/>
    <col min="3848" max="3848" width="10.5703125" style="166" customWidth="1"/>
    <col min="3849" max="3849" width="11" style="166" customWidth="1"/>
    <col min="3850" max="3850" width="20.5703125" style="166" customWidth="1"/>
    <col min="3851" max="3858" width="11.7109375" style="166" customWidth="1"/>
    <col min="3859" max="3859" width="45.140625" style="166" customWidth="1"/>
    <col min="3860" max="3870" width="11.7109375" style="166" customWidth="1"/>
    <col min="3871" max="4078" width="11.7109375" style="166"/>
    <col min="4079" max="4079" width="4" style="166" customWidth="1"/>
    <col min="4080" max="4080" width="15.85546875" style="166" bestFit="1" customWidth="1"/>
    <col min="4081" max="4081" width="30.7109375" style="166" customWidth="1"/>
    <col min="4082" max="4083" width="32.5703125" style="166" customWidth="1"/>
    <col min="4084" max="4086" width="14.5703125" style="166" customWidth="1"/>
    <col min="4087" max="4087" width="27" style="166" customWidth="1"/>
    <col min="4088" max="4088" width="13.85546875" style="166" customWidth="1"/>
    <col min="4089" max="4089" width="18.28515625" style="166" customWidth="1"/>
    <col min="4090" max="4090" width="16.28515625" style="166" customWidth="1"/>
    <col min="4091" max="4091" width="14" style="166" customWidth="1"/>
    <col min="4092" max="4092" width="16.7109375" style="166" customWidth="1"/>
    <col min="4093" max="4093" width="14.85546875" style="166" customWidth="1"/>
    <col min="4094" max="4094" width="15.42578125" style="166" customWidth="1"/>
    <col min="4095" max="4096" width="6.5703125" style="166" customWidth="1"/>
    <col min="4097" max="4097" width="8.42578125" style="166" customWidth="1"/>
    <col min="4098" max="4098" width="4.85546875" style="166" customWidth="1"/>
    <col min="4099" max="4099" width="10.140625" style="166" customWidth="1"/>
    <col min="4100" max="4100" width="12.28515625" style="166" customWidth="1"/>
    <col min="4101" max="4101" width="10.28515625" style="166" customWidth="1"/>
    <col min="4102" max="4102" width="12" style="166" customWidth="1"/>
    <col min="4103" max="4103" width="6.140625" style="166" customWidth="1"/>
    <col min="4104" max="4104" width="10.5703125" style="166" customWidth="1"/>
    <col min="4105" max="4105" width="11" style="166" customWidth="1"/>
    <col min="4106" max="4106" width="20.5703125" style="166" customWidth="1"/>
    <col min="4107" max="4114" width="11.7109375" style="166" customWidth="1"/>
    <col min="4115" max="4115" width="45.140625" style="166" customWidth="1"/>
    <col min="4116" max="4126" width="11.7109375" style="166" customWidth="1"/>
    <col min="4127" max="4334" width="11.7109375" style="166"/>
    <col min="4335" max="4335" width="4" style="166" customWidth="1"/>
    <col min="4336" max="4336" width="15.85546875" style="166" bestFit="1" customWidth="1"/>
    <col min="4337" max="4337" width="30.7109375" style="166" customWidth="1"/>
    <col min="4338" max="4339" width="32.5703125" style="166" customWidth="1"/>
    <col min="4340" max="4342" width="14.5703125" style="166" customWidth="1"/>
    <col min="4343" max="4343" width="27" style="166" customWidth="1"/>
    <col min="4344" max="4344" width="13.85546875" style="166" customWidth="1"/>
    <col min="4345" max="4345" width="18.28515625" style="166" customWidth="1"/>
    <col min="4346" max="4346" width="16.28515625" style="166" customWidth="1"/>
    <col min="4347" max="4347" width="14" style="166" customWidth="1"/>
    <col min="4348" max="4348" width="16.7109375" style="166" customWidth="1"/>
    <col min="4349" max="4349" width="14.85546875" style="166" customWidth="1"/>
    <col min="4350" max="4350" width="15.42578125" style="166" customWidth="1"/>
    <col min="4351" max="4352" width="6.5703125" style="166" customWidth="1"/>
    <col min="4353" max="4353" width="8.42578125" style="166" customWidth="1"/>
    <col min="4354" max="4354" width="4.85546875" style="166" customWidth="1"/>
    <col min="4355" max="4355" width="10.140625" style="166" customWidth="1"/>
    <col min="4356" max="4356" width="12.28515625" style="166" customWidth="1"/>
    <col min="4357" max="4357" width="10.28515625" style="166" customWidth="1"/>
    <col min="4358" max="4358" width="12" style="166" customWidth="1"/>
    <col min="4359" max="4359" width="6.140625" style="166" customWidth="1"/>
    <col min="4360" max="4360" width="10.5703125" style="166" customWidth="1"/>
    <col min="4361" max="4361" width="11" style="166" customWidth="1"/>
    <col min="4362" max="4362" width="20.5703125" style="166" customWidth="1"/>
    <col min="4363" max="4370" width="11.7109375" style="166" customWidth="1"/>
    <col min="4371" max="4371" width="45.140625" style="166" customWidth="1"/>
    <col min="4372" max="4382" width="11.7109375" style="166" customWidth="1"/>
    <col min="4383" max="4590" width="11.7109375" style="166"/>
    <col min="4591" max="4591" width="4" style="166" customWidth="1"/>
    <col min="4592" max="4592" width="15.85546875" style="166" bestFit="1" customWidth="1"/>
    <col min="4593" max="4593" width="30.7109375" style="166" customWidth="1"/>
    <col min="4594" max="4595" width="32.5703125" style="166" customWidth="1"/>
    <col min="4596" max="4598" width="14.5703125" style="166" customWidth="1"/>
    <col min="4599" max="4599" width="27" style="166" customWidth="1"/>
    <col min="4600" max="4600" width="13.85546875" style="166" customWidth="1"/>
    <col min="4601" max="4601" width="18.28515625" style="166" customWidth="1"/>
    <col min="4602" max="4602" width="16.28515625" style="166" customWidth="1"/>
    <col min="4603" max="4603" width="14" style="166" customWidth="1"/>
    <col min="4604" max="4604" width="16.7109375" style="166" customWidth="1"/>
    <col min="4605" max="4605" width="14.85546875" style="166" customWidth="1"/>
    <col min="4606" max="4606" width="15.42578125" style="166" customWidth="1"/>
    <col min="4607" max="4608" width="6.5703125" style="166" customWidth="1"/>
    <col min="4609" max="4609" width="8.42578125" style="166" customWidth="1"/>
    <col min="4610" max="4610" width="4.85546875" style="166" customWidth="1"/>
    <col min="4611" max="4611" width="10.140625" style="166" customWidth="1"/>
    <col min="4612" max="4612" width="12.28515625" style="166" customWidth="1"/>
    <col min="4613" max="4613" width="10.28515625" style="166" customWidth="1"/>
    <col min="4614" max="4614" width="12" style="166" customWidth="1"/>
    <col min="4615" max="4615" width="6.140625" style="166" customWidth="1"/>
    <col min="4616" max="4616" width="10.5703125" style="166" customWidth="1"/>
    <col min="4617" max="4617" width="11" style="166" customWidth="1"/>
    <col min="4618" max="4618" width="20.5703125" style="166" customWidth="1"/>
    <col min="4619" max="4626" width="11.7109375" style="166" customWidth="1"/>
    <col min="4627" max="4627" width="45.140625" style="166" customWidth="1"/>
    <col min="4628" max="4638" width="11.7109375" style="166" customWidth="1"/>
    <col min="4639" max="4846" width="11.7109375" style="166"/>
    <col min="4847" max="4847" width="4" style="166" customWidth="1"/>
    <col min="4848" max="4848" width="15.85546875" style="166" bestFit="1" customWidth="1"/>
    <col min="4849" max="4849" width="30.7109375" style="166" customWidth="1"/>
    <col min="4850" max="4851" width="32.5703125" style="166" customWidth="1"/>
    <col min="4852" max="4854" width="14.5703125" style="166" customWidth="1"/>
    <col min="4855" max="4855" width="27" style="166" customWidth="1"/>
    <col min="4856" max="4856" width="13.85546875" style="166" customWidth="1"/>
    <col min="4857" max="4857" width="18.28515625" style="166" customWidth="1"/>
    <col min="4858" max="4858" width="16.28515625" style="166" customWidth="1"/>
    <col min="4859" max="4859" width="14" style="166" customWidth="1"/>
    <col min="4860" max="4860" width="16.7109375" style="166" customWidth="1"/>
    <col min="4861" max="4861" width="14.85546875" style="166" customWidth="1"/>
    <col min="4862" max="4862" width="15.42578125" style="166" customWidth="1"/>
    <col min="4863" max="4864" width="6.5703125" style="166" customWidth="1"/>
    <col min="4865" max="4865" width="8.42578125" style="166" customWidth="1"/>
    <col min="4866" max="4866" width="4.85546875" style="166" customWidth="1"/>
    <col min="4867" max="4867" width="10.140625" style="166" customWidth="1"/>
    <col min="4868" max="4868" width="12.28515625" style="166" customWidth="1"/>
    <col min="4869" max="4869" width="10.28515625" style="166" customWidth="1"/>
    <col min="4870" max="4870" width="12" style="166" customWidth="1"/>
    <col min="4871" max="4871" width="6.140625" style="166" customWidth="1"/>
    <col min="4872" max="4872" width="10.5703125" style="166" customWidth="1"/>
    <col min="4873" max="4873" width="11" style="166" customWidth="1"/>
    <col min="4874" max="4874" width="20.5703125" style="166" customWidth="1"/>
    <col min="4875" max="4882" width="11.7109375" style="166" customWidth="1"/>
    <col min="4883" max="4883" width="45.140625" style="166" customWidth="1"/>
    <col min="4884" max="4894" width="11.7109375" style="166" customWidth="1"/>
    <col min="4895" max="5102" width="11.7109375" style="166"/>
    <col min="5103" max="5103" width="4" style="166" customWidth="1"/>
    <col min="5104" max="5104" width="15.85546875" style="166" bestFit="1" customWidth="1"/>
    <col min="5105" max="5105" width="30.7109375" style="166" customWidth="1"/>
    <col min="5106" max="5107" width="32.5703125" style="166" customWidth="1"/>
    <col min="5108" max="5110" width="14.5703125" style="166" customWidth="1"/>
    <col min="5111" max="5111" width="27" style="166" customWidth="1"/>
    <col min="5112" max="5112" width="13.85546875" style="166" customWidth="1"/>
    <col min="5113" max="5113" width="18.28515625" style="166" customWidth="1"/>
    <col min="5114" max="5114" width="16.28515625" style="166" customWidth="1"/>
    <col min="5115" max="5115" width="14" style="166" customWidth="1"/>
    <col min="5116" max="5116" width="16.7109375" style="166" customWidth="1"/>
    <col min="5117" max="5117" width="14.85546875" style="166" customWidth="1"/>
    <col min="5118" max="5118" width="15.42578125" style="166" customWidth="1"/>
    <col min="5119" max="5120" width="6.5703125" style="166" customWidth="1"/>
    <col min="5121" max="5121" width="8.42578125" style="166" customWidth="1"/>
    <col min="5122" max="5122" width="4.85546875" style="166" customWidth="1"/>
    <col min="5123" max="5123" width="10.140625" style="166" customWidth="1"/>
    <col min="5124" max="5124" width="12.28515625" style="166" customWidth="1"/>
    <col min="5125" max="5125" width="10.28515625" style="166" customWidth="1"/>
    <col min="5126" max="5126" width="12" style="166" customWidth="1"/>
    <col min="5127" max="5127" width="6.140625" style="166" customWidth="1"/>
    <col min="5128" max="5128" width="10.5703125" style="166" customWidth="1"/>
    <col min="5129" max="5129" width="11" style="166" customWidth="1"/>
    <col min="5130" max="5130" width="20.5703125" style="166" customWidth="1"/>
    <col min="5131" max="5138" width="11.7109375" style="166" customWidth="1"/>
    <col min="5139" max="5139" width="45.140625" style="166" customWidth="1"/>
    <col min="5140" max="5150" width="11.7109375" style="166" customWidth="1"/>
    <col min="5151" max="5358" width="11.7109375" style="166"/>
    <col min="5359" max="5359" width="4" style="166" customWidth="1"/>
    <col min="5360" max="5360" width="15.85546875" style="166" bestFit="1" customWidth="1"/>
    <col min="5361" max="5361" width="30.7109375" style="166" customWidth="1"/>
    <col min="5362" max="5363" width="32.5703125" style="166" customWidth="1"/>
    <col min="5364" max="5366" width="14.5703125" style="166" customWidth="1"/>
    <col min="5367" max="5367" width="27" style="166" customWidth="1"/>
    <col min="5368" max="5368" width="13.85546875" style="166" customWidth="1"/>
    <col min="5369" max="5369" width="18.28515625" style="166" customWidth="1"/>
    <col min="5370" max="5370" width="16.28515625" style="166" customWidth="1"/>
    <col min="5371" max="5371" width="14" style="166" customWidth="1"/>
    <col min="5372" max="5372" width="16.7109375" style="166" customWidth="1"/>
    <col min="5373" max="5373" width="14.85546875" style="166" customWidth="1"/>
    <col min="5374" max="5374" width="15.42578125" style="166" customWidth="1"/>
    <col min="5375" max="5376" width="6.5703125" style="166" customWidth="1"/>
    <col min="5377" max="5377" width="8.42578125" style="166" customWidth="1"/>
    <col min="5378" max="5378" width="4.85546875" style="166" customWidth="1"/>
    <col min="5379" max="5379" width="10.140625" style="166" customWidth="1"/>
    <col min="5380" max="5380" width="12.28515625" style="166" customWidth="1"/>
    <col min="5381" max="5381" width="10.28515625" style="166" customWidth="1"/>
    <col min="5382" max="5382" width="12" style="166" customWidth="1"/>
    <col min="5383" max="5383" width="6.140625" style="166" customWidth="1"/>
    <col min="5384" max="5384" width="10.5703125" style="166" customWidth="1"/>
    <col min="5385" max="5385" width="11" style="166" customWidth="1"/>
    <col min="5386" max="5386" width="20.5703125" style="166" customWidth="1"/>
    <col min="5387" max="5394" width="11.7109375" style="166" customWidth="1"/>
    <col min="5395" max="5395" width="45.140625" style="166" customWidth="1"/>
    <col min="5396" max="5406" width="11.7109375" style="166" customWidth="1"/>
    <col min="5407" max="5614" width="11.7109375" style="166"/>
    <col min="5615" max="5615" width="4" style="166" customWidth="1"/>
    <col min="5616" max="5616" width="15.85546875" style="166" bestFit="1" customWidth="1"/>
    <col min="5617" max="5617" width="30.7109375" style="166" customWidth="1"/>
    <col min="5618" max="5619" width="32.5703125" style="166" customWidth="1"/>
    <col min="5620" max="5622" width="14.5703125" style="166" customWidth="1"/>
    <col min="5623" max="5623" width="27" style="166" customWidth="1"/>
    <col min="5624" max="5624" width="13.85546875" style="166" customWidth="1"/>
    <col min="5625" max="5625" width="18.28515625" style="166" customWidth="1"/>
    <col min="5626" max="5626" width="16.28515625" style="166" customWidth="1"/>
    <col min="5627" max="5627" width="14" style="166" customWidth="1"/>
    <col min="5628" max="5628" width="16.7109375" style="166" customWidth="1"/>
    <col min="5629" max="5629" width="14.85546875" style="166" customWidth="1"/>
    <col min="5630" max="5630" width="15.42578125" style="166" customWidth="1"/>
    <col min="5631" max="5632" width="6.5703125" style="166" customWidth="1"/>
    <col min="5633" max="5633" width="8.42578125" style="166" customWidth="1"/>
    <col min="5634" max="5634" width="4.85546875" style="166" customWidth="1"/>
    <col min="5635" max="5635" width="10.140625" style="166" customWidth="1"/>
    <col min="5636" max="5636" width="12.28515625" style="166" customWidth="1"/>
    <col min="5637" max="5637" width="10.28515625" style="166" customWidth="1"/>
    <col min="5638" max="5638" width="12" style="166" customWidth="1"/>
    <col min="5639" max="5639" width="6.140625" style="166" customWidth="1"/>
    <col min="5640" max="5640" width="10.5703125" style="166" customWidth="1"/>
    <col min="5641" max="5641" width="11" style="166" customWidth="1"/>
    <col min="5642" max="5642" width="20.5703125" style="166" customWidth="1"/>
    <col min="5643" max="5650" width="11.7109375" style="166" customWidth="1"/>
    <col min="5651" max="5651" width="45.140625" style="166" customWidth="1"/>
    <col min="5652" max="5662" width="11.7109375" style="166" customWidth="1"/>
    <col min="5663" max="5870" width="11.7109375" style="166"/>
    <col min="5871" max="5871" width="4" style="166" customWidth="1"/>
    <col min="5872" max="5872" width="15.85546875" style="166" bestFit="1" customWidth="1"/>
    <col min="5873" max="5873" width="30.7109375" style="166" customWidth="1"/>
    <col min="5874" max="5875" width="32.5703125" style="166" customWidth="1"/>
    <col min="5876" max="5878" width="14.5703125" style="166" customWidth="1"/>
    <col min="5879" max="5879" width="27" style="166" customWidth="1"/>
    <col min="5880" max="5880" width="13.85546875" style="166" customWidth="1"/>
    <col min="5881" max="5881" width="18.28515625" style="166" customWidth="1"/>
    <col min="5882" max="5882" width="16.28515625" style="166" customWidth="1"/>
    <col min="5883" max="5883" width="14" style="166" customWidth="1"/>
    <col min="5884" max="5884" width="16.7109375" style="166" customWidth="1"/>
    <col min="5885" max="5885" width="14.85546875" style="166" customWidth="1"/>
    <col min="5886" max="5886" width="15.42578125" style="166" customWidth="1"/>
    <col min="5887" max="5888" width="6.5703125" style="166" customWidth="1"/>
    <col min="5889" max="5889" width="8.42578125" style="166" customWidth="1"/>
    <col min="5890" max="5890" width="4.85546875" style="166" customWidth="1"/>
    <col min="5891" max="5891" width="10.140625" style="166" customWidth="1"/>
    <col min="5892" max="5892" width="12.28515625" style="166" customWidth="1"/>
    <col min="5893" max="5893" width="10.28515625" style="166" customWidth="1"/>
    <col min="5894" max="5894" width="12" style="166" customWidth="1"/>
    <col min="5895" max="5895" width="6.140625" style="166" customWidth="1"/>
    <col min="5896" max="5896" width="10.5703125" style="166" customWidth="1"/>
    <col min="5897" max="5897" width="11" style="166" customWidth="1"/>
    <col min="5898" max="5898" width="20.5703125" style="166" customWidth="1"/>
    <col min="5899" max="5906" width="11.7109375" style="166" customWidth="1"/>
    <col min="5907" max="5907" width="45.140625" style="166" customWidth="1"/>
    <col min="5908" max="5918" width="11.7109375" style="166" customWidth="1"/>
    <col min="5919" max="6126" width="11.7109375" style="166"/>
    <col min="6127" max="6127" width="4" style="166" customWidth="1"/>
    <col min="6128" max="6128" width="15.85546875" style="166" bestFit="1" customWidth="1"/>
    <col min="6129" max="6129" width="30.7109375" style="166" customWidth="1"/>
    <col min="6130" max="6131" width="32.5703125" style="166" customWidth="1"/>
    <col min="6132" max="6134" width="14.5703125" style="166" customWidth="1"/>
    <col min="6135" max="6135" width="27" style="166" customWidth="1"/>
    <col min="6136" max="6136" width="13.85546875" style="166" customWidth="1"/>
    <col min="6137" max="6137" width="18.28515625" style="166" customWidth="1"/>
    <col min="6138" max="6138" width="16.28515625" style="166" customWidth="1"/>
    <col min="6139" max="6139" width="14" style="166" customWidth="1"/>
    <col min="6140" max="6140" width="16.7109375" style="166" customWidth="1"/>
    <col min="6141" max="6141" width="14.85546875" style="166" customWidth="1"/>
    <col min="6142" max="6142" width="15.42578125" style="166" customWidth="1"/>
    <col min="6143" max="6144" width="6.5703125" style="166" customWidth="1"/>
    <col min="6145" max="6145" width="8.42578125" style="166" customWidth="1"/>
    <col min="6146" max="6146" width="4.85546875" style="166" customWidth="1"/>
    <col min="6147" max="6147" width="10.140625" style="166" customWidth="1"/>
    <col min="6148" max="6148" width="12.28515625" style="166" customWidth="1"/>
    <col min="6149" max="6149" width="10.28515625" style="166" customWidth="1"/>
    <col min="6150" max="6150" width="12" style="166" customWidth="1"/>
    <col min="6151" max="6151" width="6.140625" style="166" customWidth="1"/>
    <col min="6152" max="6152" width="10.5703125" style="166" customWidth="1"/>
    <col min="6153" max="6153" width="11" style="166" customWidth="1"/>
    <col min="6154" max="6154" width="20.5703125" style="166" customWidth="1"/>
    <col min="6155" max="6162" width="11.7109375" style="166" customWidth="1"/>
    <col min="6163" max="6163" width="45.140625" style="166" customWidth="1"/>
    <col min="6164" max="6174" width="11.7109375" style="166" customWidth="1"/>
    <col min="6175" max="6382" width="11.7109375" style="166"/>
    <col min="6383" max="6383" width="4" style="166" customWidth="1"/>
    <col min="6384" max="6384" width="15.85546875" style="166" bestFit="1" customWidth="1"/>
    <col min="6385" max="6385" width="30.7109375" style="166" customWidth="1"/>
    <col min="6386" max="6387" width="32.5703125" style="166" customWidth="1"/>
    <col min="6388" max="6390" width="14.5703125" style="166" customWidth="1"/>
    <col min="6391" max="6391" width="27" style="166" customWidth="1"/>
    <col min="6392" max="6392" width="13.85546875" style="166" customWidth="1"/>
    <col min="6393" max="6393" width="18.28515625" style="166" customWidth="1"/>
    <col min="6394" max="6394" width="16.28515625" style="166" customWidth="1"/>
    <col min="6395" max="6395" width="14" style="166" customWidth="1"/>
    <col min="6396" max="6396" width="16.7109375" style="166" customWidth="1"/>
    <col min="6397" max="6397" width="14.85546875" style="166" customWidth="1"/>
    <col min="6398" max="6398" width="15.42578125" style="166" customWidth="1"/>
    <col min="6399" max="6400" width="6.5703125" style="166" customWidth="1"/>
    <col min="6401" max="6401" width="8.42578125" style="166" customWidth="1"/>
    <col min="6402" max="6402" width="4.85546875" style="166" customWidth="1"/>
    <col min="6403" max="6403" width="10.140625" style="166" customWidth="1"/>
    <col min="6404" max="6404" width="12.28515625" style="166" customWidth="1"/>
    <col min="6405" max="6405" width="10.28515625" style="166" customWidth="1"/>
    <col min="6406" max="6406" width="12" style="166" customWidth="1"/>
    <col min="6407" max="6407" width="6.140625" style="166" customWidth="1"/>
    <col min="6408" max="6408" width="10.5703125" style="166" customWidth="1"/>
    <col min="6409" max="6409" width="11" style="166" customWidth="1"/>
    <col min="6410" max="6410" width="20.5703125" style="166" customWidth="1"/>
    <col min="6411" max="6418" width="11.7109375" style="166" customWidth="1"/>
    <col min="6419" max="6419" width="45.140625" style="166" customWidth="1"/>
    <col min="6420" max="6430" width="11.7109375" style="166" customWidth="1"/>
    <col min="6431" max="6638" width="11.7109375" style="166"/>
    <col min="6639" max="6639" width="4" style="166" customWidth="1"/>
    <col min="6640" max="6640" width="15.85546875" style="166" bestFit="1" customWidth="1"/>
    <col min="6641" max="6641" width="30.7109375" style="166" customWidth="1"/>
    <col min="6642" max="6643" width="32.5703125" style="166" customWidth="1"/>
    <col min="6644" max="6646" width="14.5703125" style="166" customWidth="1"/>
    <col min="6647" max="6647" width="27" style="166" customWidth="1"/>
    <col min="6648" max="6648" width="13.85546875" style="166" customWidth="1"/>
    <col min="6649" max="6649" width="18.28515625" style="166" customWidth="1"/>
    <col min="6650" max="6650" width="16.28515625" style="166" customWidth="1"/>
    <col min="6651" max="6651" width="14" style="166" customWidth="1"/>
    <col min="6652" max="6652" width="16.7109375" style="166" customWidth="1"/>
    <col min="6653" max="6653" width="14.85546875" style="166" customWidth="1"/>
    <col min="6654" max="6654" width="15.42578125" style="166" customWidth="1"/>
    <col min="6655" max="6656" width="6.5703125" style="166" customWidth="1"/>
    <col min="6657" max="6657" width="8.42578125" style="166" customWidth="1"/>
    <col min="6658" max="6658" width="4.85546875" style="166" customWidth="1"/>
    <col min="6659" max="6659" width="10.140625" style="166" customWidth="1"/>
    <col min="6660" max="6660" width="12.28515625" style="166" customWidth="1"/>
    <col min="6661" max="6661" width="10.28515625" style="166" customWidth="1"/>
    <col min="6662" max="6662" width="12" style="166" customWidth="1"/>
    <col min="6663" max="6663" width="6.140625" style="166" customWidth="1"/>
    <col min="6664" max="6664" width="10.5703125" style="166" customWidth="1"/>
    <col min="6665" max="6665" width="11" style="166" customWidth="1"/>
    <col min="6666" max="6666" width="20.5703125" style="166" customWidth="1"/>
    <col min="6667" max="6674" width="11.7109375" style="166" customWidth="1"/>
    <col min="6675" max="6675" width="45.140625" style="166" customWidth="1"/>
    <col min="6676" max="6686" width="11.7109375" style="166" customWidth="1"/>
    <col min="6687" max="6894" width="11.7109375" style="166"/>
    <col min="6895" max="6895" width="4" style="166" customWidth="1"/>
    <col min="6896" max="6896" width="15.85546875" style="166" bestFit="1" customWidth="1"/>
    <col min="6897" max="6897" width="30.7109375" style="166" customWidth="1"/>
    <col min="6898" max="6899" width="32.5703125" style="166" customWidth="1"/>
    <col min="6900" max="6902" width="14.5703125" style="166" customWidth="1"/>
    <col min="6903" max="6903" width="27" style="166" customWidth="1"/>
    <col min="6904" max="6904" width="13.85546875" style="166" customWidth="1"/>
    <col min="6905" max="6905" width="18.28515625" style="166" customWidth="1"/>
    <col min="6906" max="6906" width="16.28515625" style="166" customWidth="1"/>
    <col min="6907" max="6907" width="14" style="166" customWidth="1"/>
    <col min="6908" max="6908" width="16.7109375" style="166" customWidth="1"/>
    <col min="6909" max="6909" width="14.85546875" style="166" customWidth="1"/>
    <col min="6910" max="6910" width="15.42578125" style="166" customWidth="1"/>
    <col min="6911" max="6912" width="6.5703125" style="166" customWidth="1"/>
    <col min="6913" max="6913" width="8.42578125" style="166" customWidth="1"/>
    <col min="6914" max="6914" width="4.85546875" style="166" customWidth="1"/>
    <col min="6915" max="6915" width="10.140625" style="166" customWidth="1"/>
    <col min="6916" max="6916" width="12.28515625" style="166" customWidth="1"/>
    <col min="6917" max="6917" width="10.28515625" style="166" customWidth="1"/>
    <col min="6918" max="6918" width="12" style="166" customWidth="1"/>
    <col min="6919" max="6919" width="6.140625" style="166" customWidth="1"/>
    <col min="6920" max="6920" width="10.5703125" style="166" customWidth="1"/>
    <col min="6921" max="6921" width="11" style="166" customWidth="1"/>
    <col min="6922" max="6922" width="20.5703125" style="166" customWidth="1"/>
    <col min="6923" max="6930" width="11.7109375" style="166" customWidth="1"/>
    <col min="6931" max="6931" width="45.140625" style="166" customWidth="1"/>
    <col min="6932" max="6942" width="11.7109375" style="166" customWidth="1"/>
    <col min="6943" max="7150" width="11.7109375" style="166"/>
    <col min="7151" max="7151" width="4" style="166" customWidth="1"/>
    <col min="7152" max="7152" width="15.85546875" style="166" bestFit="1" customWidth="1"/>
    <col min="7153" max="7153" width="30.7109375" style="166" customWidth="1"/>
    <col min="7154" max="7155" width="32.5703125" style="166" customWidth="1"/>
    <col min="7156" max="7158" width="14.5703125" style="166" customWidth="1"/>
    <col min="7159" max="7159" width="27" style="166" customWidth="1"/>
    <col min="7160" max="7160" width="13.85546875" style="166" customWidth="1"/>
    <col min="7161" max="7161" width="18.28515625" style="166" customWidth="1"/>
    <col min="7162" max="7162" width="16.28515625" style="166" customWidth="1"/>
    <col min="7163" max="7163" width="14" style="166" customWidth="1"/>
    <col min="7164" max="7164" width="16.7109375" style="166" customWidth="1"/>
    <col min="7165" max="7165" width="14.85546875" style="166" customWidth="1"/>
    <col min="7166" max="7166" width="15.42578125" style="166" customWidth="1"/>
    <col min="7167" max="7168" width="6.5703125" style="166" customWidth="1"/>
    <col min="7169" max="7169" width="8.42578125" style="166" customWidth="1"/>
    <col min="7170" max="7170" width="4.85546875" style="166" customWidth="1"/>
    <col min="7171" max="7171" width="10.140625" style="166" customWidth="1"/>
    <col min="7172" max="7172" width="12.28515625" style="166" customWidth="1"/>
    <col min="7173" max="7173" width="10.28515625" style="166" customWidth="1"/>
    <col min="7174" max="7174" width="12" style="166" customWidth="1"/>
    <col min="7175" max="7175" width="6.140625" style="166" customWidth="1"/>
    <col min="7176" max="7176" width="10.5703125" style="166" customWidth="1"/>
    <col min="7177" max="7177" width="11" style="166" customWidth="1"/>
    <col min="7178" max="7178" width="20.5703125" style="166" customWidth="1"/>
    <col min="7179" max="7186" width="11.7109375" style="166" customWidth="1"/>
    <col min="7187" max="7187" width="45.140625" style="166" customWidth="1"/>
    <col min="7188" max="7198" width="11.7109375" style="166" customWidth="1"/>
    <col min="7199" max="7406" width="11.7109375" style="166"/>
    <col min="7407" max="7407" width="4" style="166" customWidth="1"/>
    <col min="7408" max="7408" width="15.85546875" style="166" bestFit="1" customWidth="1"/>
    <col min="7409" max="7409" width="30.7109375" style="166" customWidth="1"/>
    <col min="7410" max="7411" width="32.5703125" style="166" customWidth="1"/>
    <col min="7412" max="7414" width="14.5703125" style="166" customWidth="1"/>
    <col min="7415" max="7415" width="27" style="166" customWidth="1"/>
    <col min="7416" max="7416" width="13.85546875" style="166" customWidth="1"/>
    <col min="7417" max="7417" width="18.28515625" style="166" customWidth="1"/>
    <col min="7418" max="7418" width="16.28515625" style="166" customWidth="1"/>
    <col min="7419" max="7419" width="14" style="166" customWidth="1"/>
    <col min="7420" max="7420" width="16.7109375" style="166" customWidth="1"/>
    <col min="7421" max="7421" width="14.85546875" style="166" customWidth="1"/>
    <col min="7422" max="7422" width="15.42578125" style="166" customWidth="1"/>
    <col min="7423" max="7424" width="6.5703125" style="166" customWidth="1"/>
    <col min="7425" max="7425" width="8.42578125" style="166" customWidth="1"/>
    <col min="7426" max="7426" width="4.85546875" style="166" customWidth="1"/>
    <col min="7427" max="7427" width="10.140625" style="166" customWidth="1"/>
    <col min="7428" max="7428" width="12.28515625" style="166" customWidth="1"/>
    <col min="7429" max="7429" width="10.28515625" style="166" customWidth="1"/>
    <col min="7430" max="7430" width="12" style="166" customWidth="1"/>
    <col min="7431" max="7431" width="6.140625" style="166" customWidth="1"/>
    <col min="7432" max="7432" width="10.5703125" style="166" customWidth="1"/>
    <col min="7433" max="7433" width="11" style="166" customWidth="1"/>
    <col min="7434" max="7434" width="20.5703125" style="166" customWidth="1"/>
    <col min="7435" max="7442" width="11.7109375" style="166" customWidth="1"/>
    <col min="7443" max="7443" width="45.140625" style="166" customWidth="1"/>
    <col min="7444" max="7454" width="11.7109375" style="166" customWidth="1"/>
    <col min="7455" max="7662" width="11.7109375" style="166"/>
    <col min="7663" max="7663" width="4" style="166" customWidth="1"/>
    <col min="7664" max="7664" width="15.85546875" style="166" bestFit="1" customWidth="1"/>
    <col min="7665" max="7665" width="30.7109375" style="166" customWidth="1"/>
    <col min="7666" max="7667" width="32.5703125" style="166" customWidth="1"/>
    <col min="7668" max="7670" width="14.5703125" style="166" customWidth="1"/>
    <col min="7671" max="7671" width="27" style="166" customWidth="1"/>
    <col min="7672" max="7672" width="13.85546875" style="166" customWidth="1"/>
    <col min="7673" max="7673" width="18.28515625" style="166" customWidth="1"/>
    <col min="7674" max="7674" width="16.28515625" style="166" customWidth="1"/>
    <col min="7675" max="7675" width="14" style="166" customWidth="1"/>
    <col min="7676" max="7676" width="16.7109375" style="166" customWidth="1"/>
    <col min="7677" max="7677" width="14.85546875" style="166" customWidth="1"/>
    <col min="7678" max="7678" width="15.42578125" style="166" customWidth="1"/>
    <col min="7679" max="7680" width="6.5703125" style="166" customWidth="1"/>
    <col min="7681" max="7681" width="8.42578125" style="166" customWidth="1"/>
    <col min="7682" max="7682" width="4.85546875" style="166" customWidth="1"/>
    <col min="7683" max="7683" width="10.140625" style="166" customWidth="1"/>
    <col min="7684" max="7684" width="12.28515625" style="166" customWidth="1"/>
    <col min="7685" max="7685" width="10.28515625" style="166" customWidth="1"/>
    <col min="7686" max="7686" width="12" style="166" customWidth="1"/>
    <col min="7687" max="7687" width="6.140625" style="166" customWidth="1"/>
    <col min="7688" max="7688" width="10.5703125" style="166" customWidth="1"/>
    <col min="7689" max="7689" width="11" style="166" customWidth="1"/>
    <col min="7690" max="7690" width="20.5703125" style="166" customWidth="1"/>
    <col min="7691" max="7698" width="11.7109375" style="166" customWidth="1"/>
    <col min="7699" max="7699" width="45.140625" style="166" customWidth="1"/>
    <col min="7700" max="7710" width="11.7109375" style="166" customWidth="1"/>
    <col min="7711" max="7918" width="11.7109375" style="166"/>
    <col min="7919" max="7919" width="4" style="166" customWidth="1"/>
    <col min="7920" max="7920" width="15.85546875" style="166" bestFit="1" customWidth="1"/>
    <col min="7921" max="7921" width="30.7109375" style="166" customWidth="1"/>
    <col min="7922" max="7923" width="32.5703125" style="166" customWidth="1"/>
    <col min="7924" max="7926" width="14.5703125" style="166" customWidth="1"/>
    <col min="7927" max="7927" width="27" style="166" customWidth="1"/>
    <col min="7928" max="7928" width="13.85546875" style="166" customWidth="1"/>
    <col min="7929" max="7929" width="18.28515625" style="166" customWidth="1"/>
    <col min="7930" max="7930" width="16.28515625" style="166" customWidth="1"/>
    <col min="7931" max="7931" width="14" style="166" customWidth="1"/>
    <col min="7932" max="7932" width="16.7109375" style="166" customWidth="1"/>
    <col min="7933" max="7933" width="14.85546875" style="166" customWidth="1"/>
    <col min="7934" max="7934" width="15.42578125" style="166" customWidth="1"/>
    <col min="7935" max="7936" width="6.5703125" style="166" customWidth="1"/>
    <col min="7937" max="7937" width="8.42578125" style="166" customWidth="1"/>
    <col min="7938" max="7938" width="4.85546875" style="166" customWidth="1"/>
    <col min="7939" max="7939" width="10.140625" style="166" customWidth="1"/>
    <col min="7940" max="7940" width="12.28515625" style="166" customWidth="1"/>
    <col min="7941" max="7941" width="10.28515625" style="166" customWidth="1"/>
    <col min="7942" max="7942" width="12" style="166" customWidth="1"/>
    <col min="7943" max="7943" width="6.140625" style="166" customWidth="1"/>
    <col min="7944" max="7944" width="10.5703125" style="166" customWidth="1"/>
    <col min="7945" max="7945" width="11" style="166" customWidth="1"/>
    <col min="7946" max="7946" width="20.5703125" style="166" customWidth="1"/>
    <col min="7947" max="7954" width="11.7109375" style="166" customWidth="1"/>
    <col min="7955" max="7955" width="45.140625" style="166" customWidth="1"/>
    <col min="7956" max="7966" width="11.7109375" style="166" customWidth="1"/>
    <col min="7967" max="8174" width="11.7109375" style="166"/>
    <col min="8175" max="8175" width="4" style="166" customWidth="1"/>
    <col min="8176" max="8176" width="15.85546875" style="166" bestFit="1" customWidth="1"/>
    <col min="8177" max="8177" width="30.7109375" style="166" customWidth="1"/>
    <col min="8178" max="8179" width="32.5703125" style="166" customWidth="1"/>
    <col min="8180" max="8182" width="14.5703125" style="166" customWidth="1"/>
    <col min="8183" max="8183" width="27" style="166" customWidth="1"/>
    <col min="8184" max="8184" width="13.85546875" style="166" customWidth="1"/>
    <col min="8185" max="8185" width="18.28515625" style="166" customWidth="1"/>
    <col min="8186" max="8186" width="16.28515625" style="166" customWidth="1"/>
    <col min="8187" max="8187" width="14" style="166" customWidth="1"/>
    <col min="8188" max="8188" width="16.7109375" style="166" customWidth="1"/>
    <col min="8189" max="8189" width="14.85546875" style="166" customWidth="1"/>
    <col min="8190" max="8190" width="15.42578125" style="166" customWidth="1"/>
    <col min="8191" max="8192" width="6.5703125" style="166" customWidth="1"/>
    <col min="8193" max="8193" width="8.42578125" style="166" customWidth="1"/>
    <col min="8194" max="8194" width="4.85546875" style="166" customWidth="1"/>
    <col min="8195" max="8195" width="10.140625" style="166" customWidth="1"/>
    <col min="8196" max="8196" width="12.28515625" style="166" customWidth="1"/>
    <col min="8197" max="8197" width="10.28515625" style="166" customWidth="1"/>
    <col min="8198" max="8198" width="12" style="166" customWidth="1"/>
    <col min="8199" max="8199" width="6.140625" style="166" customWidth="1"/>
    <col min="8200" max="8200" width="10.5703125" style="166" customWidth="1"/>
    <col min="8201" max="8201" width="11" style="166" customWidth="1"/>
    <col min="8202" max="8202" width="20.5703125" style="166" customWidth="1"/>
    <col min="8203" max="8210" width="11.7109375" style="166" customWidth="1"/>
    <col min="8211" max="8211" width="45.140625" style="166" customWidth="1"/>
    <col min="8212" max="8222" width="11.7109375" style="166" customWidth="1"/>
    <col min="8223" max="8430" width="11.7109375" style="166"/>
    <col min="8431" max="8431" width="4" style="166" customWidth="1"/>
    <col min="8432" max="8432" width="15.85546875" style="166" bestFit="1" customWidth="1"/>
    <col min="8433" max="8433" width="30.7109375" style="166" customWidth="1"/>
    <col min="8434" max="8435" width="32.5703125" style="166" customWidth="1"/>
    <col min="8436" max="8438" width="14.5703125" style="166" customWidth="1"/>
    <col min="8439" max="8439" width="27" style="166" customWidth="1"/>
    <col min="8440" max="8440" width="13.85546875" style="166" customWidth="1"/>
    <col min="8441" max="8441" width="18.28515625" style="166" customWidth="1"/>
    <col min="8442" max="8442" width="16.28515625" style="166" customWidth="1"/>
    <col min="8443" max="8443" width="14" style="166" customWidth="1"/>
    <col min="8444" max="8444" width="16.7109375" style="166" customWidth="1"/>
    <col min="8445" max="8445" width="14.85546875" style="166" customWidth="1"/>
    <col min="8446" max="8446" width="15.42578125" style="166" customWidth="1"/>
    <col min="8447" max="8448" width="6.5703125" style="166" customWidth="1"/>
    <col min="8449" max="8449" width="8.42578125" style="166" customWidth="1"/>
    <col min="8450" max="8450" width="4.85546875" style="166" customWidth="1"/>
    <col min="8451" max="8451" width="10.140625" style="166" customWidth="1"/>
    <col min="8452" max="8452" width="12.28515625" style="166" customWidth="1"/>
    <col min="8453" max="8453" width="10.28515625" style="166" customWidth="1"/>
    <col min="8454" max="8454" width="12" style="166" customWidth="1"/>
    <col min="8455" max="8455" width="6.140625" style="166" customWidth="1"/>
    <col min="8456" max="8456" width="10.5703125" style="166" customWidth="1"/>
    <col min="8457" max="8457" width="11" style="166" customWidth="1"/>
    <col min="8458" max="8458" width="20.5703125" style="166" customWidth="1"/>
    <col min="8459" max="8466" width="11.7109375" style="166" customWidth="1"/>
    <col min="8467" max="8467" width="45.140625" style="166" customWidth="1"/>
    <col min="8468" max="8478" width="11.7109375" style="166" customWidth="1"/>
    <col min="8479" max="8686" width="11.7109375" style="166"/>
    <col min="8687" max="8687" width="4" style="166" customWidth="1"/>
    <col min="8688" max="8688" width="15.85546875" style="166" bestFit="1" customWidth="1"/>
    <col min="8689" max="8689" width="30.7109375" style="166" customWidth="1"/>
    <col min="8690" max="8691" width="32.5703125" style="166" customWidth="1"/>
    <col min="8692" max="8694" width="14.5703125" style="166" customWidth="1"/>
    <col min="8695" max="8695" width="27" style="166" customWidth="1"/>
    <col min="8696" max="8696" width="13.85546875" style="166" customWidth="1"/>
    <col min="8697" max="8697" width="18.28515625" style="166" customWidth="1"/>
    <col min="8698" max="8698" width="16.28515625" style="166" customWidth="1"/>
    <col min="8699" max="8699" width="14" style="166" customWidth="1"/>
    <col min="8700" max="8700" width="16.7109375" style="166" customWidth="1"/>
    <col min="8701" max="8701" width="14.85546875" style="166" customWidth="1"/>
    <col min="8702" max="8702" width="15.42578125" style="166" customWidth="1"/>
    <col min="8703" max="8704" width="6.5703125" style="166" customWidth="1"/>
    <col min="8705" max="8705" width="8.42578125" style="166" customWidth="1"/>
    <col min="8706" max="8706" width="4.85546875" style="166" customWidth="1"/>
    <col min="8707" max="8707" width="10.140625" style="166" customWidth="1"/>
    <col min="8708" max="8708" width="12.28515625" style="166" customWidth="1"/>
    <col min="8709" max="8709" width="10.28515625" style="166" customWidth="1"/>
    <col min="8710" max="8710" width="12" style="166" customWidth="1"/>
    <col min="8711" max="8711" width="6.140625" style="166" customWidth="1"/>
    <col min="8712" max="8712" width="10.5703125" style="166" customWidth="1"/>
    <col min="8713" max="8713" width="11" style="166" customWidth="1"/>
    <col min="8714" max="8714" width="20.5703125" style="166" customWidth="1"/>
    <col min="8715" max="8722" width="11.7109375" style="166" customWidth="1"/>
    <col min="8723" max="8723" width="45.140625" style="166" customWidth="1"/>
    <col min="8724" max="8734" width="11.7109375" style="166" customWidth="1"/>
    <col min="8735" max="8942" width="11.7109375" style="166"/>
    <col min="8943" max="8943" width="4" style="166" customWidth="1"/>
    <col min="8944" max="8944" width="15.85546875" style="166" bestFit="1" customWidth="1"/>
    <col min="8945" max="8945" width="30.7109375" style="166" customWidth="1"/>
    <col min="8946" max="8947" width="32.5703125" style="166" customWidth="1"/>
    <col min="8948" max="8950" width="14.5703125" style="166" customWidth="1"/>
    <col min="8951" max="8951" width="27" style="166" customWidth="1"/>
    <col min="8952" max="8952" width="13.85546875" style="166" customWidth="1"/>
    <col min="8953" max="8953" width="18.28515625" style="166" customWidth="1"/>
    <col min="8954" max="8954" width="16.28515625" style="166" customWidth="1"/>
    <col min="8955" max="8955" width="14" style="166" customWidth="1"/>
    <col min="8956" max="8956" width="16.7109375" style="166" customWidth="1"/>
    <col min="8957" max="8957" width="14.85546875" style="166" customWidth="1"/>
    <col min="8958" max="8958" width="15.42578125" style="166" customWidth="1"/>
    <col min="8959" max="8960" width="6.5703125" style="166" customWidth="1"/>
    <col min="8961" max="8961" width="8.42578125" style="166" customWidth="1"/>
    <col min="8962" max="8962" width="4.85546875" style="166" customWidth="1"/>
    <col min="8963" max="8963" width="10.140625" style="166" customWidth="1"/>
    <col min="8964" max="8964" width="12.28515625" style="166" customWidth="1"/>
    <col min="8965" max="8965" width="10.28515625" style="166" customWidth="1"/>
    <col min="8966" max="8966" width="12" style="166" customWidth="1"/>
    <col min="8967" max="8967" width="6.140625" style="166" customWidth="1"/>
    <col min="8968" max="8968" width="10.5703125" style="166" customWidth="1"/>
    <col min="8969" max="8969" width="11" style="166" customWidth="1"/>
    <col min="8970" max="8970" width="20.5703125" style="166" customWidth="1"/>
    <col min="8971" max="8978" width="11.7109375" style="166" customWidth="1"/>
    <col min="8979" max="8979" width="45.140625" style="166" customWidth="1"/>
    <col min="8980" max="8990" width="11.7109375" style="166" customWidth="1"/>
    <col min="8991" max="9198" width="11.7109375" style="166"/>
    <col min="9199" max="9199" width="4" style="166" customWidth="1"/>
    <col min="9200" max="9200" width="15.85546875" style="166" bestFit="1" customWidth="1"/>
    <col min="9201" max="9201" width="30.7109375" style="166" customWidth="1"/>
    <col min="9202" max="9203" width="32.5703125" style="166" customWidth="1"/>
    <col min="9204" max="9206" width="14.5703125" style="166" customWidth="1"/>
    <col min="9207" max="9207" width="27" style="166" customWidth="1"/>
    <col min="9208" max="9208" width="13.85546875" style="166" customWidth="1"/>
    <col min="9209" max="9209" width="18.28515625" style="166" customWidth="1"/>
    <col min="9210" max="9210" width="16.28515625" style="166" customWidth="1"/>
    <col min="9211" max="9211" width="14" style="166" customWidth="1"/>
    <col min="9212" max="9212" width="16.7109375" style="166" customWidth="1"/>
    <col min="9213" max="9213" width="14.85546875" style="166" customWidth="1"/>
    <col min="9214" max="9214" width="15.42578125" style="166" customWidth="1"/>
    <col min="9215" max="9216" width="6.5703125" style="166" customWidth="1"/>
    <col min="9217" max="9217" width="8.42578125" style="166" customWidth="1"/>
    <col min="9218" max="9218" width="4.85546875" style="166" customWidth="1"/>
    <col min="9219" max="9219" width="10.140625" style="166" customWidth="1"/>
    <col min="9220" max="9220" width="12.28515625" style="166" customWidth="1"/>
    <col min="9221" max="9221" width="10.28515625" style="166" customWidth="1"/>
    <col min="9222" max="9222" width="12" style="166" customWidth="1"/>
    <col min="9223" max="9223" width="6.140625" style="166" customWidth="1"/>
    <col min="9224" max="9224" width="10.5703125" style="166" customWidth="1"/>
    <col min="9225" max="9225" width="11" style="166" customWidth="1"/>
    <col min="9226" max="9226" width="20.5703125" style="166" customWidth="1"/>
    <col min="9227" max="9234" width="11.7109375" style="166" customWidth="1"/>
    <col min="9235" max="9235" width="45.140625" style="166" customWidth="1"/>
    <col min="9236" max="9246" width="11.7109375" style="166" customWidth="1"/>
    <col min="9247" max="9454" width="11.7109375" style="166"/>
    <col min="9455" max="9455" width="4" style="166" customWidth="1"/>
    <col min="9456" max="9456" width="15.85546875" style="166" bestFit="1" customWidth="1"/>
    <col min="9457" max="9457" width="30.7109375" style="166" customWidth="1"/>
    <col min="9458" max="9459" width="32.5703125" style="166" customWidth="1"/>
    <col min="9460" max="9462" width="14.5703125" style="166" customWidth="1"/>
    <col min="9463" max="9463" width="27" style="166" customWidth="1"/>
    <col min="9464" max="9464" width="13.85546875" style="166" customWidth="1"/>
    <col min="9465" max="9465" width="18.28515625" style="166" customWidth="1"/>
    <col min="9466" max="9466" width="16.28515625" style="166" customWidth="1"/>
    <col min="9467" max="9467" width="14" style="166" customWidth="1"/>
    <col min="9468" max="9468" width="16.7109375" style="166" customWidth="1"/>
    <col min="9469" max="9469" width="14.85546875" style="166" customWidth="1"/>
    <col min="9470" max="9470" width="15.42578125" style="166" customWidth="1"/>
    <col min="9471" max="9472" width="6.5703125" style="166" customWidth="1"/>
    <col min="9473" max="9473" width="8.42578125" style="166" customWidth="1"/>
    <col min="9474" max="9474" width="4.85546875" style="166" customWidth="1"/>
    <col min="9475" max="9475" width="10.140625" style="166" customWidth="1"/>
    <col min="9476" max="9476" width="12.28515625" style="166" customWidth="1"/>
    <col min="9477" max="9477" width="10.28515625" style="166" customWidth="1"/>
    <col min="9478" max="9478" width="12" style="166" customWidth="1"/>
    <col min="9479" max="9479" width="6.140625" style="166" customWidth="1"/>
    <col min="9480" max="9480" width="10.5703125" style="166" customWidth="1"/>
    <col min="9481" max="9481" width="11" style="166" customWidth="1"/>
    <col min="9482" max="9482" width="20.5703125" style="166" customWidth="1"/>
    <col min="9483" max="9490" width="11.7109375" style="166" customWidth="1"/>
    <col min="9491" max="9491" width="45.140625" style="166" customWidth="1"/>
    <col min="9492" max="9502" width="11.7109375" style="166" customWidth="1"/>
    <col min="9503" max="9710" width="11.7109375" style="166"/>
    <col min="9711" max="9711" width="4" style="166" customWidth="1"/>
    <col min="9712" max="9712" width="15.85546875" style="166" bestFit="1" customWidth="1"/>
    <col min="9713" max="9713" width="30.7109375" style="166" customWidth="1"/>
    <col min="9714" max="9715" width="32.5703125" style="166" customWidth="1"/>
    <col min="9716" max="9718" width="14.5703125" style="166" customWidth="1"/>
    <col min="9719" max="9719" width="27" style="166" customWidth="1"/>
    <col min="9720" max="9720" width="13.85546875" style="166" customWidth="1"/>
    <col min="9721" max="9721" width="18.28515625" style="166" customWidth="1"/>
    <col min="9722" max="9722" width="16.28515625" style="166" customWidth="1"/>
    <col min="9723" max="9723" width="14" style="166" customWidth="1"/>
    <col min="9724" max="9724" width="16.7109375" style="166" customWidth="1"/>
    <col min="9725" max="9725" width="14.85546875" style="166" customWidth="1"/>
    <col min="9726" max="9726" width="15.42578125" style="166" customWidth="1"/>
    <col min="9727" max="9728" width="6.5703125" style="166" customWidth="1"/>
    <col min="9729" max="9729" width="8.42578125" style="166" customWidth="1"/>
    <col min="9730" max="9730" width="4.85546875" style="166" customWidth="1"/>
    <col min="9731" max="9731" width="10.140625" style="166" customWidth="1"/>
    <col min="9732" max="9732" width="12.28515625" style="166" customWidth="1"/>
    <col min="9733" max="9733" width="10.28515625" style="166" customWidth="1"/>
    <col min="9734" max="9734" width="12" style="166" customWidth="1"/>
    <col min="9735" max="9735" width="6.140625" style="166" customWidth="1"/>
    <col min="9736" max="9736" width="10.5703125" style="166" customWidth="1"/>
    <col min="9737" max="9737" width="11" style="166" customWidth="1"/>
    <col min="9738" max="9738" width="20.5703125" style="166" customWidth="1"/>
    <col min="9739" max="9746" width="11.7109375" style="166" customWidth="1"/>
    <col min="9747" max="9747" width="45.140625" style="166" customWidth="1"/>
    <col min="9748" max="9758" width="11.7109375" style="166" customWidth="1"/>
    <col min="9759" max="9966" width="11.7109375" style="166"/>
    <col min="9967" max="9967" width="4" style="166" customWidth="1"/>
    <col min="9968" max="9968" width="15.85546875" style="166" bestFit="1" customWidth="1"/>
    <col min="9969" max="9969" width="30.7109375" style="166" customWidth="1"/>
    <col min="9970" max="9971" width="32.5703125" style="166" customWidth="1"/>
    <col min="9972" max="9974" width="14.5703125" style="166" customWidth="1"/>
    <col min="9975" max="9975" width="27" style="166" customWidth="1"/>
    <col min="9976" max="9976" width="13.85546875" style="166" customWidth="1"/>
    <col min="9977" max="9977" width="18.28515625" style="166" customWidth="1"/>
    <col min="9978" max="9978" width="16.28515625" style="166" customWidth="1"/>
    <col min="9979" max="9979" width="14" style="166" customWidth="1"/>
    <col min="9980" max="9980" width="16.7109375" style="166" customWidth="1"/>
    <col min="9981" max="9981" width="14.85546875" style="166" customWidth="1"/>
    <col min="9982" max="9982" width="15.42578125" style="166" customWidth="1"/>
    <col min="9983" max="9984" width="6.5703125" style="166" customWidth="1"/>
    <col min="9985" max="9985" width="8.42578125" style="166" customWidth="1"/>
    <col min="9986" max="9986" width="4.85546875" style="166" customWidth="1"/>
    <col min="9987" max="9987" width="10.140625" style="166" customWidth="1"/>
    <col min="9988" max="9988" width="12.28515625" style="166" customWidth="1"/>
    <col min="9989" max="9989" width="10.28515625" style="166" customWidth="1"/>
    <col min="9990" max="9990" width="12" style="166" customWidth="1"/>
    <col min="9991" max="9991" width="6.140625" style="166" customWidth="1"/>
    <col min="9992" max="9992" width="10.5703125" style="166" customWidth="1"/>
    <col min="9993" max="9993" width="11" style="166" customWidth="1"/>
    <col min="9994" max="9994" width="20.5703125" style="166" customWidth="1"/>
    <col min="9995" max="10002" width="11.7109375" style="166" customWidth="1"/>
    <col min="10003" max="10003" width="45.140625" style="166" customWidth="1"/>
    <col min="10004" max="10014" width="11.7109375" style="166" customWidth="1"/>
    <col min="10015" max="10222" width="11.7109375" style="166"/>
    <col min="10223" max="10223" width="4" style="166" customWidth="1"/>
    <col min="10224" max="10224" width="15.85546875" style="166" bestFit="1" customWidth="1"/>
    <col min="10225" max="10225" width="30.7109375" style="166" customWidth="1"/>
    <col min="10226" max="10227" width="32.5703125" style="166" customWidth="1"/>
    <col min="10228" max="10230" width="14.5703125" style="166" customWidth="1"/>
    <col min="10231" max="10231" width="27" style="166" customWidth="1"/>
    <col min="10232" max="10232" width="13.85546875" style="166" customWidth="1"/>
    <col min="10233" max="10233" width="18.28515625" style="166" customWidth="1"/>
    <col min="10234" max="10234" width="16.28515625" style="166" customWidth="1"/>
    <col min="10235" max="10235" width="14" style="166" customWidth="1"/>
    <col min="10236" max="10236" width="16.7109375" style="166" customWidth="1"/>
    <col min="10237" max="10237" width="14.85546875" style="166" customWidth="1"/>
    <col min="10238" max="10238" width="15.42578125" style="166" customWidth="1"/>
    <col min="10239" max="10240" width="6.5703125" style="166" customWidth="1"/>
    <col min="10241" max="10241" width="8.42578125" style="166" customWidth="1"/>
    <col min="10242" max="10242" width="4.85546875" style="166" customWidth="1"/>
    <col min="10243" max="10243" width="10.140625" style="166" customWidth="1"/>
    <col min="10244" max="10244" width="12.28515625" style="166" customWidth="1"/>
    <col min="10245" max="10245" width="10.28515625" style="166" customWidth="1"/>
    <col min="10246" max="10246" width="12" style="166" customWidth="1"/>
    <col min="10247" max="10247" width="6.140625" style="166" customWidth="1"/>
    <col min="10248" max="10248" width="10.5703125" style="166" customWidth="1"/>
    <col min="10249" max="10249" width="11" style="166" customWidth="1"/>
    <col min="10250" max="10250" width="20.5703125" style="166" customWidth="1"/>
    <col min="10251" max="10258" width="11.7109375" style="166" customWidth="1"/>
    <col min="10259" max="10259" width="45.140625" style="166" customWidth="1"/>
    <col min="10260" max="10270" width="11.7109375" style="166" customWidth="1"/>
    <col min="10271" max="10478" width="11.7109375" style="166"/>
    <col min="10479" max="10479" width="4" style="166" customWidth="1"/>
    <col min="10480" max="10480" width="15.85546875" style="166" bestFit="1" customWidth="1"/>
    <col min="10481" max="10481" width="30.7109375" style="166" customWidth="1"/>
    <col min="10482" max="10483" width="32.5703125" style="166" customWidth="1"/>
    <col min="10484" max="10486" width="14.5703125" style="166" customWidth="1"/>
    <col min="10487" max="10487" width="27" style="166" customWidth="1"/>
    <col min="10488" max="10488" width="13.85546875" style="166" customWidth="1"/>
    <col min="10489" max="10489" width="18.28515625" style="166" customWidth="1"/>
    <col min="10490" max="10490" width="16.28515625" style="166" customWidth="1"/>
    <col min="10491" max="10491" width="14" style="166" customWidth="1"/>
    <col min="10492" max="10492" width="16.7109375" style="166" customWidth="1"/>
    <col min="10493" max="10493" width="14.85546875" style="166" customWidth="1"/>
    <col min="10494" max="10494" width="15.42578125" style="166" customWidth="1"/>
    <col min="10495" max="10496" width="6.5703125" style="166" customWidth="1"/>
    <col min="10497" max="10497" width="8.42578125" style="166" customWidth="1"/>
    <col min="10498" max="10498" width="4.85546875" style="166" customWidth="1"/>
    <col min="10499" max="10499" width="10.140625" style="166" customWidth="1"/>
    <col min="10500" max="10500" width="12.28515625" style="166" customWidth="1"/>
    <col min="10501" max="10501" width="10.28515625" style="166" customWidth="1"/>
    <col min="10502" max="10502" width="12" style="166" customWidth="1"/>
    <col min="10503" max="10503" width="6.140625" style="166" customWidth="1"/>
    <col min="10504" max="10504" width="10.5703125" style="166" customWidth="1"/>
    <col min="10505" max="10505" width="11" style="166" customWidth="1"/>
    <col min="10506" max="10506" width="20.5703125" style="166" customWidth="1"/>
    <col min="10507" max="10514" width="11.7109375" style="166" customWidth="1"/>
    <col min="10515" max="10515" width="45.140625" style="166" customWidth="1"/>
    <col min="10516" max="10526" width="11.7109375" style="166" customWidth="1"/>
    <col min="10527" max="10734" width="11.7109375" style="166"/>
    <col min="10735" max="10735" width="4" style="166" customWidth="1"/>
    <col min="10736" max="10736" width="15.85546875" style="166" bestFit="1" customWidth="1"/>
    <col min="10737" max="10737" width="30.7109375" style="166" customWidth="1"/>
    <col min="10738" max="10739" width="32.5703125" style="166" customWidth="1"/>
    <col min="10740" max="10742" width="14.5703125" style="166" customWidth="1"/>
    <col min="10743" max="10743" width="27" style="166" customWidth="1"/>
    <col min="10744" max="10744" width="13.85546875" style="166" customWidth="1"/>
    <col min="10745" max="10745" width="18.28515625" style="166" customWidth="1"/>
    <col min="10746" max="10746" width="16.28515625" style="166" customWidth="1"/>
    <col min="10747" max="10747" width="14" style="166" customWidth="1"/>
    <col min="10748" max="10748" width="16.7109375" style="166" customWidth="1"/>
    <col min="10749" max="10749" width="14.85546875" style="166" customWidth="1"/>
    <col min="10750" max="10750" width="15.42578125" style="166" customWidth="1"/>
    <col min="10751" max="10752" width="6.5703125" style="166" customWidth="1"/>
    <col min="10753" max="10753" width="8.42578125" style="166" customWidth="1"/>
    <col min="10754" max="10754" width="4.85546875" style="166" customWidth="1"/>
    <col min="10755" max="10755" width="10.140625" style="166" customWidth="1"/>
    <col min="10756" max="10756" width="12.28515625" style="166" customWidth="1"/>
    <col min="10757" max="10757" width="10.28515625" style="166" customWidth="1"/>
    <col min="10758" max="10758" width="12" style="166" customWidth="1"/>
    <col min="10759" max="10759" width="6.140625" style="166" customWidth="1"/>
    <col min="10760" max="10760" width="10.5703125" style="166" customWidth="1"/>
    <col min="10761" max="10761" width="11" style="166" customWidth="1"/>
    <col min="10762" max="10762" width="20.5703125" style="166" customWidth="1"/>
    <col min="10763" max="10770" width="11.7109375" style="166" customWidth="1"/>
    <col min="10771" max="10771" width="45.140625" style="166" customWidth="1"/>
    <col min="10772" max="10782" width="11.7109375" style="166" customWidth="1"/>
    <col min="10783" max="10990" width="11.7109375" style="166"/>
    <col min="10991" max="10991" width="4" style="166" customWidth="1"/>
    <col min="10992" max="10992" width="15.85546875" style="166" bestFit="1" customWidth="1"/>
    <col min="10993" max="10993" width="30.7109375" style="166" customWidth="1"/>
    <col min="10994" max="10995" width="32.5703125" style="166" customWidth="1"/>
    <col min="10996" max="10998" width="14.5703125" style="166" customWidth="1"/>
    <col min="10999" max="10999" width="27" style="166" customWidth="1"/>
    <col min="11000" max="11000" width="13.85546875" style="166" customWidth="1"/>
    <col min="11001" max="11001" width="18.28515625" style="166" customWidth="1"/>
    <col min="11002" max="11002" width="16.28515625" style="166" customWidth="1"/>
    <col min="11003" max="11003" width="14" style="166" customWidth="1"/>
    <col min="11004" max="11004" width="16.7109375" style="166" customWidth="1"/>
    <col min="11005" max="11005" width="14.85546875" style="166" customWidth="1"/>
    <col min="11006" max="11006" width="15.42578125" style="166" customWidth="1"/>
    <col min="11007" max="11008" width="6.5703125" style="166" customWidth="1"/>
    <col min="11009" max="11009" width="8.42578125" style="166" customWidth="1"/>
    <col min="11010" max="11010" width="4.85546875" style="166" customWidth="1"/>
    <col min="11011" max="11011" width="10.140625" style="166" customWidth="1"/>
    <col min="11012" max="11012" width="12.28515625" style="166" customWidth="1"/>
    <col min="11013" max="11013" width="10.28515625" style="166" customWidth="1"/>
    <col min="11014" max="11014" width="12" style="166" customWidth="1"/>
    <col min="11015" max="11015" width="6.140625" style="166" customWidth="1"/>
    <col min="11016" max="11016" width="10.5703125" style="166" customWidth="1"/>
    <col min="11017" max="11017" width="11" style="166" customWidth="1"/>
    <col min="11018" max="11018" width="20.5703125" style="166" customWidth="1"/>
    <col min="11019" max="11026" width="11.7109375" style="166" customWidth="1"/>
    <col min="11027" max="11027" width="45.140625" style="166" customWidth="1"/>
    <col min="11028" max="11038" width="11.7109375" style="166" customWidth="1"/>
    <col min="11039" max="11246" width="11.7109375" style="166"/>
    <col min="11247" max="11247" width="4" style="166" customWidth="1"/>
    <col min="11248" max="11248" width="15.85546875" style="166" bestFit="1" customWidth="1"/>
    <col min="11249" max="11249" width="30.7109375" style="166" customWidth="1"/>
    <col min="11250" max="11251" width="32.5703125" style="166" customWidth="1"/>
    <col min="11252" max="11254" width="14.5703125" style="166" customWidth="1"/>
    <col min="11255" max="11255" width="27" style="166" customWidth="1"/>
    <col min="11256" max="11256" width="13.85546875" style="166" customWidth="1"/>
    <col min="11257" max="11257" width="18.28515625" style="166" customWidth="1"/>
    <col min="11258" max="11258" width="16.28515625" style="166" customWidth="1"/>
    <col min="11259" max="11259" width="14" style="166" customWidth="1"/>
    <col min="11260" max="11260" width="16.7109375" style="166" customWidth="1"/>
    <col min="11261" max="11261" width="14.85546875" style="166" customWidth="1"/>
    <col min="11262" max="11262" width="15.42578125" style="166" customWidth="1"/>
    <col min="11263" max="11264" width="6.5703125" style="166" customWidth="1"/>
    <col min="11265" max="11265" width="8.42578125" style="166" customWidth="1"/>
    <col min="11266" max="11266" width="4.85546875" style="166" customWidth="1"/>
    <col min="11267" max="11267" width="10.140625" style="166" customWidth="1"/>
    <col min="11268" max="11268" width="12.28515625" style="166" customWidth="1"/>
    <col min="11269" max="11269" width="10.28515625" style="166" customWidth="1"/>
    <col min="11270" max="11270" width="12" style="166" customWidth="1"/>
    <col min="11271" max="11271" width="6.140625" style="166" customWidth="1"/>
    <col min="11272" max="11272" width="10.5703125" style="166" customWidth="1"/>
    <col min="11273" max="11273" width="11" style="166" customWidth="1"/>
    <col min="11274" max="11274" width="20.5703125" style="166" customWidth="1"/>
    <col min="11275" max="11282" width="11.7109375" style="166" customWidth="1"/>
    <col min="11283" max="11283" width="45.140625" style="166" customWidth="1"/>
    <col min="11284" max="11294" width="11.7109375" style="166" customWidth="1"/>
    <col min="11295" max="11502" width="11.7109375" style="166"/>
    <col min="11503" max="11503" width="4" style="166" customWidth="1"/>
    <col min="11504" max="11504" width="15.85546875" style="166" bestFit="1" customWidth="1"/>
    <col min="11505" max="11505" width="30.7109375" style="166" customWidth="1"/>
    <col min="11506" max="11507" width="32.5703125" style="166" customWidth="1"/>
    <col min="11508" max="11510" width="14.5703125" style="166" customWidth="1"/>
    <col min="11511" max="11511" width="27" style="166" customWidth="1"/>
    <col min="11512" max="11512" width="13.85546875" style="166" customWidth="1"/>
    <col min="11513" max="11513" width="18.28515625" style="166" customWidth="1"/>
    <col min="11514" max="11514" width="16.28515625" style="166" customWidth="1"/>
    <col min="11515" max="11515" width="14" style="166" customWidth="1"/>
    <col min="11516" max="11516" width="16.7109375" style="166" customWidth="1"/>
    <col min="11517" max="11517" width="14.85546875" style="166" customWidth="1"/>
    <col min="11518" max="11518" width="15.42578125" style="166" customWidth="1"/>
    <col min="11519" max="11520" width="6.5703125" style="166" customWidth="1"/>
    <col min="11521" max="11521" width="8.42578125" style="166" customWidth="1"/>
    <col min="11522" max="11522" width="4.85546875" style="166" customWidth="1"/>
    <col min="11523" max="11523" width="10.140625" style="166" customWidth="1"/>
    <col min="11524" max="11524" width="12.28515625" style="166" customWidth="1"/>
    <col min="11525" max="11525" width="10.28515625" style="166" customWidth="1"/>
    <col min="11526" max="11526" width="12" style="166" customWidth="1"/>
    <col min="11527" max="11527" width="6.140625" style="166" customWidth="1"/>
    <col min="11528" max="11528" width="10.5703125" style="166" customWidth="1"/>
    <col min="11529" max="11529" width="11" style="166" customWidth="1"/>
    <col min="11530" max="11530" width="20.5703125" style="166" customWidth="1"/>
    <col min="11531" max="11538" width="11.7109375" style="166" customWidth="1"/>
    <col min="11539" max="11539" width="45.140625" style="166" customWidth="1"/>
    <col min="11540" max="11550" width="11.7109375" style="166" customWidth="1"/>
    <col min="11551" max="11758" width="11.7109375" style="166"/>
    <col min="11759" max="11759" width="4" style="166" customWidth="1"/>
    <col min="11760" max="11760" width="15.85546875" style="166" bestFit="1" customWidth="1"/>
    <col min="11761" max="11761" width="30.7109375" style="166" customWidth="1"/>
    <col min="11762" max="11763" width="32.5703125" style="166" customWidth="1"/>
    <col min="11764" max="11766" width="14.5703125" style="166" customWidth="1"/>
    <col min="11767" max="11767" width="27" style="166" customWidth="1"/>
    <col min="11768" max="11768" width="13.85546875" style="166" customWidth="1"/>
    <col min="11769" max="11769" width="18.28515625" style="166" customWidth="1"/>
    <col min="11770" max="11770" width="16.28515625" style="166" customWidth="1"/>
    <col min="11771" max="11771" width="14" style="166" customWidth="1"/>
    <col min="11772" max="11772" width="16.7109375" style="166" customWidth="1"/>
    <col min="11773" max="11773" width="14.85546875" style="166" customWidth="1"/>
    <col min="11774" max="11774" width="15.42578125" style="166" customWidth="1"/>
    <col min="11775" max="11776" width="6.5703125" style="166" customWidth="1"/>
    <col min="11777" max="11777" width="8.42578125" style="166" customWidth="1"/>
    <col min="11778" max="11778" width="4.85546875" style="166" customWidth="1"/>
    <col min="11779" max="11779" width="10.140625" style="166" customWidth="1"/>
    <col min="11780" max="11780" width="12.28515625" style="166" customWidth="1"/>
    <col min="11781" max="11781" width="10.28515625" style="166" customWidth="1"/>
    <col min="11782" max="11782" width="12" style="166" customWidth="1"/>
    <col min="11783" max="11783" width="6.140625" style="166" customWidth="1"/>
    <col min="11784" max="11784" width="10.5703125" style="166" customWidth="1"/>
    <col min="11785" max="11785" width="11" style="166" customWidth="1"/>
    <col min="11786" max="11786" width="20.5703125" style="166" customWidth="1"/>
    <col min="11787" max="11794" width="11.7109375" style="166" customWidth="1"/>
    <col min="11795" max="11795" width="45.140625" style="166" customWidth="1"/>
    <col min="11796" max="11806" width="11.7109375" style="166" customWidth="1"/>
    <col min="11807" max="12014" width="11.7109375" style="166"/>
    <col min="12015" max="12015" width="4" style="166" customWidth="1"/>
    <col min="12016" max="12016" width="15.85546875" style="166" bestFit="1" customWidth="1"/>
    <col min="12017" max="12017" width="30.7109375" style="166" customWidth="1"/>
    <col min="12018" max="12019" width="32.5703125" style="166" customWidth="1"/>
    <col min="12020" max="12022" width="14.5703125" style="166" customWidth="1"/>
    <col min="12023" max="12023" width="27" style="166" customWidth="1"/>
    <col min="12024" max="12024" width="13.85546875" style="166" customWidth="1"/>
    <col min="12025" max="12025" width="18.28515625" style="166" customWidth="1"/>
    <col min="12026" max="12026" width="16.28515625" style="166" customWidth="1"/>
    <col min="12027" max="12027" width="14" style="166" customWidth="1"/>
    <col min="12028" max="12028" width="16.7109375" style="166" customWidth="1"/>
    <col min="12029" max="12029" width="14.85546875" style="166" customWidth="1"/>
    <col min="12030" max="12030" width="15.42578125" style="166" customWidth="1"/>
    <col min="12031" max="12032" width="6.5703125" style="166" customWidth="1"/>
    <col min="12033" max="12033" width="8.42578125" style="166" customWidth="1"/>
    <col min="12034" max="12034" width="4.85546875" style="166" customWidth="1"/>
    <col min="12035" max="12035" width="10.140625" style="166" customWidth="1"/>
    <col min="12036" max="12036" width="12.28515625" style="166" customWidth="1"/>
    <col min="12037" max="12037" width="10.28515625" style="166" customWidth="1"/>
    <col min="12038" max="12038" width="12" style="166" customWidth="1"/>
    <col min="12039" max="12039" width="6.140625" style="166" customWidth="1"/>
    <col min="12040" max="12040" width="10.5703125" style="166" customWidth="1"/>
    <col min="12041" max="12041" width="11" style="166" customWidth="1"/>
    <col min="12042" max="12042" width="20.5703125" style="166" customWidth="1"/>
    <col min="12043" max="12050" width="11.7109375" style="166" customWidth="1"/>
    <col min="12051" max="12051" width="45.140625" style="166" customWidth="1"/>
    <col min="12052" max="12062" width="11.7109375" style="166" customWidth="1"/>
    <col min="12063" max="12270" width="11.7109375" style="166"/>
    <col min="12271" max="12271" width="4" style="166" customWidth="1"/>
    <col min="12272" max="12272" width="15.85546875" style="166" bestFit="1" customWidth="1"/>
    <col min="12273" max="12273" width="30.7109375" style="166" customWidth="1"/>
    <col min="12274" max="12275" width="32.5703125" style="166" customWidth="1"/>
    <col min="12276" max="12278" width="14.5703125" style="166" customWidth="1"/>
    <col min="12279" max="12279" width="27" style="166" customWidth="1"/>
    <col min="12280" max="12280" width="13.85546875" style="166" customWidth="1"/>
    <col min="12281" max="12281" width="18.28515625" style="166" customWidth="1"/>
    <col min="12282" max="12282" width="16.28515625" style="166" customWidth="1"/>
    <col min="12283" max="12283" width="14" style="166" customWidth="1"/>
    <col min="12284" max="12284" width="16.7109375" style="166" customWidth="1"/>
    <col min="12285" max="12285" width="14.85546875" style="166" customWidth="1"/>
    <col min="12286" max="12286" width="15.42578125" style="166" customWidth="1"/>
    <col min="12287" max="12288" width="6.5703125" style="166" customWidth="1"/>
    <col min="12289" max="12289" width="8.42578125" style="166" customWidth="1"/>
    <col min="12290" max="12290" width="4.85546875" style="166" customWidth="1"/>
    <col min="12291" max="12291" width="10.140625" style="166" customWidth="1"/>
    <col min="12292" max="12292" width="12.28515625" style="166" customWidth="1"/>
    <col min="12293" max="12293" width="10.28515625" style="166" customWidth="1"/>
    <col min="12294" max="12294" width="12" style="166" customWidth="1"/>
    <col min="12295" max="12295" width="6.140625" style="166" customWidth="1"/>
    <col min="12296" max="12296" width="10.5703125" style="166" customWidth="1"/>
    <col min="12297" max="12297" width="11" style="166" customWidth="1"/>
    <col min="12298" max="12298" width="20.5703125" style="166" customWidth="1"/>
    <col min="12299" max="12306" width="11.7109375" style="166" customWidth="1"/>
    <col min="12307" max="12307" width="45.140625" style="166" customWidth="1"/>
    <col min="12308" max="12318" width="11.7109375" style="166" customWidth="1"/>
    <col min="12319" max="12526" width="11.7109375" style="166"/>
    <col min="12527" max="12527" width="4" style="166" customWidth="1"/>
    <col min="12528" max="12528" width="15.85546875" style="166" bestFit="1" customWidth="1"/>
    <col min="12529" max="12529" width="30.7109375" style="166" customWidth="1"/>
    <col min="12530" max="12531" width="32.5703125" style="166" customWidth="1"/>
    <col min="12532" max="12534" width="14.5703125" style="166" customWidth="1"/>
    <col min="12535" max="12535" width="27" style="166" customWidth="1"/>
    <col min="12536" max="12536" width="13.85546875" style="166" customWidth="1"/>
    <col min="12537" max="12537" width="18.28515625" style="166" customWidth="1"/>
    <col min="12538" max="12538" width="16.28515625" style="166" customWidth="1"/>
    <col min="12539" max="12539" width="14" style="166" customWidth="1"/>
    <col min="12540" max="12540" width="16.7109375" style="166" customWidth="1"/>
    <col min="12541" max="12541" width="14.85546875" style="166" customWidth="1"/>
    <col min="12542" max="12542" width="15.42578125" style="166" customWidth="1"/>
    <col min="12543" max="12544" width="6.5703125" style="166" customWidth="1"/>
    <col min="12545" max="12545" width="8.42578125" style="166" customWidth="1"/>
    <col min="12546" max="12546" width="4.85546875" style="166" customWidth="1"/>
    <col min="12547" max="12547" width="10.140625" style="166" customWidth="1"/>
    <col min="12548" max="12548" width="12.28515625" style="166" customWidth="1"/>
    <col min="12549" max="12549" width="10.28515625" style="166" customWidth="1"/>
    <col min="12550" max="12550" width="12" style="166" customWidth="1"/>
    <col min="12551" max="12551" width="6.140625" style="166" customWidth="1"/>
    <col min="12552" max="12552" width="10.5703125" style="166" customWidth="1"/>
    <col min="12553" max="12553" width="11" style="166" customWidth="1"/>
    <col min="12554" max="12554" width="20.5703125" style="166" customWidth="1"/>
    <col min="12555" max="12562" width="11.7109375" style="166" customWidth="1"/>
    <col min="12563" max="12563" width="45.140625" style="166" customWidth="1"/>
    <col min="12564" max="12574" width="11.7109375" style="166" customWidth="1"/>
    <col min="12575" max="12782" width="11.7109375" style="166"/>
    <col min="12783" max="12783" width="4" style="166" customWidth="1"/>
    <col min="12784" max="12784" width="15.85546875" style="166" bestFit="1" customWidth="1"/>
    <col min="12785" max="12785" width="30.7109375" style="166" customWidth="1"/>
    <col min="12786" max="12787" width="32.5703125" style="166" customWidth="1"/>
    <col min="12788" max="12790" width="14.5703125" style="166" customWidth="1"/>
    <col min="12791" max="12791" width="27" style="166" customWidth="1"/>
    <col min="12792" max="12792" width="13.85546875" style="166" customWidth="1"/>
    <col min="12793" max="12793" width="18.28515625" style="166" customWidth="1"/>
    <col min="12794" max="12794" width="16.28515625" style="166" customWidth="1"/>
    <col min="12795" max="12795" width="14" style="166" customWidth="1"/>
    <col min="12796" max="12796" width="16.7109375" style="166" customWidth="1"/>
    <col min="12797" max="12797" width="14.85546875" style="166" customWidth="1"/>
    <col min="12798" max="12798" width="15.42578125" style="166" customWidth="1"/>
    <col min="12799" max="12800" width="6.5703125" style="166" customWidth="1"/>
    <col min="12801" max="12801" width="8.42578125" style="166" customWidth="1"/>
    <col min="12802" max="12802" width="4.85546875" style="166" customWidth="1"/>
    <col min="12803" max="12803" width="10.140625" style="166" customWidth="1"/>
    <col min="12804" max="12804" width="12.28515625" style="166" customWidth="1"/>
    <col min="12805" max="12805" width="10.28515625" style="166" customWidth="1"/>
    <col min="12806" max="12806" width="12" style="166" customWidth="1"/>
    <col min="12807" max="12807" width="6.140625" style="166" customWidth="1"/>
    <col min="12808" max="12808" width="10.5703125" style="166" customWidth="1"/>
    <col min="12809" max="12809" width="11" style="166" customWidth="1"/>
    <col min="12810" max="12810" width="20.5703125" style="166" customWidth="1"/>
    <col min="12811" max="12818" width="11.7109375" style="166" customWidth="1"/>
    <col min="12819" max="12819" width="45.140625" style="166" customWidth="1"/>
    <col min="12820" max="12830" width="11.7109375" style="166" customWidth="1"/>
    <col min="12831" max="13038" width="11.7109375" style="166"/>
    <col min="13039" max="13039" width="4" style="166" customWidth="1"/>
    <col min="13040" max="13040" width="15.85546875" style="166" bestFit="1" customWidth="1"/>
    <col min="13041" max="13041" width="30.7109375" style="166" customWidth="1"/>
    <col min="13042" max="13043" width="32.5703125" style="166" customWidth="1"/>
    <col min="13044" max="13046" width="14.5703125" style="166" customWidth="1"/>
    <col min="13047" max="13047" width="27" style="166" customWidth="1"/>
    <col min="13048" max="13048" width="13.85546875" style="166" customWidth="1"/>
    <col min="13049" max="13049" width="18.28515625" style="166" customWidth="1"/>
    <col min="13050" max="13050" width="16.28515625" style="166" customWidth="1"/>
    <col min="13051" max="13051" width="14" style="166" customWidth="1"/>
    <col min="13052" max="13052" width="16.7109375" style="166" customWidth="1"/>
    <col min="13053" max="13053" width="14.85546875" style="166" customWidth="1"/>
    <col min="13054" max="13054" width="15.42578125" style="166" customWidth="1"/>
    <col min="13055" max="13056" width="6.5703125" style="166" customWidth="1"/>
    <col min="13057" max="13057" width="8.42578125" style="166" customWidth="1"/>
    <col min="13058" max="13058" width="4.85546875" style="166" customWidth="1"/>
    <col min="13059" max="13059" width="10.140625" style="166" customWidth="1"/>
    <col min="13060" max="13060" width="12.28515625" style="166" customWidth="1"/>
    <col min="13061" max="13061" width="10.28515625" style="166" customWidth="1"/>
    <col min="13062" max="13062" width="12" style="166" customWidth="1"/>
    <col min="13063" max="13063" width="6.140625" style="166" customWidth="1"/>
    <col min="13064" max="13064" width="10.5703125" style="166" customWidth="1"/>
    <col min="13065" max="13065" width="11" style="166" customWidth="1"/>
    <col min="13066" max="13066" width="20.5703125" style="166" customWidth="1"/>
    <col min="13067" max="13074" width="11.7109375" style="166" customWidth="1"/>
    <col min="13075" max="13075" width="45.140625" style="166" customWidth="1"/>
    <col min="13076" max="13086" width="11.7109375" style="166" customWidth="1"/>
    <col min="13087" max="13294" width="11.7109375" style="166"/>
    <col min="13295" max="13295" width="4" style="166" customWidth="1"/>
    <col min="13296" max="13296" width="15.85546875" style="166" bestFit="1" customWidth="1"/>
    <col min="13297" max="13297" width="30.7109375" style="166" customWidth="1"/>
    <col min="13298" max="13299" width="32.5703125" style="166" customWidth="1"/>
    <col min="13300" max="13302" width="14.5703125" style="166" customWidth="1"/>
    <col min="13303" max="13303" width="27" style="166" customWidth="1"/>
    <col min="13304" max="13304" width="13.85546875" style="166" customWidth="1"/>
    <col min="13305" max="13305" width="18.28515625" style="166" customWidth="1"/>
    <col min="13306" max="13306" width="16.28515625" style="166" customWidth="1"/>
    <col min="13307" max="13307" width="14" style="166" customWidth="1"/>
    <col min="13308" max="13308" width="16.7109375" style="166" customWidth="1"/>
    <col min="13309" max="13309" width="14.85546875" style="166" customWidth="1"/>
    <col min="13310" max="13310" width="15.42578125" style="166" customWidth="1"/>
    <col min="13311" max="13312" width="6.5703125" style="166" customWidth="1"/>
    <col min="13313" max="13313" width="8.42578125" style="166" customWidth="1"/>
    <col min="13314" max="13314" width="4.85546875" style="166" customWidth="1"/>
    <col min="13315" max="13315" width="10.140625" style="166" customWidth="1"/>
    <col min="13316" max="13316" width="12.28515625" style="166" customWidth="1"/>
    <col min="13317" max="13317" width="10.28515625" style="166" customWidth="1"/>
    <col min="13318" max="13318" width="12" style="166" customWidth="1"/>
    <col min="13319" max="13319" width="6.140625" style="166" customWidth="1"/>
    <col min="13320" max="13320" width="10.5703125" style="166" customWidth="1"/>
    <col min="13321" max="13321" width="11" style="166" customWidth="1"/>
    <col min="13322" max="13322" width="20.5703125" style="166" customWidth="1"/>
    <col min="13323" max="13330" width="11.7109375" style="166" customWidth="1"/>
    <col min="13331" max="13331" width="45.140625" style="166" customWidth="1"/>
    <col min="13332" max="13342" width="11.7109375" style="166" customWidth="1"/>
    <col min="13343" max="13550" width="11.7109375" style="166"/>
    <col min="13551" max="13551" width="4" style="166" customWidth="1"/>
    <col min="13552" max="13552" width="15.85546875" style="166" bestFit="1" customWidth="1"/>
    <col min="13553" max="13553" width="30.7109375" style="166" customWidth="1"/>
    <col min="13554" max="13555" width="32.5703125" style="166" customWidth="1"/>
    <col min="13556" max="13558" width="14.5703125" style="166" customWidth="1"/>
    <col min="13559" max="13559" width="27" style="166" customWidth="1"/>
    <col min="13560" max="13560" width="13.85546875" style="166" customWidth="1"/>
    <col min="13561" max="13561" width="18.28515625" style="166" customWidth="1"/>
    <col min="13562" max="13562" width="16.28515625" style="166" customWidth="1"/>
    <col min="13563" max="13563" width="14" style="166" customWidth="1"/>
    <col min="13564" max="13564" width="16.7109375" style="166" customWidth="1"/>
    <col min="13565" max="13565" width="14.85546875" style="166" customWidth="1"/>
    <col min="13566" max="13566" width="15.42578125" style="166" customWidth="1"/>
    <col min="13567" max="13568" width="6.5703125" style="166" customWidth="1"/>
    <col min="13569" max="13569" width="8.42578125" style="166" customWidth="1"/>
    <col min="13570" max="13570" width="4.85546875" style="166" customWidth="1"/>
    <col min="13571" max="13571" width="10.140625" style="166" customWidth="1"/>
    <col min="13572" max="13572" width="12.28515625" style="166" customWidth="1"/>
    <col min="13573" max="13573" width="10.28515625" style="166" customWidth="1"/>
    <col min="13574" max="13574" width="12" style="166" customWidth="1"/>
    <col min="13575" max="13575" width="6.140625" style="166" customWidth="1"/>
    <col min="13576" max="13576" width="10.5703125" style="166" customWidth="1"/>
    <col min="13577" max="13577" width="11" style="166" customWidth="1"/>
    <col min="13578" max="13578" width="20.5703125" style="166" customWidth="1"/>
    <col min="13579" max="13586" width="11.7109375" style="166" customWidth="1"/>
    <col min="13587" max="13587" width="45.140625" style="166" customWidth="1"/>
    <col min="13588" max="13598" width="11.7109375" style="166" customWidth="1"/>
    <col min="13599" max="13806" width="11.7109375" style="166"/>
    <col min="13807" max="13807" width="4" style="166" customWidth="1"/>
    <col min="13808" max="13808" width="15.85546875" style="166" bestFit="1" customWidth="1"/>
    <col min="13809" max="13809" width="30.7109375" style="166" customWidth="1"/>
    <col min="13810" max="13811" width="32.5703125" style="166" customWidth="1"/>
    <col min="13812" max="13814" width="14.5703125" style="166" customWidth="1"/>
    <col min="13815" max="13815" width="27" style="166" customWidth="1"/>
    <col min="13816" max="13816" width="13.85546875" style="166" customWidth="1"/>
    <col min="13817" max="13817" width="18.28515625" style="166" customWidth="1"/>
    <col min="13818" max="13818" width="16.28515625" style="166" customWidth="1"/>
    <col min="13819" max="13819" width="14" style="166" customWidth="1"/>
    <col min="13820" max="13820" width="16.7109375" style="166" customWidth="1"/>
    <col min="13821" max="13821" width="14.85546875" style="166" customWidth="1"/>
    <col min="13822" max="13822" width="15.42578125" style="166" customWidth="1"/>
    <col min="13823" max="13824" width="6.5703125" style="166" customWidth="1"/>
    <col min="13825" max="13825" width="8.42578125" style="166" customWidth="1"/>
    <col min="13826" max="13826" width="4.85546875" style="166" customWidth="1"/>
    <col min="13827" max="13827" width="10.140625" style="166" customWidth="1"/>
    <col min="13828" max="13828" width="12.28515625" style="166" customWidth="1"/>
    <col min="13829" max="13829" width="10.28515625" style="166" customWidth="1"/>
    <col min="13830" max="13830" width="12" style="166" customWidth="1"/>
    <col min="13831" max="13831" width="6.140625" style="166" customWidth="1"/>
    <col min="13832" max="13832" width="10.5703125" style="166" customWidth="1"/>
    <col min="13833" max="13833" width="11" style="166" customWidth="1"/>
    <col min="13834" max="13834" width="20.5703125" style="166" customWidth="1"/>
    <col min="13835" max="13842" width="11.7109375" style="166" customWidth="1"/>
    <col min="13843" max="13843" width="45.140625" style="166" customWidth="1"/>
    <col min="13844" max="13854" width="11.7109375" style="166" customWidth="1"/>
    <col min="13855" max="14062" width="11.7109375" style="166"/>
    <col min="14063" max="14063" width="4" style="166" customWidth="1"/>
    <col min="14064" max="14064" width="15.85546875" style="166" bestFit="1" customWidth="1"/>
    <col min="14065" max="14065" width="30.7109375" style="166" customWidth="1"/>
    <col min="14066" max="14067" width="32.5703125" style="166" customWidth="1"/>
    <col min="14068" max="14070" width="14.5703125" style="166" customWidth="1"/>
    <col min="14071" max="14071" width="27" style="166" customWidth="1"/>
    <col min="14072" max="14072" width="13.85546875" style="166" customWidth="1"/>
    <col min="14073" max="14073" width="18.28515625" style="166" customWidth="1"/>
    <col min="14074" max="14074" width="16.28515625" style="166" customWidth="1"/>
    <col min="14075" max="14075" width="14" style="166" customWidth="1"/>
    <col min="14076" max="14076" width="16.7109375" style="166" customWidth="1"/>
    <col min="14077" max="14077" width="14.85546875" style="166" customWidth="1"/>
    <col min="14078" max="14078" width="15.42578125" style="166" customWidth="1"/>
    <col min="14079" max="14080" width="6.5703125" style="166" customWidth="1"/>
    <col min="14081" max="14081" width="8.42578125" style="166" customWidth="1"/>
    <col min="14082" max="14082" width="4.85546875" style="166" customWidth="1"/>
    <col min="14083" max="14083" width="10.140625" style="166" customWidth="1"/>
    <col min="14084" max="14084" width="12.28515625" style="166" customWidth="1"/>
    <col min="14085" max="14085" width="10.28515625" style="166" customWidth="1"/>
    <col min="14086" max="14086" width="12" style="166" customWidth="1"/>
    <col min="14087" max="14087" width="6.140625" style="166" customWidth="1"/>
    <col min="14088" max="14088" width="10.5703125" style="166" customWidth="1"/>
    <col min="14089" max="14089" width="11" style="166" customWidth="1"/>
    <col min="14090" max="14090" width="20.5703125" style="166" customWidth="1"/>
    <col min="14091" max="14098" width="11.7109375" style="166" customWidth="1"/>
    <col min="14099" max="14099" width="45.140625" style="166" customWidth="1"/>
    <col min="14100" max="14110" width="11.7109375" style="166" customWidth="1"/>
    <col min="14111" max="14318" width="11.7109375" style="166"/>
    <col min="14319" max="14319" width="4" style="166" customWidth="1"/>
    <col min="14320" max="14320" width="15.85546875" style="166" bestFit="1" customWidth="1"/>
    <col min="14321" max="14321" width="30.7109375" style="166" customWidth="1"/>
    <col min="14322" max="14323" width="32.5703125" style="166" customWidth="1"/>
    <col min="14324" max="14326" width="14.5703125" style="166" customWidth="1"/>
    <col min="14327" max="14327" width="27" style="166" customWidth="1"/>
    <col min="14328" max="14328" width="13.85546875" style="166" customWidth="1"/>
    <col min="14329" max="14329" width="18.28515625" style="166" customWidth="1"/>
    <col min="14330" max="14330" width="16.28515625" style="166" customWidth="1"/>
    <col min="14331" max="14331" width="14" style="166" customWidth="1"/>
    <col min="14332" max="14332" width="16.7109375" style="166" customWidth="1"/>
    <col min="14333" max="14333" width="14.85546875" style="166" customWidth="1"/>
    <col min="14334" max="14334" width="15.42578125" style="166" customWidth="1"/>
    <col min="14335" max="14336" width="6.5703125" style="166" customWidth="1"/>
    <col min="14337" max="14337" width="8.42578125" style="166" customWidth="1"/>
    <col min="14338" max="14338" width="4.85546875" style="166" customWidth="1"/>
    <col min="14339" max="14339" width="10.140625" style="166" customWidth="1"/>
    <col min="14340" max="14340" width="12.28515625" style="166" customWidth="1"/>
    <col min="14341" max="14341" width="10.28515625" style="166" customWidth="1"/>
    <col min="14342" max="14342" width="12" style="166" customWidth="1"/>
    <col min="14343" max="14343" width="6.140625" style="166" customWidth="1"/>
    <col min="14344" max="14344" width="10.5703125" style="166" customWidth="1"/>
    <col min="14345" max="14345" width="11" style="166" customWidth="1"/>
    <col min="14346" max="14346" width="20.5703125" style="166" customWidth="1"/>
    <col min="14347" max="14354" width="11.7109375" style="166" customWidth="1"/>
    <col min="14355" max="14355" width="45.140625" style="166" customWidth="1"/>
    <col min="14356" max="14366" width="11.7109375" style="166" customWidth="1"/>
    <col min="14367" max="14574" width="11.7109375" style="166"/>
    <col min="14575" max="14575" width="4" style="166" customWidth="1"/>
    <col min="14576" max="14576" width="15.85546875" style="166" bestFit="1" customWidth="1"/>
    <col min="14577" max="14577" width="30.7109375" style="166" customWidth="1"/>
    <col min="14578" max="14579" width="32.5703125" style="166" customWidth="1"/>
    <col min="14580" max="14582" width="14.5703125" style="166" customWidth="1"/>
    <col min="14583" max="14583" width="27" style="166" customWidth="1"/>
    <col min="14584" max="14584" width="13.85546875" style="166" customWidth="1"/>
    <col min="14585" max="14585" width="18.28515625" style="166" customWidth="1"/>
    <col min="14586" max="14586" width="16.28515625" style="166" customWidth="1"/>
    <col min="14587" max="14587" width="14" style="166" customWidth="1"/>
    <col min="14588" max="14588" width="16.7109375" style="166" customWidth="1"/>
    <col min="14589" max="14589" width="14.85546875" style="166" customWidth="1"/>
    <col min="14590" max="14590" width="15.42578125" style="166" customWidth="1"/>
    <col min="14591" max="14592" width="6.5703125" style="166" customWidth="1"/>
    <col min="14593" max="14593" width="8.42578125" style="166" customWidth="1"/>
    <col min="14594" max="14594" width="4.85546875" style="166" customWidth="1"/>
    <col min="14595" max="14595" width="10.140625" style="166" customWidth="1"/>
    <col min="14596" max="14596" width="12.28515625" style="166" customWidth="1"/>
    <col min="14597" max="14597" width="10.28515625" style="166" customWidth="1"/>
    <col min="14598" max="14598" width="12" style="166" customWidth="1"/>
    <col min="14599" max="14599" width="6.140625" style="166" customWidth="1"/>
    <col min="14600" max="14600" width="10.5703125" style="166" customWidth="1"/>
    <col min="14601" max="14601" width="11" style="166" customWidth="1"/>
    <col min="14602" max="14602" width="20.5703125" style="166" customWidth="1"/>
    <col min="14603" max="14610" width="11.7109375" style="166" customWidth="1"/>
    <col min="14611" max="14611" width="45.140625" style="166" customWidth="1"/>
    <col min="14612" max="14622" width="11.7109375" style="166" customWidth="1"/>
    <col min="14623" max="14830" width="11.7109375" style="166"/>
    <col min="14831" max="14831" width="4" style="166" customWidth="1"/>
    <col min="14832" max="14832" width="15.85546875" style="166" bestFit="1" customWidth="1"/>
    <col min="14833" max="14833" width="30.7109375" style="166" customWidth="1"/>
    <col min="14834" max="14835" width="32.5703125" style="166" customWidth="1"/>
    <col min="14836" max="14838" width="14.5703125" style="166" customWidth="1"/>
    <col min="14839" max="14839" width="27" style="166" customWidth="1"/>
    <col min="14840" max="14840" width="13.85546875" style="166" customWidth="1"/>
    <col min="14841" max="14841" width="18.28515625" style="166" customWidth="1"/>
    <col min="14842" max="14842" width="16.28515625" style="166" customWidth="1"/>
    <col min="14843" max="14843" width="14" style="166" customWidth="1"/>
    <col min="14844" max="14844" width="16.7109375" style="166" customWidth="1"/>
    <col min="14845" max="14845" width="14.85546875" style="166" customWidth="1"/>
    <col min="14846" max="14846" width="15.42578125" style="166" customWidth="1"/>
    <col min="14847" max="14848" width="6.5703125" style="166" customWidth="1"/>
    <col min="14849" max="14849" width="8.42578125" style="166" customWidth="1"/>
    <col min="14850" max="14850" width="4.85546875" style="166" customWidth="1"/>
    <col min="14851" max="14851" width="10.140625" style="166" customWidth="1"/>
    <col min="14852" max="14852" width="12.28515625" style="166" customWidth="1"/>
    <col min="14853" max="14853" width="10.28515625" style="166" customWidth="1"/>
    <col min="14854" max="14854" width="12" style="166" customWidth="1"/>
    <col min="14855" max="14855" width="6.140625" style="166" customWidth="1"/>
    <col min="14856" max="14856" width="10.5703125" style="166" customWidth="1"/>
    <col min="14857" max="14857" width="11" style="166" customWidth="1"/>
    <col min="14858" max="14858" width="20.5703125" style="166" customWidth="1"/>
    <col min="14859" max="14866" width="11.7109375" style="166" customWidth="1"/>
    <col min="14867" max="14867" width="45.140625" style="166" customWidth="1"/>
    <col min="14868" max="14878" width="11.7109375" style="166" customWidth="1"/>
    <col min="14879" max="15086" width="11.7109375" style="166"/>
    <col min="15087" max="15087" width="4" style="166" customWidth="1"/>
    <col min="15088" max="15088" width="15.85546875" style="166" bestFit="1" customWidth="1"/>
    <col min="15089" max="15089" width="30.7109375" style="166" customWidth="1"/>
    <col min="15090" max="15091" width="32.5703125" style="166" customWidth="1"/>
    <col min="15092" max="15094" width="14.5703125" style="166" customWidth="1"/>
    <col min="15095" max="15095" width="27" style="166" customWidth="1"/>
    <col min="15096" max="15096" width="13.85546875" style="166" customWidth="1"/>
    <col min="15097" max="15097" width="18.28515625" style="166" customWidth="1"/>
    <col min="15098" max="15098" width="16.28515625" style="166" customWidth="1"/>
    <col min="15099" max="15099" width="14" style="166" customWidth="1"/>
    <col min="15100" max="15100" width="16.7109375" style="166" customWidth="1"/>
    <col min="15101" max="15101" width="14.85546875" style="166" customWidth="1"/>
    <col min="15102" max="15102" width="15.42578125" style="166" customWidth="1"/>
    <col min="15103" max="15104" width="6.5703125" style="166" customWidth="1"/>
    <col min="15105" max="15105" width="8.42578125" style="166" customWidth="1"/>
    <col min="15106" max="15106" width="4.85546875" style="166" customWidth="1"/>
    <col min="15107" max="15107" width="10.140625" style="166" customWidth="1"/>
    <col min="15108" max="15108" width="12.28515625" style="166" customWidth="1"/>
    <col min="15109" max="15109" width="10.28515625" style="166" customWidth="1"/>
    <col min="15110" max="15110" width="12" style="166" customWidth="1"/>
    <col min="15111" max="15111" width="6.140625" style="166" customWidth="1"/>
    <col min="15112" max="15112" width="10.5703125" style="166" customWidth="1"/>
    <col min="15113" max="15113" width="11" style="166" customWidth="1"/>
    <col min="15114" max="15114" width="20.5703125" style="166" customWidth="1"/>
    <col min="15115" max="15122" width="11.7109375" style="166" customWidth="1"/>
    <col min="15123" max="15123" width="45.140625" style="166" customWidth="1"/>
    <col min="15124" max="15134" width="11.7109375" style="166" customWidth="1"/>
    <col min="15135" max="15342" width="11.7109375" style="166"/>
    <col min="15343" max="15343" width="4" style="166" customWidth="1"/>
    <col min="15344" max="15344" width="15.85546875" style="166" bestFit="1" customWidth="1"/>
    <col min="15345" max="15345" width="30.7109375" style="166" customWidth="1"/>
    <col min="15346" max="15347" width="32.5703125" style="166" customWidth="1"/>
    <col min="15348" max="15350" width="14.5703125" style="166" customWidth="1"/>
    <col min="15351" max="15351" width="27" style="166" customWidth="1"/>
    <col min="15352" max="15352" width="13.85546875" style="166" customWidth="1"/>
    <col min="15353" max="15353" width="18.28515625" style="166" customWidth="1"/>
    <col min="15354" max="15354" width="16.28515625" style="166" customWidth="1"/>
    <col min="15355" max="15355" width="14" style="166" customWidth="1"/>
    <col min="15356" max="15356" width="16.7109375" style="166" customWidth="1"/>
    <col min="15357" max="15357" width="14.85546875" style="166" customWidth="1"/>
    <col min="15358" max="15358" width="15.42578125" style="166" customWidth="1"/>
    <col min="15359" max="15360" width="6.5703125" style="166" customWidth="1"/>
    <col min="15361" max="15361" width="8.42578125" style="166" customWidth="1"/>
    <col min="15362" max="15362" width="4.85546875" style="166" customWidth="1"/>
    <col min="15363" max="15363" width="10.140625" style="166" customWidth="1"/>
    <col min="15364" max="15364" width="12.28515625" style="166" customWidth="1"/>
    <col min="15365" max="15365" width="10.28515625" style="166" customWidth="1"/>
    <col min="15366" max="15366" width="12" style="166" customWidth="1"/>
    <col min="15367" max="15367" width="6.140625" style="166" customWidth="1"/>
    <col min="15368" max="15368" width="10.5703125" style="166" customWidth="1"/>
    <col min="15369" max="15369" width="11" style="166" customWidth="1"/>
    <col min="15370" max="15370" width="20.5703125" style="166" customWidth="1"/>
    <col min="15371" max="15378" width="11.7109375" style="166" customWidth="1"/>
    <col min="15379" max="15379" width="45.140625" style="166" customWidth="1"/>
    <col min="15380" max="15390" width="11.7109375" style="166" customWidth="1"/>
    <col min="15391" max="15598" width="11.7109375" style="166"/>
    <col min="15599" max="15599" width="4" style="166" customWidth="1"/>
    <col min="15600" max="15600" width="15.85546875" style="166" bestFit="1" customWidth="1"/>
    <col min="15601" max="15601" width="30.7109375" style="166" customWidth="1"/>
    <col min="15602" max="15603" width="32.5703125" style="166" customWidth="1"/>
    <col min="15604" max="15606" width="14.5703125" style="166" customWidth="1"/>
    <col min="15607" max="15607" width="27" style="166" customWidth="1"/>
    <col min="15608" max="15608" width="13.85546875" style="166" customWidth="1"/>
    <col min="15609" max="15609" width="18.28515625" style="166" customWidth="1"/>
    <col min="15610" max="15610" width="16.28515625" style="166" customWidth="1"/>
    <col min="15611" max="15611" width="14" style="166" customWidth="1"/>
    <col min="15612" max="15612" width="16.7109375" style="166" customWidth="1"/>
    <col min="15613" max="15613" width="14.85546875" style="166" customWidth="1"/>
    <col min="15614" max="15614" width="15.42578125" style="166" customWidth="1"/>
    <col min="15615" max="15616" width="6.5703125" style="166" customWidth="1"/>
    <col min="15617" max="15617" width="8.42578125" style="166" customWidth="1"/>
    <col min="15618" max="15618" width="4.85546875" style="166" customWidth="1"/>
    <col min="15619" max="15619" width="10.140625" style="166" customWidth="1"/>
    <col min="15620" max="15620" width="12.28515625" style="166" customWidth="1"/>
    <col min="15621" max="15621" width="10.28515625" style="166" customWidth="1"/>
    <col min="15622" max="15622" width="12" style="166" customWidth="1"/>
    <col min="15623" max="15623" width="6.140625" style="166" customWidth="1"/>
    <col min="15624" max="15624" width="10.5703125" style="166" customWidth="1"/>
    <col min="15625" max="15625" width="11" style="166" customWidth="1"/>
    <col min="15626" max="15626" width="20.5703125" style="166" customWidth="1"/>
    <col min="15627" max="15634" width="11.7109375" style="166" customWidth="1"/>
    <col min="15635" max="15635" width="45.140625" style="166" customWidth="1"/>
    <col min="15636" max="15646" width="11.7109375" style="166" customWidth="1"/>
    <col min="15647" max="15854" width="11.7109375" style="166"/>
    <col min="15855" max="15855" width="4" style="166" customWidth="1"/>
    <col min="15856" max="15856" width="15.85546875" style="166" bestFit="1" customWidth="1"/>
    <col min="15857" max="15857" width="30.7109375" style="166" customWidth="1"/>
    <col min="15858" max="15859" width="32.5703125" style="166" customWidth="1"/>
    <col min="15860" max="15862" width="14.5703125" style="166" customWidth="1"/>
    <col min="15863" max="15863" width="27" style="166" customWidth="1"/>
    <col min="15864" max="15864" width="13.85546875" style="166" customWidth="1"/>
    <col min="15865" max="15865" width="18.28515625" style="166" customWidth="1"/>
    <col min="15866" max="15866" width="16.28515625" style="166" customWidth="1"/>
    <col min="15867" max="15867" width="14" style="166" customWidth="1"/>
    <col min="15868" max="15868" width="16.7109375" style="166" customWidth="1"/>
    <col min="15869" max="15869" width="14.85546875" style="166" customWidth="1"/>
    <col min="15870" max="15870" width="15.42578125" style="166" customWidth="1"/>
    <col min="15871" max="15872" width="6.5703125" style="166" customWidth="1"/>
    <col min="15873" max="15873" width="8.42578125" style="166" customWidth="1"/>
    <col min="15874" max="15874" width="4.85546875" style="166" customWidth="1"/>
    <col min="15875" max="15875" width="10.140625" style="166" customWidth="1"/>
    <col min="15876" max="15876" width="12.28515625" style="166" customWidth="1"/>
    <col min="15877" max="15877" width="10.28515625" style="166" customWidth="1"/>
    <col min="15878" max="15878" width="12" style="166" customWidth="1"/>
    <col min="15879" max="15879" width="6.140625" style="166" customWidth="1"/>
    <col min="15880" max="15880" width="10.5703125" style="166" customWidth="1"/>
    <col min="15881" max="15881" width="11" style="166" customWidth="1"/>
    <col min="15882" max="15882" width="20.5703125" style="166" customWidth="1"/>
    <col min="15883" max="15890" width="11.7109375" style="166" customWidth="1"/>
    <col min="15891" max="15891" width="45.140625" style="166" customWidth="1"/>
    <col min="15892" max="15902" width="11.7109375" style="166" customWidth="1"/>
    <col min="15903" max="16110" width="11.7109375" style="166"/>
    <col min="16111" max="16111" width="4" style="166" customWidth="1"/>
    <col min="16112" max="16112" width="15.85546875" style="166" bestFit="1" customWidth="1"/>
    <col min="16113" max="16113" width="30.7109375" style="166" customWidth="1"/>
    <col min="16114" max="16115" width="32.5703125" style="166" customWidth="1"/>
    <col min="16116" max="16118" width="14.5703125" style="166" customWidth="1"/>
    <col min="16119" max="16119" width="27" style="166" customWidth="1"/>
    <col min="16120" max="16120" width="13.85546875" style="166" customWidth="1"/>
    <col min="16121" max="16121" width="18.28515625" style="166" customWidth="1"/>
    <col min="16122" max="16122" width="16.28515625" style="166" customWidth="1"/>
    <col min="16123" max="16123" width="14" style="166" customWidth="1"/>
    <col min="16124" max="16124" width="16.7109375" style="166" customWidth="1"/>
    <col min="16125" max="16125" width="14.85546875" style="166" customWidth="1"/>
    <col min="16126" max="16126" width="15.42578125" style="166" customWidth="1"/>
    <col min="16127" max="16128" width="6.5703125" style="166" customWidth="1"/>
    <col min="16129" max="16129" width="8.42578125" style="166" customWidth="1"/>
    <col min="16130" max="16130" width="4.85546875" style="166" customWidth="1"/>
    <col min="16131" max="16131" width="10.140625" style="166" customWidth="1"/>
    <col min="16132" max="16132" width="12.28515625" style="166" customWidth="1"/>
    <col min="16133" max="16133" width="10.28515625" style="166" customWidth="1"/>
    <col min="16134" max="16134" width="12" style="166" customWidth="1"/>
    <col min="16135" max="16135" width="6.140625" style="166" customWidth="1"/>
    <col min="16136" max="16136" width="10.5703125" style="166" customWidth="1"/>
    <col min="16137" max="16137" width="11" style="166" customWidth="1"/>
    <col min="16138" max="16138" width="20.5703125" style="166" customWidth="1"/>
    <col min="16139" max="16146" width="11.7109375" style="166" customWidth="1"/>
    <col min="16147" max="16147" width="45.140625" style="166" customWidth="1"/>
    <col min="16148" max="16158" width="11.7109375" style="166" customWidth="1"/>
    <col min="16159" max="16384" width="11.7109375" style="166"/>
  </cols>
  <sheetData>
    <row r="1" spans="1:21" s="147" customFormat="1" ht="21" x14ac:dyDescent="0.2">
      <c r="A1" s="994"/>
      <c r="B1" s="994"/>
      <c r="C1" s="994"/>
      <c r="D1" s="994"/>
      <c r="E1" s="994"/>
      <c r="F1" s="994"/>
      <c r="G1" s="994"/>
      <c r="H1" s="994"/>
      <c r="I1" s="994"/>
      <c r="J1" s="995"/>
      <c r="O1" s="148"/>
      <c r="P1" s="148"/>
      <c r="Q1" s="148"/>
      <c r="R1" s="148"/>
      <c r="S1" s="279"/>
    </row>
    <row r="2" spans="1:21" s="147" customFormat="1" ht="21" x14ac:dyDescent="0.2">
      <c r="A2" s="286"/>
      <c r="B2" s="388"/>
      <c r="C2" s="388"/>
      <c r="D2" s="388"/>
      <c r="E2" s="151"/>
      <c r="F2" s="388"/>
      <c r="G2" s="388"/>
      <c r="H2" s="388"/>
      <c r="I2" s="388"/>
      <c r="J2" s="280"/>
      <c r="O2" s="148"/>
      <c r="P2" s="148"/>
      <c r="Q2" s="148"/>
      <c r="R2" s="148"/>
      <c r="S2" s="279"/>
    </row>
    <row r="3" spans="1:21" s="147" customFormat="1" ht="21" x14ac:dyDescent="0.2">
      <c r="A3" s="286"/>
      <c r="B3" s="388"/>
      <c r="C3" s="388"/>
      <c r="D3" s="388"/>
      <c r="E3" s="151"/>
      <c r="F3" s="388"/>
      <c r="G3" s="388"/>
      <c r="H3" s="388"/>
      <c r="I3" s="388"/>
      <c r="J3" s="280"/>
      <c r="O3" s="148"/>
      <c r="P3" s="148"/>
      <c r="Q3" s="148"/>
      <c r="R3" s="148"/>
      <c r="S3" s="279"/>
    </row>
    <row r="4" spans="1:21" s="147" customFormat="1" ht="21" x14ac:dyDescent="0.2">
      <c r="A4" s="286"/>
      <c r="B4" s="388"/>
      <c r="C4" s="388"/>
      <c r="D4" s="388"/>
      <c r="E4" s="151"/>
      <c r="F4" s="388"/>
      <c r="G4" s="388"/>
      <c r="H4" s="388"/>
      <c r="I4" s="388"/>
      <c r="J4" s="280"/>
      <c r="O4" s="148"/>
      <c r="P4" s="148"/>
      <c r="Q4" s="148"/>
      <c r="R4" s="148"/>
      <c r="S4" s="279"/>
    </row>
    <row r="5" spans="1:21" s="147" customFormat="1" ht="21" x14ac:dyDescent="0.2">
      <c r="A5" s="286"/>
      <c r="B5" s="388"/>
      <c r="C5" s="388"/>
      <c r="D5" s="388"/>
      <c r="E5" s="151"/>
      <c r="F5" s="388"/>
      <c r="G5" s="388"/>
      <c r="H5" s="388"/>
      <c r="I5" s="388"/>
      <c r="J5" s="280"/>
      <c r="O5" s="148"/>
      <c r="P5" s="148"/>
      <c r="Q5" s="148"/>
      <c r="R5" s="148"/>
      <c r="S5" s="279"/>
    </row>
    <row r="6" spans="1:21" s="147" customFormat="1" ht="21" x14ac:dyDescent="0.2">
      <c r="A6" s="286"/>
      <c r="B6" s="388"/>
      <c r="C6" s="388"/>
      <c r="D6" s="388"/>
      <c r="E6" s="151"/>
      <c r="F6" s="388"/>
      <c r="G6" s="388"/>
      <c r="H6" s="388"/>
      <c r="I6" s="388"/>
      <c r="J6" s="280"/>
      <c r="O6" s="148"/>
      <c r="P6" s="148"/>
      <c r="Q6" s="148"/>
      <c r="R6" s="148"/>
      <c r="S6" s="279"/>
    </row>
    <row r="7" spans="1:21" s="147" customFormat="1" ht="21" x14ac:dyDescent="0.2">
      <c r="A7" s="286"/>
      <c r="B7" s="388"/>
      <c r="C7" s="388"/>
      <c r="D7" s="388"/>
      <c r="E7" s="151"/>
      <c r="F7" s="388"/>
      <c r="G7" s="388"/>
      <c r="H7" s="388"/>
      <c r="I7" s="388"/>
      <c r="J7" s="280"/>
      <c r="O7" s="148"/>
      <c r="P7" s="148"/>
      <c r="Q7" s="148"/>
      <c r="R7" s="148"/>
      <c r="S7" s="279"/>
    </row>
    <row r="8" spans="1:21" s="147" customFormat="1" ht="21" x14ac:dyDescent="0.2">
      <c r="A8" s="286"/>
      <c r="B8" s="388"/>
      <c r="C8" s="388"/>
      <c r="D8" s="388"/>
      <c r="E8" s="150"/>
      <c r="F8" s="388"/>
      <c r="G8" s="388"/>
      <c r="H8" s="388"/>
      <c r="I8" s="388"/>
      <c r="J8" s="280"/>
      <c r="O8" s="148"/>
      <c r="P8" s="148"/>
      <c r="Q8" s="148"/>
      <c r="R8" s="148"/>
      <c r="S8" s="279"/>
    </row>
    <row r="9" spans="1:21" s="281" customFormat="1" ht="33.75" customHeight="1" x14ac:dyDescent="0.2">
      <c r="A9" s="1069" t="s">
        <v>3338</v>
      </c>
      <c r="B9" s="1069"/>
      <c r="C9" s="1069"/>
      <c r="D9" s="1069"/>
      <c r="E9" s="1069"/>
      <c r="F9" s="1069"/>
      <c r="G9" s="1069"/>
      <c r="H9" s="1069"/>
      <c r="I9" s="1069"/>
      <c r="J9" s="1069"/>
      <c r="K9" s="1069"/>
      <c r="L9" s="1069"/>
      <c r="M9" s="1069"/>
      <c r="N9" s="1069"/>
      <c r="O9" s="1069"/>
      <c r="P9" s="1069"/>
      <c r="Q9" s="1069"/>
      <c r="R9" s="1069"/>
      <c r="S9" s="1069"/>
      <c r="T9" s="431"/>
      <c r="U9" s="431"/>
    </row>
    <row r="10" spans="1:21" s="281" customFormat="1" ht="31.5" customHeight="1" x14ac:dyDescent="0.2">
      <c r="A10" s="1070" t="s">
        <v>6401</v>
      </c>
      <c r="B10" s="1070"/>
      <c r="C10" s="1070"/>
      <c r="D10" s="1070"/>
      <c r="E10" s="1070"/>
      <c r="F10" s="1070"/>
      <c r="G10" s="1070"/>
      <c r="H10" s="1070"/>
      <c r="I10" s="1070"/>
      <c r="J10" s="1070"/>
      <c r="K10" s="1070"/>
      <c r="L10" s="1070"/>
      <c r="M10" s="1070"/>
      <c r="N10" s="1070"/>
      <c r="O10" s="1070"/>
      <c r="P10" s="1070"/>
      <c r="Q10" s="1070"/>
      <c r="R10" s="1070"/>
      <c r="S10" s="1070"/>
      <c r="T10" s="431"/>
      <c r="U10" s="431"/>
    </row>
    <row r="11" spans="1:21" s="281" customFormat="1" ht="31.5" customHeight="1" x14ac:dyDescent="0.5">
      <c r="A11" s="1071" t="s">
        <v>5769</v>
      </c>
      <c r="B11" s="1071"/>
      <c r="C11" s="1071"/>
      <c r="D11" s="1071"/>
      <c r="E11" s="1071"/>
      <c r="F11" s="1071"/>
      <c r="G11" s="1071"/>
      <c r="H11" s="1071"/>
      <c r="I11" s="1071"/>
      <c r="J11" s="1071"/>
      <c r="K11" s="1071"/>
      <c r="L11" s="1071"/>
      <c r="M11" s="1071"/>
      <c r="N11" s="1071"/>
      <c r="O11" s="1071"/>
      <c r="P11" s="1071"/>
      <c r="Q11" s="1071"/>
      <c r="R11" s="1071"/>
      <c r="S11" s="1071"/>
      <c r="T11" s="431"/>
      <c r="U11" s="431"/>
    </row>
    <row r="12" spans="1:21" s="147" customFormat="1" ht="12" customHeight="1" thickBot="1" x14ac:dyDescent="0.25">
      <c r="A12" s="996"/>
      <c r="B12" s="996"/>
      <c r="C12" s="997"/>
      <c r="D12" s="997"/>
      <c r="E12" s="387"/>
      <c r="F12" s="152"/>
      <c r="G12" s="153"/>
      <c r="H12" s="152"/>
      <c r="I12" s="155"/>
      <c r="J12" s="282"/>
      <c r="O12" s="148"/>
      <c r="P12" s="148"/>
      <c r="Q12" s="148"/>
      <c r="R12" s="148"/>
      <c r="S12" s="279"/>
    </row>
    <row r="13" spans="1:21" s="283" customFormat="1" ht="51.75" customHeight="1" thickTop="1" x14ac:dyDescent="0.15">
      <c r="A13" s="1084" t="s">
        <v>3340</v>
      </c>
      <c r="B13" s="1082" t="s">
        <v>4857</v>
      </c>
      <c r="C13" s="1082" t="s">
        <v>5514</v>
      </c>
      <c r="D13" s="1082" t="s">
        <v>2520</v>
      </c>
      <c r="E13" s="1082" t="s">
        <v>2521</v>
      </c>
      <c r="F13" s="1088" t="s">
        <v>2522</v>
      </c>
      <c r="G13" s="1088" t="s">
        <v>5515</v>
      </c>
      <c r="H13" s="1082" t="s">
        <v>5516</v>
      </c>
      <c r="I13" s="1082" t="s">
        <v>2525</v>
      </c>
      <c r="J13" s="1082" t="s">
        <v>2526</v>
      </c>
      <c r="K13" s="1082" t="s">
        <v>1079</v>
      </c>
      <c r="L13" s="1082"/>
      <c r="M13" s="1082" t="s">
        <v>1080</v>
      </c>
      <c r="N13" s="1082"/>
      <c r="O13" s="1082" t="s">
        <v>1081</v>
      </c>
      <c r="P13" s="1082"/>
      <c r="Q13" s="1082"/>
      <c r="R13" s="1082"/>
      <c r="S13" s="1086" t="s">
        <v>1082</v>
      </c>
    </row>
    <row r="14" spans="1:21" s="283" customFormat="1" ht="11.25" x14ac:dyDescent="0.15">
      <c r="A14" s="1085"/>
      <c r="B14" s="1083"/>
      <c r="C14" s="1083"/>
      <c r="D14" s="1083"/>
      <c r="E14" s="1083"/>
      <c r="F14" s="1089"/>
      <c r="G14" s="1089"/>
      <c r="H14" s="1083"/>
      <c r="I14" s="1083"/>
      <c r="J14" s="1083"/>
      <c r="K14" s="408" t="s">
        <v>1085</v>
      </c>
      <c r="L14" s="408" t="s">
        <v>2527</v>
      </c>
      <c r="M14" s="408" t="s">
        <v>1085</v>
      </c>
      <c r="N14" s="408" t="s">
        <v>1084</v>
      </c>
      <c r="O14" s="408" t="s">
        <v>492</v>
      </c>
      <c r="P14" s="408" t="s">
        <v>493</v>
      </c>
      <c r="Q14" s="408" t="s">
        <v>494</v>
      </c>
      <c r="R14" s="408" t="s">
        <v>495</v>
      </c>
      <c r="S14" s="1087"/>
    </row>
    <row r="15" spans="1:21" s="283" customFormat="1" ht="42.75" customHeight="1" x14ac:dyDescent="0.15">
      <c r="A15" s="421">
        <v>1</v>
      </c>
      <c r="B15" s="183" t="s">
        <v>4858</v>
      </c>
      <c r="C15" s="393" t="s">
        <v>5517</v>
      </c>
      <c r="D15" s="393" t="s">
        <v>2529</v>
      </c>
      <c r="E15" s="393" t="s">
        <v>2530</v>
      </c>
      <c r="F15" s="312">
        <v>16800</v>
      </c>
      <c r="G15" s="312" t="s">
        <v>2531</v>
      </c>
      <c r="H15" s="394">
        <v>42754</v>
      </c>
      <c r="I15" s="415" t="s">
        <v>5246</v>
      </c>
      <c r="J15" s="181" t="s">
        <v>4388</v>
      </c>
      <c r="K15" s="416" t="s">
        <v>6119</v>
      </c>
      <c r="L15" s="416" t="s">
        <v>6119</v>
      </c>
      <c r="M15" s="416" t="s">
        <v>6119</v>
      </c>
      <c r="N15" s="416" t="s">
        <v>6119</v>
      </c>
      <c r="O15" s="416" t="s">
        <v>6119</v>
      </c>
      <c r="P15" s="416" t="s">
        <v>6119</v>
      </c>
      <c r="Q15" s="416" t="s">
        <v>6119</v>
      </c>
      <c r="R15" s="416" t="s">
        <v>6119</v>
      </c>
      <c r="S15" s="277"/>
    </row>
    <row r="16" spans="1:21" s="283" customFormat="1" ht="35.25" customHeight="1" x14ac:dyDescent="0.15">
      <c r="A16" s="421">
        <v>2</v>
      </c>
      <c r="B16" s="183" t="s">
        <v>4859</v>
      </c>
      <c r="C16" s="393" t="s">
        <v>5518</v>
      </c>
      <c r="D16" s="393" t="s">
        <v>2536</v>
      </c>
      <c r="E16" s="393" t="s">
        <v>2530</v>
      </c>
      <c r="F16" s="312">
        <v>12000</v>
      </c>
      <c r="G16" s="312" t="s">
        <v>2531</v>
      </c>
      <c r="H16" s="394">
        <v>42754</v>
      </c>
      <c r="I16" s="415" t="s">
        <v>5246</v>
      </c>
      <c r="J16" s="181" t="s">
        <v>4389</v>
      </c>
      <c r="K16" s="416" t="s">
        <v>6119</v>
      </c>
      <c r="L16" s="416" t="s">
        <v>6119</v>
      </c>
      <c r="M16" s="416" t="s">
        <v>6119</v>
      </c>
      <c r="N16" s="416" t="s">
        <v>6119</v>
      </c>
      <c r="O16" s="416" t="s">
        <v>6119</v>
      </c>
      <c r="P16" s="416" t="s">
        <v>6119</v>
      </c>
      <c r="Q16" s="416" t="s">
        <v>6119</v>
      </c>
      <c r="R16" s="416" t="s">
        <v>6119</v>
      </c>
      <c r="S16" s="277"/>
    </row>
    <row r="17" spans="1:19" s="283" customFormat="1" ht="33.75" x14ac:dyDescent="0.15">
      <c r="A17" s="421">
        <v>3</v>
      </c>
      <c r="B17" s="183" t="s">
        <v>3346</v>
      </c>
      <c r="C17" s="393" t="s">
        <v>5519</v>
      </c>
      <c r="D17" s="393" t="s">
        <v>2539</v>
      </c>
      <c r="E17" s="393" t="s">
        <v>2540</v>
      </c>
      <c r="F17" s="312">
        <v>49800</v>
      </c>
      <c r="G17" s="312" t="s">
        <v>2531</v>
      </c>
      <c r="H17" s="394">
        <v>42754</v>
      </c>
      <c r="I17" s="415" t="s">
        <v>5246</v>
      </c>
      <c r="J17" s="181" t="s">
        <v>4390</v>
      </c>
      <c r="K17" s="416" t="s">
        <v>6119</v>
      </c>
      <c r="L17" s="416" t="s">
        <v>6119</v>
      </c>
      <c r="M17" s="416" t="s">
        <v>6119</v>
      </c>
      <c r="N17" s="416" t="s">
        <v>6119</v>
      </c>
      <c r="O17" s="416" t="s">
        <v>6119</v>
      </c>
      <c r="P17" s="416" t="s">
        <v>6119</v>
      </c>
      <c r="Q17" s="416" t="s">
        <v>6119</v>
      </c>
      <c r="R17" s="416" t="s">
        <v>6119</v>
      </c>
      <c r="S17" s="277"/>
    </row>
    <row r="18" spans="1:19" s="283" customFormat="1" ht="33.75" x14ac:dyDescent="0.15">
      <c r="A18" s="421">
        <v>4</v>
      </c>
      <c r="B18" s="183" t="s">
        <v>5247</v>
      </c>
      <c r="C18" s="393" t="s">
        <v>5520</v>
      </c>
      <c r="D18" s="393" t="s">
        <v>4126</v>
      </c>
      <c r="E18" s="393" t="s">
        <v>4127</v>
      </c>
      <c r="F18" s="312">
        <v>950</v>
      </c>
      <c r="G18" s="312" t="s">
        <v>2531</v>
      </c>
      <c r="H18" s="394">
        <v>42745</v>
      </c>
      <c r="I18" s="415" t="s">
        <v>5248</v>
      </c>
      <c r="J18" s="181" t="s">
        <v>5249</v>
      </c>
      <c r="K18" s="409" t="s">
        <v>496</v>
      </c>
      <c r="L18" s="410"/>
      <c r="M18" s="409" t="s">
        <v>496</v>
      </c>
      <c r="N18" s="410"/>
      <c r="O18" s="411"/>
      <c r="P18" s="411"/>
      <c r="Q18" s="411" t="s">
        <v>496</v>
      </c>
      <c r="R18" s="411"/>
      <c r="S18" s="373"/>
    </row>
    <row r="19" spans="1:19" s="283" customFormat="1" ht="33.75" x14ac:dyDescent="0.15">
      <c r="A19" s="421">
        <v>5</v>
      </c>
      <c r="B19" s="183" t="s">
        <v>5250</v>
      </c>
      <c r="C19" s="393" t="s">
        <v>5521</v>
      </c>
      <c r="D19" s="393" t="s">
        <v>5251</v>
      </c>
      <c r="E19" s="393" t="s">
        <v>4392</v>
      </c>
      <c r="F19" s="312">
        <v>37037.42</v>
      </c>
      <c r="G19" s="312" t="s">
        <v>2569</v>
      </c>
      <c r="H19" s="394">
        <v>42776</v>
      </c>
      <c r="I19" s="415" t="s">
        <v>5490</v>
      </c>
      <c r="J19" s="181" t="s">
        <v>5252</v>
      </c>
      <c r="K19" s="409" t="s">
        <v>496</v>
      </c>
      <c r="L19" s="410"/>
      <c r="M19" s="409" t="s">
        <v>496</v>
      </c>
      <c r="N19" s="410"/>
      <c r="O19" s="411" t="s">
        <v>496</v>
      </c>
      <c r="P19" s="411"/>
      <c r="Q19" s="411"/>
      <c r="R19" s="411"/>
      <c r="S19" s="373"/>
    </row>
    <row r="20" spans="1:19" s="283" customFormat="1" ht="33.75" x14ac:dyDescent="0.15">
      <c r="A20" s="1090">
        <v>6</v>
      </c>
      <c r="B20" s="1091" t="s">
        <v>5253</v>
      </c>
      <c r="C20" s="973" t="s">
        <v>5522</v>
      </c>
      <c r="D20" s="393" t="s">
        <v>5254</v>
      </c>
      <c r="E20" s="973" t="s">
        <v>5255</v>
      </c>
      <c r="F20" s="312">
        <f>29500+2065</f>
        <v>31565</v>
      </c>
      <c r="G20" s="312" t="s">
        <v>2569</v>
      </c>
      <c r="H20" s="394">
        <v>42782</v>
      </c>
      <c r="I20" s="415" t="s">
        <v>5256</v>
      </c>
      <c r="J20" s="181" t="s">
        <v>5257</v>
      </c>
      <c r="K20" s="818" t="s">
        <v>496</v>
      </c>
      <c r="L20" s="599"/>
      <c r="M20" s="818" t="s">
        <v>496</v>
      </c>
      <c r="N20" s="599"/>
      <c r="O20" s="818"/>
      <c r="P20" s="818"/>
      <c r="Q20" s="818" t="s">
        <v>496</v>
      </c>
      <c r="R20" s="818"/>
      <c r="S20" s="373"/>
    </row>
    <row r="21" spans="1:19" s="283" customFormat="1" ht="33.75" x14ac:dyDescent="0.15">
      <c r="A21" s="1090"/>
      <c r="B21" s="1091"/>
      <c r="C21" s="973"/>
      <c r="D21" s="393" t="s">
        <v>5258</v>
      </c>
      <c r="E21" s="973"/>
      <c r="F21" s="312">
        <v>500</v>
      </c>
      <c r="G21" s="312" t="s">
        <v>2569</v>
      </c>
      <c r="H21" s="394">
        <v>42782</v>
      </c>
      <c r="I21" s="415" t="s">
        <v>5256</v>
      </c>
      <c r="J21" s="181" t="s">
        <v>5259</v>
      </c>
      <c r="K21" s="409" t="s">
        <v>496</v>
      </c>
      <c r="L21" s="410"/>
      <c r="M21" s="409" t="s">
        <v>496</v>
      </c>
      <c r="N21" s="410"/>
      <c r="O21" s="411" t="s">
        <v>496</v>
      </c>
      <c r="P21" s="411"/>
      <c r="Q21" s="411"/>
      <c r="R21" s="411"/>
      <c r="S21" s="277"/>
    </row>
    <row r="22" spans="1:19" s="283" customFormat="1" ht="22.5" x14ac:dyDescent="0.15">
      <c r="A22" s="1090">
        <v>7</v>
      </c>
      <c r="B22" s="1091" t="s">
        <v>5260</v>
      </c>
      <c r="C22" s="973" t="s">
        <v>5523</v>
      </c>
      <c r="D22" s="393" t="s">
        <v>5261</v>
      </c>
      <c r="E22" s="973" t="s">
        <v>5262</v>
      </c>
      <c r="F22" s="312">
        <v>2400</v>
      </c>
      <c r="G22" s="312" t="s">
        <v>2531</v>
      </c>
      <c r="H22" s="394">
        <v>42760</v>
      </c>
      <c r="I22" s="415" t="s">
        <v>5256</v>
      </c>
      <c r="J22" s="181" t="s">
        <v>5263</v>
      </c>
      <c r="K22" s="409" t="s">
        <v>496</v>
      </c>
      <c r="L22" s="410"/>
      <c r="M22" s="409" t="s">
        <v>496</v>
      </c>
      <c r="N22" s="410"/>
      <c r="O22" s="411" t="s">
        <v>496</v>
      </c>
      <c r="P22" s="411"/>
      <c r="Q22" s="411"/>
      <c r="R22" s="411"/>
      <c r="S22" s="277"/>
    </row>
    <row r="23" spans="1:19" s="283" customFormat="1" ht="22.5" x14ac:dyDescent="0.15">
      <c r="A23" s="1090"/>
      <c r="B23" s="1091"/>
      <c r="C23" s="973"/>
      <c r="D23" s="393" t="s">
        <v>3598</v>
      </c>
      <c r="E23" s="973"/>
      <c r="F23" s="312">
        <v>11100</v>
      </c>
      <c r="G23" s="312" t="s">
        <v>2531</v>
      </c>
      <c r="H23" s="394">
        <v>42760</v>
      </c>
      <c r="I23" s="415" t="s">
        <v>5256</v>
      </c>
      <c r="J23" s="181" t="s">
        <v>5264</v>
      </c>
      <c r="K23" s="409" t="s">
        <v>496</v>
      </c>
      <c r="L23" s="410"/>
      <c r="M23" s="409" t="s">
        <v>496</v>
      </c>
      <c r="N23" s="410"/>
      <c r="O23" s="411" t="s">
        <v>496</v>
      </c>
      <c r="P23" s="411"/>
      <c r="Q23" s="411"/>
      <c r="R23" s="411"/>
      <c r="S23" s="277"/>
    </row>
    <row r="24" spans="1:19" s="283" customFormat="1" ht="22.5" x14ac:dyDescent="0.15">
      <c r="A24" s="1090">
        <v>8</v>
      </c>
      <c r="B24" s="1091" t="s">
        <v>5265</v>
      </c>
      <c r="C24" s="973" t="s">
        <v>5524</v>
      </c>
      <c r="D24" s="393" t="s">
        <v>5266</v>
      </c>
      <c r="E24" s="973" t="s">
        <v>5267</v>
      </c>
      <c r="F24" s="312">
        <v>3300</v>
      </c>
      <c r="G24" s="312" t="s">
        <v>2531</v>
      </c>
      <c r="H24" s="975">
        <v>42765</v>
      </c>
      <c r="I24" s="415" t="s">
        <v>5256</v>
      </c>
      <c r="J24" s="181" t="s">
        <v>5268</v>
      </c>
      <c r="K24" s="409" t="s">
        <v>496</v>
      </c>
      <c r="L24" s="410"/>
      <c r="M24" s="409" t="s">
        <v>496</v>
      </c>
      <c r="N24" s="410"/>
      <c r="O24" s="411" t="s">
        <v>496</v>
      </c>
      <c r="P24" s="411"/>
      <c r="Q24" s="411"/>
      <c r="R24" s="411"/>
      <c r="S24" s="373"/>
    </row>
    <row r="25" spans="1:19" s="283" customFormat="1" ht="22.5" x14ac:dyDescent="0.15">
      <c r="A25" s="1090"/>
      <c r="B25" s="1091"/>
      <c r="C25" s="973"/>
      <c r="D25" s="393" t="s">
        <v>2584</v>
      </c>
      <c r="E25" s="973"/>
      <c r="F25" s="312">
        <v>2200</v>
      </c>
      <c r="G25" s="312" t="s">
        <v>2531</v>
      </c>
      <c r="H25" s="975"/>
      <c r="I25" s="415" t="s">
        <v>5256</v>
      </c>
      <c r="J25" s="181" t="s">
        <v>5269</v>
      </c>
      <c r="K25" s="409" t="s">
        <v>496</v>
      </c>
      <c r="L25" s="410"/>
      <c r="M25" s="409" t="s">
        <v>496</v>
      </c>
      <c r="N25" s="410"/>
      <c r="O25" s="411"/>
      <c r="P25" s="411" t="s">
        <v>496</v>
      </c>
      <c r="Q25" s="411"/>
      <c r="R25" s="411"/>
      <c r="S25" s="373"/>
    </row>
    <row r="26" spans="1:19" s="283" customFormat="1" ht="22.5" x14ac:dyDescent="0.15">
      <c r="A26" s="1090"/>
      <c r="B26" s="1091"/>
      <c r="C26" s="973"/>
      <c r="D26" s="393" t="s">
        <v>5270</v>
      </c>
      <c r="E26" s="973"/>
      <c r="F26" s="312">
        <v>500</v>
      </c>
      <c r="G26" s="312" t="s">
        <v>2531</v>
      </c>
      <c r="H26" s="975"/>
      <c r="I26" s="415" t="s">
        <v>5256</v>
      </c>
      <c r="J26" s="181" t="s">
        <v>5271</v>
      </c>
      <c r="K26" s="409" t="s">
        <v>496</v>
      </c>
      <c r="L26" s="410"/>
      <c r="M26" s="409" t="s">
        <v>496</v>
      </c>
      <c r="N26" s="410"/>
      <c r="O26" s="411"/>
      <c r="P26" s="411"/>
      <c r="Q26" s="411" t="s">
        <v>496</v>
      </c>
      <c r="R26" s="411"/>
      <c r="S26" s="277"/>
    </row>
    <row r="27" spans="1:19" s="283" customFormat="1" ht="18.75" x14ac:dyDescent="0.15">
      <c r="A27" s="1090">
        <v>9</v>
      </c>
      <c r="B27" s="1091" t="s">
        <v>5272</v>
      </c>
      <c r="C27" s="973" t="s">
        <v>5525</v>
      </c>
      <c r="D27" s="393" t="s">
        <v>2551</v>
      </c>
      <c r="E27" s="973" t="s">
        <v>4395</v>
      </c>
      <c r="F27" s="312">
        <v>90</v>
      </c>
      <c r="G27" s="312" t="s">
        <v>2531</v>
      </c>
      <c r="H27" s="975">
        <v>42747</v>
      </c>
      <c r="I27" s="415" t="s">
        <v>5273</v>
      </c>
      <c r="J27" s="181" t="s">
        <v>5274</v>
      </c>
      <c r="K27" s="409" t="s">
        <v>496</v>
      </c>
      <c r="L27" s="410"/>
      <c r="M27" s="409" t="s">
        <v>496</v>
      </c>
      <c r="N27" s="410"/>
      <c r="O27" s="411" t="s">
        <v>496</v>
      </c>
      <c r="P27" s="411"/>
      <c r="Q27" s="411"/>
      <c r="R27" s="411"/>
      <c r="S27" s="277"/>
    </row>
    <row r="28" spans="1:19" s="283" customFormat="1" ht="18.75" x14ac:dyDescent="0.15">
      <c r="A28" s="1090"/>
      <c r="B28" s="1091"/>
      <c r="C28" s="973"/>
      <c r="D28" s="393" t="s">
        <v>2554</v>
      </c>
      <c r="E28" s="973"/>
      <c r="F28" s="312">
        <v>90</v>
      </c>
      <c r="G28" s="312" t="s">
        <v>2531</v>
      </c>
      <c r="H28" s="975"/>
      <c r="I28" s="415" t="s">
        <v>5275</v>
      </c>
      <c r="J28" s="181" t="s">
        <v>5276</v>
      </c>
      <c r="K28" s="409" t="s">
        <v>496</v>
      </c>
      <c r="L28" s="410"/>
      <c r="M28" s="409" t="s">
        <v>496</v>
      </c>
      <c r="N28" s="410"/>
      <c r="O28" s="411" t="s">
        <v>496</v>
      </c>
      <c r="P28" s="411"/>
      <c r="Q28" s="411"/>
      <c r="R28" s="411"/>
      <c r="S28" s="277"/>
    </row>
    <row r="29" spans="1:19" s="283" customFormat="1" ht="18.75" x14ac:dyDescent="0.15">
      <c r="A29" s="1090"/>
      <c r="B29" s="1091"/>
      <c r="C29" s="973"/>
      <c r="D29" s="393" t="s">
        <v>2555</v>
      </c>
      <c r="E29" s="973"/>
      <c r="F29" s="312">
        <v>70</v>
      </c>
      <c r="G29" s="312" t="s">
        <v>2531</v>
      </c>
      <c r="H29" s="975"/>
      <c r="I29" s="415" t="s">
        <v>5277</v>
      </c>
      <c r="J29" s="181" t="s">
        <v>5278</v>
      </c>
      <c r="K29" s="409" t="s">
        <v>496</v>
      </c>
      <c r="L29" s="410"/>
      <c r="M29" s="409" t="s">
        <v>496</v>
      </c>
      <c r="N29" s="410"/>
      <c r="O29" s="411" t="s">
        <v>496</v>
      </c>
      <c r="P29" s="411"/>
      <c r="Q29" s="411"/>
      <c r="R29" s="411"/>
      <c r="S29" s="277"/>
    </row>
    <row r="30" spans="1:19" s="283" customFormat="1" ht="18.75" x14ac:dyDescent="0.15">
      <c r="A30" s="1090"/>
      <c r="B30" s="1091"/>
      <c r="C30" s="973"/>
      <c r="D30" s="393" t="s">
        <v>4400</v>
      </c>
      <c r="E30" s="973"/>
      <c r="F30" s="312">
        <v>45</v>
      </c>
      <c r="G30" s="312" t="s">
        <v>2531</v>
      </c>
      <c r="H30" s="975"/>
      <c r="I30" s="415" t="s">
        <v>5277</v>
      </c>
      <c r="J30" s="181" t="s">
        <v>5279</v>
      </c>
      <c r="K30" s="409" t="s">
        <v>496</v>
      </c>
      <c r="L30" s="410"/>
      <c r="M30" s="409" t="s">
        <v>496</v>
      </c>
      <c r="N30" s="410"/>
      <c r="O30" s="411" t="s">
        <v>496</v>
      </c>
      <c r="P30" s="411"/>
      <c r="Q30" s="411"/>
      <c r="R30" s="411"/>
      <c r="S30" s="277"/>
    </row>
    <row r="31" spans="1:19" s="283" customFormat="1" ht="22.5" x14ac:dyDescent="0.15">
      <c r="A31" s="1090">
        <v>10</v>
      </c>
      <c r="B31" s="1091" t="s">
        <v>5280</v>
      </c>
      <c r="C31" s="973" t="s">
        <v>5526</v>
      </c>
      <c r="D31" s="393" t="s">
        <v>5281</v>
      </c>
      <c r="E31" s="973" t="s">
        <v>5282</v>
      </c>
      <c r="F31" s="312">
        <v>300</v>
      </c>
      <c r="G31" s="312" t="s">
        <v>2569</v>
      </c>
      <c r="H31" s="975">
        <v>42768</v>
      </c>
      <c r="I31" s="415" t="s">
        <v>5283</v>
      </c>
      <c r="J31" s="181" t="s">
        <v>5284</v>
      </c>
      <c r="K31" s="409" t="s">
        <v>496</v>
      </c>
      <c r="L31" s="410"/>
      <c r="M31" s="409" t="s">
        <v>496</v>
      </c>
      <c r="N31" s="410"/>
      <c r="O31" s="411" t="s">
        <v>496</v>
      </c>
      <c r="P31" s="411"/>
      <c r="Q31" s="411"/>
      <c r="R31" s="411"/>
      <c r="S31" s="277"/>
    </row>
    <row r="32" spans="1:19" s="283" customFormat="1" ht="22.5" x14ac:dyDescent="0.15">
      <c r="A32" s="1090"/>
      <c r="B32" s="1091"/>
      <c r="C32" s="973"/>
      <c r="D32" s="393" t="s">
        <v>5285</v>
      </c>
      <c r="E32" s="973"/>
      <c r="F32" s="312">
        <v>1500</v>
      </c>
      <c r="G32" s="312" t="s">
        <v>2569</v>
      </c>
      <c r="H32" s="975"/>
      <c r="I32" s="415" t="s">
        <v>5283</v>
      </c>
      <c r="J32" s="181" t="s">
        <v>5286</v>
      </c>
      <c r="K32" s="409" t="s">
        <v>496</v>
      </c>
      <c r="L32" s="410"/>
      <c r="M32" s="409" t="s">
        <v>496</v>
      </c>
      <c r="N32" s="410"/>
      <c r="O32" s="411"/>
      <c r="P32" s="411"/>
      <c r="Q32" s="411" t="s">
        <v>496</v>
      </c>
      <c r="R32" s="411"/>
      <c r="S32" s="277"/>
    </row>
    <row r="33" spans="1:19" s="283" customFormat="1" ht="22.5" x14ac:dyDescent="0.15">
      <c r="A33" s="1090"/>
      <c r="B33" s="1091"/>
      <c r="C33" s="973"/>
      <c r="D33" s="393" t="s">
        <v>5287</v>
      </c>
      <c r="E33" s="973"/>
      <c r="F33" s="312">
        <v>2700</v>
      </c>
      <c r="G33" s="312" t="s">
        <v>2569</v>
      </c>
      <c r="H33" s="975"/>
      <c r="I33" s="415" t="s">
        <v>5283</v>
      </c>
      <c r="J33" s="181" t="s">
        <v>5288</v>
      </c>
      <c r="K33" s="409" t="s">
        <v>496</v>
      </c>
      <c r="L33" s="410"/>
      <c r="M33" s="409" t="s">
        <v>496</v>
      </c>
      <c r="N33" s="410"/>
      <c r="O33" s="411"/>
      <c r="P33" s="411"/>
      <c r="Q33" s="411" t="s">
        <v>496</v>
      </c>
      <c r="R33" s="411"/>
      <c r="S33" s="277"/>
    </row>
    <row r="34" spans="1:19" s="283" customFormat="1" ht="22.5" x14ac:dyDescent="0.15">
      <c r="A34" s="1090">
        <v>11</v>
      </c>
      <c r="B34" s="1091" t="s">
        <v>5289</v>
      </c>
      <c r="C34" s="973" t="s">
        <v>5527</v>
      </c>
      <c r="D34" s="393" t="s">
        <v>2952</v>
      </c>
      <c r="E34" s="973" t="s">
        <v>5290</v>
      </c>
      <c r="F34" s="312">
        <v>300</v>
      </c>
      <c r="G34" s="312" t="s">
        <v>2531</v>
      </c>
      <c r="H34" s="975">
        <v>42752</v>
      </c>
      <c r="I34" s="415" t="s">
        <v>5256</v>
      </c>
      <c r="J34" s="181" t="s">
        <v>5291</v>
      </c>
      <c r="K34" s="409" t="s">
        <v>496</v>
      </c>
      <c r="L34" s="410"/>
      <c r="M34" s="409" t="s">
        <v>496</v>
      </c>
      <c r="N34" s="410"/>
      <c r="O34" s="411" t="s">
        <v>496</v>
      </c>
      <c r="P34" s="411"/>
      <c r="Q34" s="411"/>
      <c r="R34" s="411"/>
      <c r="S34" s="373"/>
    </row>
    <row r="35" spans="1:19" s="283" customFormat="1" ht="22.5" x14ac:dyDescent="0.15">
      <c r="A35" s="1090"/>
      <c r="B35" s="1091"/>
      <c r="C35" s="973"/>
      <c r="D35" s="393" t="s">
        <v>2562</v>
      </c>
      <c r="E35" s="973"/>
      <c r="F35" s="312">
        <v>1700</v>
      </c>
      <c r="G35" s="312" t="s">
        <v>2531</v>
      </c>
      <c r="H35" s="975"/>
      <c r="I35" s="415" t="s">
        <v>5256</v>
      </c>
      <c r="J35" s="181" t="s">
        <v>5292</v>
      </c>
      <c r="K35" s="509"/>
      <c r="L35" s="510"/>
      <c r="M35" s="509"/>
      <c r="N35" s="510"/>
      <c r="O35" s="509"/>
      <c r="P35" s="509"/>
      <c r="Q35" s="509"/>
      <c r="R35" s="509"/>
      <c r="S35" s="373" t="s">
        <v>6125</v>
      </c>
    </row>
    <row r="36" spans="1:19" s="283" customFormat="1" ht="33.75" x14ac:dyDescent="0.15">
      <c r="A36" s="421">
        <v>12</v>
      </c>
      <c r="B36" s="183" t="s">
        <v>5293</v>
      </c>
      <c r="C36" s="393" t="s">
        <v>5528</v>
      </c>
      <c r="D36" s="393" t="s">
        <v>5294</v>
      </c>
      <c r="E36" s="393" t="s">
        <v>5295</v>
      </c>
      <c r="F36" s="312">
        <v>15226.75</v>
      </c>
      <c r="G36" s="312" t="s">
        <v>2531</v>
      </c>
      <c r="H36" s="394">
        <v>42761</v>
      </c>
      <c r="I36" s="415" t="s">
        <v>5256</v>
      </c>
      <c r="J36" s="181" t="s">
        <v>5296</v>
      </c>
      <c r="K36" s="409" t="s">
        <v>496</v>
      </c>
      <c r="L36" s="410"/>
      <c r="M36" s="409" t="s">
        <v>496</v>
      </c>
      <c r="N36" s="410"/>
      <c r="O36" s="411" t="s">
        <v>496</v>
      </c>
      <c r="P36" s="411"/>
      <c r="Q36" s="411"/>
      <c r="R36" s="411"/>
      <c r="S36" s="277"/>
    </row>
    <row r="37" spans="1:19" s="283" customFormat="1" ht="51" customHeight="1" x14ac:dyDescent="0.15">
      <c r="A37" s="421">
        <v>13</v>
      </c>
      <c r="B37" s="183" t="s">
        <v>5297</v>
      </c>
      <c r="C37" s="393" t="s">
        <v>5529</v>
      </c>
      <c r="D37" s="393" t="s">
        <v>2720</v>
      </c>
      <c r="E37" s="393" t="s">
        <v>5298</v>
      </c>
      <c r="F37" s="312">
        <v>4177.2</v>
      </c>
      <c r="G37" s="312" t="s">
        <v>2531</v>
      </c>
      <c r="H37" s="394">
        <v>42755</v>
      </c>
      <c r="I37" s="415" t="s">
        <v>5256</v>
      </c>
      <c r="J37" s="181" t="s">
        <v>5299</v>
      </c>
      <c r="K37" s="409" t="s">
        <v>496</v>
      </c>
      <c r="L37" s="410"/>
      <c r="M37" s="409" t="s">
        <v>496</v>
      </c>
      <c r="N37" s="410"/>
      <c r="O37" s="411" t="s">
        <v>496</v>
      </c>
      <c r="P37" s="411"/>
      <c r="Q37" s="411"/>
      <c r="R37" s="411"/>
      <c r="S37" s="277"/>
    </row>
    <row r="38" spans="1:19" s="283" customFormat="1" ht="33.75" x14ac:dyDescent="0.15">
      <c r="A38" s="421">
        <v>14</v>
      </c>
      <c r="B38" s="183" t="s">
        <v>5300</v>
      </c>
      <c r="C38" s="393" t="s">
        <v>5530</v>
      </c>
      <c r="D38" s="393" t="s">
        <v>2922</v>
      </c>
      <c r="E38" s="393" t="s">
        <v>5301</v>
      </c>
      <c r="F38" s="312">
        <v>9956</v>
      </c>
      <c r="G38" s="312" t="s">
        <v>2531</v>
      </c>
      <c r="H38" s="394">
        <v>42765</v>
      </c>
      <c r="I38" s="415" t="s">
        <v>5302</v>
      </c>
      <c r="J38" s="181" t="s">
        <v>5303</v>
      </c>
      <c r="K38" s="409" t="s">
        <v>496</v>
      </c>
      <c r="L38" s="410"/>
      <c r="M38" s="409" t="s">
        <v>496</v>
      </c>
      <c r="N38" s="410"/>
      <c r="O38" s="411" t="s">
        <v>496</v>
      </c>
      <c r="P38" s="411"/>
      <c r="Q38" s="411"/>
      <c r="R38" s="411"/>
      <c r="S38" s="277"/>
    </row>
    <row r="39" spans="1:19" s="283" customFormat="1" ht="18.75" x14ac:dyDescent="0.15">
      <c r="A39" s="1090">
        <v>15</v>
      </c>
      <c r="B39" s="1091" t="s">
        <v>5304</v>
      </c>
      <c r="C39" s="973" t="s">
        <v>5531</v>
      </c>
      <c r="D39" s="393" t="s">
        <v>5305</v>
      </c>
      <c r="E39" s="973" t="s">
        <v>5306</v>
      </c>
      <c r="F39" s="312">
        <v>1029</v>
      </c>
      <c r="G39" s="312" t="s">
        <v>2569</v>
      </c>
      <c r="H39" s="975">
        <v>42773</v>
      </c>
      <c r="I39" s="415" t="s">
        <v>5307</v>
      </c>
      <c r="J39" s="181" t="s">
        <v>5308</v>
      </c>
      <c r="K39" s="409" t="s">
        <v>496</v>
      </c>
      <c r="L39" s="410"/>
      <c r="M39" s="409" t="s">
        <v>496</v>
      </c>
      <c r="N39" s="410"/>
      <c r="O39" s="411"/>
      <c r="P39" s="411"/>
      <c r="Q39" s="411" t="s">
        <v>496</v>
      </c>
      <c r="R39" s="411"/>
      <c r="S39" s="277"/>
    </row>
    <row r="40" spans="1:19" s="283" customFormat="1" ht="18.75" x14ac:dyDescent="0.15">
      <c r="A40" s="1090"/>
      <c r="B40" s="1091"/>
      <c r="C40" s="973"/>
      <c r="D40" s="393" t="s">
        <v>2709</v>
      </c>
      <c r="E40" s="973"/>
      <c r="F40" s="312">
        <v>790</v>
      </c>
      <c r="G40" s="312" t="s">
        <v>2569</v>
      </c>
      <c r="H40" s="975"/>
      <c r="I40" s="415" t="s">
        <v>5309</v>
      </c>
      <c r="J40" s="181" t="s">
        <v>5310</v>
      </c>
      <c r="K40" s="409" t="s">
        <v>496</v>
      </c>
      <c r="L40" s="410"/>
      <c r="M40" s="409" t="s">
        <v>496</v>
      </c>
      <c r="N40" s="410"/>
      <c r="O40" s="411" t="s">
        <v>496</v>
      </c>
      <c r="P40" s="411"/>
      <c r="Q40" s="411"/>
      <c r="R40" s="411"/>
      <c r="S40" s="277"/>
    </row>
    <row r="41" spans="1:19" s="283" customFormat="1" ht="18.75" x14ac:dyDescent="0.15">
      <c r="A41" s="1090"/>
      <c r="B41" s="1091"/>
      <c r="C41" s="973"/>
      <c r="D41" s="393" t="s">
        <v>2706</v>
      </c>
      <c r="E41" s="973"/>
      <c r="F41" s="312">
        <v>5456</v>
      </c>
      <c r="G41" s="312" t="s">
        <v>2569</v>
      </c>
      <c r="H41" s="975"/>
      <c r="I41" s="415" t="s">
        <v>5311</v>
      </c>
      <c r="J41" s="181" t="s">
        <v>5312</v>
      </c>
      <c r="K41" s="409" t="s">
        <v>496</v>
      </c>
      <c r="L41" s="410"/>
      <c r="M41" s="409" t="s">
        <v>496</v>
      </c>
      <c r="N41" s="410"/>
      <c r="O41" s="411" t="s">
        <v>496</v>
      </c>
      <c r="P41" s="411"/>
      <c r="Q41" s="411"/>
      <c r="R41" s="411"/>
      <c r="S41" s="277"/>
    </row>
    <row r="42" spans="1:19" s="283" customFormat="1" ht="18.75" x14ac:dyDescent="0.15">
      <c r="A42" s="1090">
        <v>16</v>
      </c>
      <c r="B42" s="1091" t="s">
        <v>5313</v>
      </c>
      <c r="C42" s="973" t="s">
        <v>5532</v>
      </c>
      <c r="D42" s="393" t="s">
        <v>2706</v>
      </c>
      <c r="E42" s="973" t="s">
        <v>4484</v>
      </c>
      <c r="F42" s="312">
        <v>3832.5</v>
      </c>
      <c r="G42" s="312" t="s">
        <v>2531</v>
      </c>
      <c r="H42" s="975">
        <v>42762</v>
      </c>
      <c r="I42" s="415" t="s">
        <v>5314</v>
      </c>
      <c r="J42" s="181" t="s">
        <v>5315</v>
      </c>
      <c r="K42" s="409" t="s">
        <v>496</v>
      </c>
      <c r="L42" s="410"/>
      <c r="M42" s="409" t="s">
        <v>496</v>
      </c>
      <c r="N42" s="410"/>
      <c r="O42" s="411" t="s">
        <v>496</v>
      </c>
      <c r="P42" s="411"/>
      <c r="Q42" s="411"/>
      <c r="R42" s="411"/>
      <c r="S42" s="277"/>
    </row>
    <row r="43" spans="1:19" s="283" customFormat="1" ht="18.75" x14ac:dyDescent="0.15">
      <c r="A43" s="1090"/>
      <c r="B43" s="1091"/>
      <c r="C43" s="973"/>
      <c r="D43" s="393" t="s">
        <v>2709</v>
      </c>
      <c r="E43" s="973"/>
      <c r="F43" s="312">
        <v>6851.5</v>
      </c>
      <c r="G43" s="312" t="s">
        <v>2531</v>
      </c>
      <c r="H43" s="975"/>
      <c r="I43" s="415" t="s">
        <v>5314</v>
      </c>
      <c r="J43" s="181" t="s">
        <v>5316</v>
      </c>
      <c r="K43" s="409" t="s">
        <v>496</v>
      </c>
      <c r="L43" s="410"/>
      <c r="M43" s="409" t="s">
        <v>496</v>
      </c>
      <c r="N43" s="410"/>
      <c r="O43" s="411" t="s">
        <v>496</v>
      </c>
      <c r="P43" s="411"/>
      <c r="Q43" s="411"/>
      <c r="R43" s="411"/>
      <c r="S43" s="277"/>
    </row>
    <row r="44" spans="1:19" s="283" customFormat="1" ht="45" x14ac:dyDescent="0.15">
      <c r="A44" s="421">
        <v>17</v>
      </c>
      <c r="B44" s="183" t="s">
        <v>5317</v>
      </c>
      <c r="C44" s="393" t="s">
        <v>5533</v>
      </c>
      <c r="D44" s="393" t="s">
        <v>2706</v>
      </c>
      <c r="E44" s="393" t="s">
        <v>5318</v>
      </c>
      <c r="F44" s="312">
        <v>5743</v>
      </c>
      <c r="G44" s="312" t="s">
        <v>2569</v>
      </c>
      <c r="H44" s="394">
        <v>42773</v>
      </c>
      <c r="I44" s="415" t="s">
        <v>5319</v>
      </c>
      <c r="J44" s="181" t="s">
        <v>5320</v>
      </c>
      <c r="K44" s="409" t="s">
        <v>496</v>
      </c>
      <c r="L44" s="410"/>
      <c r="M44" s="409" t="s">
        <v>496</v>
      </c>
      <c r="N44" s="410"/>
      <c r="O44" s="411" t="s">
        <v>496</v>
      </c>
      <c r="P44" s="411"/>
      <c r="Q44" s="411"/>
      <c r="R44" s="411"/>
      <c r="S44" s="277"/>
    </row>
    <row r="45" spans="1:19" s="283" customFormat="1" ht="45" x14ac:dyDescent="0.15">
      <c r="A45" s="421">
        <v>18</v>
      </c>
      <c r="B45" s="183" t="s">
        <v>5321</v>
      </c>
      <c r="C45" s="393" t="s">
        <v>5534</v>
      </c>
      <c r="D45" s="393" t="s">
        <v>5322</v>
      </c>
      <c r="E45" s="393" t="s">
        <v>5323</v>
      </c>
      <c r="F45" s="312">
        <v>12835</v>
      </c>
      <c r="G45" s="312" t="s">
        <v>2569</v>
      </c>
      <c r="H45" s="394">
        <v>42775</v>
      </c>
      <c r="I45" s="415" t="s">
        <v>5283</v>
      </c>
      <c r="J45" s="181" t="s">
        <v>5324</v>
      </c>
      <c r="K45" s="409" t="s">
        <v>496</v>
      </c>
      <c r="L45" s="410"/>
      <c r="M45" s="409" t="s">
        <v>496</v>
      </c>
      <c r="N45" s="410"/>
      <c r="O45" s="411" t="s">
        <v>496</v>
      </c>
      <c r="P45" s="411"/>
      <c r="Q45" s="411"/>
      <c r="R45" s="411"/>
      <c r="S45" s="277"/>
    </row>
    <row r="46" spans="1:19" s="283" customFormat="1" ht="22.5" x14ac:dyDescent="0.15">
      <c r="A46" s="421">
        <v>19</v>
      </c>
      <c r="B46" s="183" t="s">
        <v>5535</v>
      </c>
      <c r="C46" s="393" t="s">
        <v>5536</v>
      </c>
      <c r="D46" s="393" t="s">
        <v>5537</v>
      </c>
      <c r="E46" s="393" t="s">
        <v>5537</v>
      </c>
      <c r="F46" s="312" t="s">
        <v>2534</v>
      </c>
      <c r="G46" s="312" t="s">
        <v>2569</v>
      </c>
      <c r="H46" s="394">
        <v>42788</v>
      </c>
      <c r="I46" s="415" t="s">
        <v>5537</v>
      </c>
      <c r="J46" s="181" t="s">
        <v>2534</v>
      </c>
      <c r="K46" s="416" t="s">
        <v>6060</v>
      </c>
      <c r="L46" s="416" t="s">
        <v>6060</v>
      </c>
      <c r="M46" s="416" t="s">
        <v>6060</v>
      </c>
      <c r="N46" s="416" t="s">
        <v>6060</v>
      </c>
      <c r="O46" s="416" t="s">
        <v>6060</v>
      </c>
      <c r="P46" s="416" t="s">
        <v>6060</v>
      </c>
      <c r="Q46" s="416" t="s">
        <v>6060</v>
      </c>
      <c r="R46" s="416" t="s">
        <v>6060</v>
      </c>
      <c r="S46" s="277"/>
    </row>
    <row r="47" spans="1:19" s="283" customFormat="1" ht="39.75" customHeight="1" x14ac:dyDescent="0.15">
      <c r="A47" s="1090">
        <v>20</v>
      </c>
      <c r="B47" s="183" t="s">
        <v>5325</v>
      </c>
      <c r="C47" s="973" t="s">
        <v>5538</v>
      </c>
      <c r="D47" s="1093" t="s">
        <v>5326</v>
      </c>
      <c r="E47" s="973" t="s">
        <v>5327</v>
      </c>
      <c r="F47" s="312">
        <v>20150</v>
      </c>
      <c r="G47" s="312" t="s">
        <v>2569</v>
      </c>
      <c r="H47" s="394">
        <v>42781</v>
      </c>
      <c r="I47" s="975" t="s">
        <v>5283</v>
      </c>
      <c r="J47" s="181" t="s">
        <v>5328</v>
      </c>
      <c r="K47" s="1092" t="s">
        <v>496</v>
      </c>
      <c r="L47" s="1092"/>
      <c r="M47" s="1092" t="s">
        <v>496</v>
      </c>
      <c r="N47" s="1092"/>
      <c r="O47" s="1092" t="s">
        <v>496</v>
      </c>
      <c r="P47" s="1092"/>
      <c r="Q47" s="1092"/>
      <c r="R47" s="1092"/>
      <c r="S47" s="1094"/>
    </row>
    <row r="48" spans="1:19" s="283" customFormat="1" ht="33.75" x14ac:dyDescent="0.15">
      <c r="A48" s="1090"/>
      <c r="B48" s="401" t="s">
        <v>5770</v>
      </c>
      <c r="C48" s="973"/>
      <c r="D48" s="1093"/>
      <c r="E48" s="973"/>
      <c r="F48" s="312">
        <f>+F47*0.2</f>
        <v>4030</v>
      </c>
      <c r="G48" s="312" t="s">
        <v>2944</v>
      </c>
      <c r="H48" s="394">
        <v>42957</v>
      </c>
      <c r="I48" s="975"/>
      <c r="J48" s="181" t="s">
        <v>6061</v>
      </c>
      <c r="K48" s="1092"/>
      <c r="L48" s="1092"/>
      <c r="M48" s="1092"/>
      <c r="N48" s="1092"/>
      <c r="O48" s="1092"/>
      <c r="P48" s="1092"/>
      <c r="Q48" s="1092"/>
      <c r="R48" s="1092"/>
      <c r="S48" s="1094"/>
    </row>
    <row r="49" spans="1:19" s="283" customFormat="1" ht="33.75" x14ac:dyDescent="0.15">
      <c r="A49" s="421">
        <v>21</v>
      </c>
      <c r="B49" s="183" t="s">
        <v>5329</v>
      </c>
      <c r="C49" s="393" t="s">
        <v>5539</v>
      </c>
      <c r="D49" s="393" t="s">
        <v>2659</v>
      </c>
      <c r="E49" s="393" t="s">
        <v>5330</v>
      </c>
      <c r="F49" s="312">
        <v>13680</v>
      </c>
      <c r="G49" s="312" t="s">
        <v>2569</v>
      </c>
      <c r="H49" s="394">
        <v>42790</v>
      </c>
      <c r="I49" s="415" t="s">
        <v>5283</v>
      </c>
      <c r="J49" s="181" t="s">
        <v>5331</v>
      </c>
      <c r="K49" s="409" t="s">
        <v>496</v>
      </c>
      <c r="L49" s="410"/>
      <c r="M49" s="409" t="s">
        <v>496</v>
      </c>
      <c r="N49" s="410"/>
      <c r="O49" s="411"/>
      <c r="P49" s="411"/>
      <c r="Q49" s="411" t="s">
        <v>496</v>
      </c>
      <c r="R49" s="411"/>
      <c r="S49" s="277"/>
    </row>
    <row r="50" spans="1:19" s="283" customFormat="1" ht="33.75" x14ac:dyDescent="0.15">
      <c r="A50" s="421">
        <v>22</v>
      </c>
      <c r="B50" s="183" t="s">
        <v>5332</v>
      </c>
      <c r="C50" s="393" t="s">
        <v>5540</v>
      </c>
      <c r="D50" s="393" t="s">
        <v>5333</v>
      </c>
      <c r="E50" s="393" t="s">
        <v>5334</v>
      </c>
      <c r="F50" s="312">
        <v>2385</v>
      </c>
      <c r="G50" s="312" t="s">
        <v>2569</v>
      </c>
      <c r="H50" s="394">
        <v>42775</v>
      </c>
      <c r="I50" s="415" t="s">
        <v>5335</v>
      </c>
      <c r="J50" s="177" t="s">
        <v>5336</v>
      </c>
      <c r="K50" s="409" t="s">
        <v>496</v>
      </c>
      <c r="L50" s="410"/>
      <c r="M50" s="409" t="s">
        <v>496</v>
      </c>
      <c r="N50" s="410"/>
      <c r="O50" s="411" t="s">
        <v>496</v>
      </c>
      <c r="P50" s="411"/>
      <c r="Q50" s="411"/>
      <c r="R50" s="411"/>
      <c r="S50" s="373"/>
    </row>
    <row r="51" spans="1:19" s="283" customFormat="1" ht="45" x14ac:dyDescent="0.15">
      <c r="A51" s="421">
        <v>23</v>
      </c>
      <c r="B51" s="183" t="s">
        <v>5337</v>
      </c>
      <c r="C51" s="393" t="s">
        <v>5541</v>
      </c>
      <c r="D51" s="393" t="s">
        <v>2720</v>
      </c>
      <c r="E51" s="393" t="s">
        <v>6062</v>
      </c>
      <c r="F51" s="312">
        <v>8906.64</v>
      </c>
      <c r="G51" s="312" t="s">
        <v>2569</v>
      </c>
      <c r="H51" s="394">
        <v>42782</v>
      </c>
      <c r="I51" s="415" t="s">
        <v>5491</v>
      </c>
      <c r="J51" s="181" t="s">
        <v>5771</v>
      </c>
      <c r="K51" s="409" t="s">
        <v>496</v>
      </c>
      <c r="L51" s="410"/>
      <c r="M51" s="409" t="s">
        <v>496</v>
      </c>
      <c r="N51" s="410"/>
      <c r="O51" s="411"/>
      <c r="P51" s="411"/>
      <c r="Q51" s="411"/>
      <c r="R51" s="411" t="s">
        <v>496</v>
      </c>
      <c r="S51" s="373"/>
    </row>
    <row r="52" spans="1:19" s="283" customFormat="1" ht="34.5" customHeight="1" x14ac:dyDescent="0.15">
      <c r="A52" s="421">
        <v>24</v>
      </c>
      <c r="B52" s="183" t="s">
        <v>5338</v>
      </c>
      <c r="C52" s="393" t="s">
        <v>5542</v>
      </c>
      <c r="D52" s="393" t="s">
        <v>5251</v>
      </c>
      <c r="E52" s="393" t="s">
        <v>5339</v>
      </c>
      <c r="F52" s="312">
        <v>19720</v>
      </c>
      <c r="G52" s="312" t="s">
        <v>2569</v>
      </c>
      <c r="H52" s="394">
        <v>42776</v>
      </c>
      <c r="I52" s="415" t="s">
        <v>5490</v>
      </c>
      <c r="J52" s="181" t="s">
        <v>5340</v>
      </c>
      <c r="K52" s="409" t="s">
        <v>496</v>
      </c>
      <c r="L52" s="410"/>
      <c r="M52" s="409" t="s">
        <v>496</v>
      </c>
      <c r="N52" s="410"/>
      <c r="O52" s="411" t="s">
        <v>496</v>
      </c>
      <c r="P52" s="411"/>
      <c r="Q52" s="411"/>
      <c r="R52" s="411"/>
      <c r="S52" s="373"/>
    </row>
    <row r="53" spans="1:19" s="283" customFormat="1" ht="33" customHeight="1" x14ac:dyDescent="0.15">
      <c r="A53" s="1090">
        <v>25</v>
      </c>
      <c r="B53" s="1091" t="s">
        <v>5341</v>
      </c>
      <c r="C53" s="973" t="s">
        <v>5543</v>
      </c>
      <c r="D53" s="393" t="s">
        <v>2727</v>
      </c>
      <c r="E53" s="973" t="s">
        <v>5342</v>
      </c>
      <c r="F53" s="312">
        <v>10000</v>
      </c>
      <c r="G53" s="312" t="s">
        <v>2703</v>
      </c>
      <c r="H53" s="394">
        <v>42801</v>
      </c>
      <c r="I53" s="415" t="s">
        <v>5343</v>
      </c>
      <c r="J53" s="181" t="s">
        <v>5488</v>
      </c>
      <c r="K53" s="409" t="s">
        <v>496</v>
      </c>
      <c r="L53" s="410"/>
      <c r="M53" s="409" t="s">
        <v>496</v>
      </c>
      <c r="N53" s="410"/>
      <c r="O53" s="411" t="s">
        <v>496</v>
      </c>
      <c r="P53" s="411"/>
      <c r="Q53" s="411"/>
      <c r="R53" s="411"/>
      <c r="S53" s="277"/>
    </row>
    <row r="54" spans="1:19" s="283" customFormat="1" ht="33.75" x14ac:dyDescent="0.15">
      <c r="A54" s="1090"/>
      <c r="B54" s="1091"/>
      <c r="C54" s="973"/>
      <c r="D54" s="393" t="s">
        <v>4722</v>
      </c>
      <c r="E54" s="973"/>
      <c r="F54" s="312">
        <v>22800</v>
      </c>
      <c r="G54" s="312" t="s">
        <v>2703</v>
      </c>
      <c r="H54" s="394">
        <v>42801</v>
      </c>
      <c r="I54" s="415" t="s">
        <v>5283</v>
      </c>
      <c r="J54" s="181" t="s">
        <v>5344</v>
      </c>
      <c r="K54" s="409" t="s">
        <v>496</v>
      </c>
      <c r="L54" s="410"/>
      <c r="M54" s="409" t="s">
        <v>496</v>
      </c>
      <c r="N54" s="410"/>
      <c r="O54" s="411" t="s">
        <v>496</v>
      </c>
      <c r="P54" s="411"/>
      <c r="Q54" s="411"/>
      <c r="R54" s="411"/>
      <c r="S54" s="373"/>
    </row>
    <row r="55" spans="1:19" s="283" customFormat="1" ht="36.75" customHeight="1" x14ac:dyDescent="0.15">
      <c r="A55" s="421">
        <v>26</v>
      </c>
      <c r="B55" s="183" t="s">
        <v>5345</v>
      </c>
      <c r="C55" s="393" t="s">
        <v>5544</v>
      </c>
      <c r="D55" s="393" t="s">
        <v>3354</v>
      </c>
      <c r="E55" s="393" t="s">
        <v>5346</v>
      </c>
      <c r="F55" s="312">
        <v>1600</v>
      </c>
      <c r="G55" s="312" t="s">
        <v>2569</v>
      </c>
      <c r="H55" s="394">
        <v>42772</v>
      </c>
      <c r="I55" s="415" t="s">
        <v>5283</v>
      </c>
      <c r="J55" s="181" t="s">
        <v>5347</v>
      </c>
      <c r="K55" s="409" t="s">
        <v>496</v>
      </c>
      <c r="L55" s="410"/>
      <c r="M55" s="409" t="s">
        <v>496</v>
      </c>
      <c r="N55" s="410"/>
      <c r="O55" s="411"/>
      <c r="P55" s="411"/>
      <c r="Q55" s="411" t="s">
        <v>496</v>
      </c>
      <c r="R55" s="411"/>
      <c r="S55" s="277"/>
    </row>
    <row r="56" spans="1:19" s="283" customFormat="1" ht="36.75" customHeight="1" x14ac:dyDescent="0.15">
      <c r="A56" s="1090">
        <v>27</v>
      </c>
      <c r="B56" s="183" t="s">
        <v>5348</v>
      </c>
      <c r="C56" s="973" t="s">
        <v>5545</v>
      </c>
      <c r="D56" s="1093" t="s">
        <v>5349</v>
      </c>
      <c r="E56" s="973" t="s">
        <v>5350</v>
      </c>
      <c r="F56" s="312">
        <v>30000</v>
      </c>
      <c r="G56" s="312" t="s">
        <v>2569</v>
      </c>
      <c r="H56" s="394">
        <v>42779</v>
      </c>
      <c r="I56" s="975" t="s">
        <v>5283</v>
      </c>
      <c r="J56" s="181" t="s">
        <v>5351</v>
      </c>
      <c r="K56" s="1092" t="s">
        <v>496</v>
      </c>
      <c r="L56" s="1092"/>
      <c r="M56" s="1092" t="s">
        <v>496</v>
      </c>
      <c r="N56" s="1092"/>
      <c r="O56" s="1092" t="s">
        <v>496</v>
      </c>
      <c r="P56" s="1092"/>
      <c r="Q56" s="1092"/>
      <c r="R56" s="1092"/>
      <c r="S56" s="1094"/>
    </row>
    <row r="57" spans="1:19" s="283" customFormat="1" ht="44.25" customHeight="1" x14ac:dyDescent="0.15">
      <c r="A57" s="1090"/>
      <c r="B57" s="401" t="s">
        <v>6063</v>
      </c>
      <c r="C57" s="973"/>
      <c r="D57" s="1093"/>
      <c r="E57" s="973"/>
      <c r="F57" s="312">
        <f>+F56*0.2</f>
        <v>6000</v>
      </c>
      <c r="G57" s="312" t="s">
        <v>2944</v>
      </c>
      <c r="H57" s="394">
        <v>42964</v>
      </c>
      <c r="I57" s="975"/>
      <c r="J57" s="181" t="s">
        <v>6064</v>
      </c>
      <c r="K57" s="1092"/>
      <c r="L57" s="1092"/>
      <c r="M57" s="1092"/>
      <c r="N57" s="1092"/>
      <c r="O57" s="1092"/>
      <c r="P57" s="1092"/>
      <c r="Q57" s="1092"/>
      <c r="R57" s="1092"/>
      <c r="S57" s="1094"/>
    </row>
    <row r="58" spans="1:19" s="283" customFormat="1" ht="33.75" customHeight="1" x14ac:dyDescent="0.15">
      <c r="A58" s="1090">
        <v>28</v>
      </c>
      <c r="B58" s="1091" t="s">
        <v>5352</v>
      </c>
      <c r="C58" s="973" t="s">
        <v>5546</v>
      </c>
      <c r="D58" s="393" t="s">
        <v>5353</v>
      </c>
      <c r="E58" s="973" t="s">
        <v>5492</v>
      </c>
      <c r="F58" s="312">
        <v>156</v>
      </c>
      <c r="G58" s="312" t="s">
        <v>2569</v>
      </c>
      <c r="H58" s="975">
        <v>42794</v>
      </c>
      <c r="I58" s="415" t="s">
        <v>5354</v>
      </c>
      <c r="J58" s="181" t="s">
        <v>5355</v>
      </c>
      <c r="K58" s="409" t="s">
        <v>496</v>
      </c>
      <c r="L58" s="410"/>
      <c r="M58" s="409" t="s">
        <v>496</v>
      </c>
      <c r="N58" s="410"/>
      <c r="O58" s="411"/>
      <c r="P58" s="411"/>
      <c r="Q58" s="411" t="s">
        <v>496</v>
      </c>
      <c r="R58" s="411"/>
      <c r="S58" s="277"/>
    </row>
    <row r="59" spans="1:19" s="283" customFormat="1" ht="33.75" customHeight="1" x14ac:dyDescent="0.15">
      <c r="A59" s="1090"/>
      <c r="B59" s="1091"/>
      <c r="C59" s="973"/>
      <c r="D59" s="393" t="s">
        <v>3668</v>
      </c>
      <c r="E59" s="973"/>
      <c r="F59" s="312">
        <v>1230</v>
      </c>
      <c r="G59" s="312" t="s">
        <v>2569</v>
      </c>
      <c r="H59" s="975"/>
      <c r="I59" s="415" t="s">
        <v>5356</v>
      </c>
      <c r="J59" s="181" t="s">
        <v>5357</v>
      </c>
      <c r="K59" s="409" t="s">
        <v>496</v>
      </c>
      <c r="L59" s="410"/>
      <c r="M59" s="409" t="s">
        <v>496</v>
      </c>
      <c r="N59" s="410"/>
      <c r="O59" s="411"/>
      <c r="P59" s="411"/>
      <c r="Q59" s="411" t="s">
        <v>496</v>
      </c>
      <c r="R59" s="411"/>
      <c r="S59" s="277"/>
    </row>
    <row r="60" spans="1:19" s="283" customFormat="1" ht="33.75" customHeight="1" x14ac:dyDescent="0.15">
      <c r="A60" s="1090"/>
      <c r="B60" s="1091"/>
      <c r="C60" s="973"/>
      <c r="D60" s="393" t="s">
        <v>2706</v>
      </c>
      <c r="E60" s="973"/>
      <c r="F60" s="312">
        <v>502.7</v>
      </c>
      <c r="G60" s="312" t="s">
        <v>2569</v>
      </c>
      <c r="H60" s="975"/>
      <c r="I60" s="415" t="s">
        <v>5358</v>
      </c>
      <c r="J60" s="181" t="s">
        <v>5359</v>
      </c>
      <c r="K60" s="409" t="s">
        <v>496</v>
      </c>
      <c r="L60" s="410"/>
      <c r="M60" s="409" t="s">
        <v>496</v>
      </c>
      <c r="N60" s="410"/>
      <c r="O60" s="411"/>
      <c r="P60" s="411"/>
      <c r="Q60" s="411" t="s">
        <v>496</v>
      </c>
      <c r="R60" s="411"/>
      <c r="S60" s="277"/>
    </row>
    <row r="61" spans="1:19" s="283" customFormat="1" ht="33.75" customHeight="1" x14ac:dyDescent="0.15">
      <c r="A61" s="1090"/>
      <c r="B61" s="1091"/>
      <c r="C61" s="973"/>
      <c r="D61" s="393" t="s">
        <v>2709</v>
      </c>
      <c r="E61" s="973"/>
      <c r="F61" s="312">
        <v>2637</v>
      </c>
      <c r="G61" s="312" t="s">
        <v>2569</v>
      </c>
      <c r="H61" s="975"/>
      <c r="I61" s="415" t="s">
        <v>5360</v>
      </c>
      <c r="J61" s="181" t="s">
        <v>5361</v>
      </c>
      <c r="K61" s="409" t="s">
        <v>496</v>
      </c>
      <c r="L61" s="410"/>
      <c r="M61" s="409" t="s">
        <v>496</v>
      </c>
      <c r="N61" s="410"/>
      <c r="O61" s="411"/>
      <c r="P61" s="411"/>
      <c r="Q61" s="411" t="s">
        <v>496</v>
      </c>
      <c r="R61" s="411"/>
      <c r="S61" s="277"/>
    </row>
    <row r="62" spans="1:19" s="283" customFormat="1" ht="33.75" customHeight="1" x14ac:dyDescent="0.15">
      <c r="A62" s="1090"/>
      <c r="B62" s="1091"/>
      <c r="C62" s="973"/>
      <c r="D62" s="393" t="s">
        <v>5305</v>
      </c>
      <c r="E62" s="973"/>
      <c r="F62" s="312">
        <v>340.8</v>
      </c>
      <c r="G62" s="312" t="s">
        <v>2569</v>
      </c>
      <c r="H62" s="975"/>
      <c r="I62" s="415" t="s">
        <v>5362</v>
      </c>
      <c r="J62" s="181" t="s">
        <v>5363</v>
      </c>
      <c r="K62" s="409" t="s">
        <v>496</v>
      </c>
      <c r="L62" s="410"/>
      <c r="M62" s="409" t="s">
        <v>496</v>
      </c>
      <c r="N62" s="410"/>
      <c r="O62" s="411"/>
      <c r="P62" s="411"/>
      <c r="Q62" s="411" t="s">
        <v>496</v>
      </c>
      <c r="R62" s="411"/>
      <c r="S62" s="277"/>
    </row>
    <row r="63" spans="1:19" s="283" customFormat="1" ht="45" x14ac:dyDescent="0.15">
      <c r="A63" s="421">
        <v>29</v>
      </c>
      <c r="B63" s="183" t="s">
        <v>5364</v>
      </c>
      <c r="C63" s="393" t="s">
        <v>5547</v>
      </c>
      <c r="D63" s="393" t="s">
        <v>5365</v>
      </c>
      <c r="E63" s="393" t="s">
        <v>5366</v>
      </c>
      <c r="F63" s="312">
        <v>3300</v>
      </c>
      <c r="G63" s="312" t="s">
        <v>2703</v>
      </c>
      <c r="H63" s="394">
        <v>42829</v>
      </c>
      <c r="I63" s="415" t="s">
        <v>5548</v>
      </c>
      <c r="J63" s="181" t="s">
        <v>5489</v>
      </c>
      <c r="K63" s="409" t="s">
        <v>496</v>
      </c>
      <c r="L63" s="410"/>
      <c r="M63" s="409" t="s">
        <v>496</v>
      </c>
      <c r="N63" s="410"/>
      <c r="O63" s="411" t="s">
        <v>496</v>
      </c>
      <c r="P63" s="411"/>
      <c r="Q63" s="411"/>
      <c r="R63" s="411"/>
      <c r="S63" s="277"/>
    </row>
    <row r="64" spans="1:19" s="283" customFormat="1" ht="56.25" x14ac:dyDescent="0.15">
      <c r="A64" s="421">
        <v>30</v>
      </c>
      <c r="B64" s="183" t="s">
        <v>5367</v>
      </c>
      <c r="C64" s="393" t="s">
        <v>5549</v>
      </c>
      <c r="D64" s="393" t="s">
        <v>5368</v>
      </c>
      <c r="E64" s="393" t="s">
        <v>5772</v>
      </c>
      <c r="F64" s="312">
        <v>1554.77</v>
      </c>
      <c r="G64" s="312" t="s">
        <v>2569</v>
      </c>
      <c r="H64" s="394">
        <v>42786</v>
      </c>
      <c r="I64" s="415" t="s">
        <v>5343</v>
      </c>
      <c r="J64" s="181" t="s">
        <v>5369</v>
      </c>
      <c r="K64" s="409" t="s">
        <v>496</v>
      </c>
      <c r="L64" s="410"/>
      <c r="M64" s="409" t="s">
        <v>496</v>
      </c>
      <c r="N64" s="410"/>
      <c r="O64" s="411" t="s">
        <v>496</v>
      </c>
      <c r="P64" s="411"/>
      <c r="Q64" s="411"/>
      <c r="R64" s="411"/>
      <c r="S64" s="373"/>
    </row>
    <row r="65" spans="1:19" s="283" customFormat="1" ht="33.75" x14ac:dyDescent="0.15">
      <c r="A65" s="421">
        <v>31</v>
      </c>
      <c r="B65" s="183" t="s">
        <v>5550</v>
      </c>
      <c r="C65" s="393" t="s">
        <v>5551</v>
      </c>
      <c r="D65" s="393" t="s">
        <v>5537</v>
      </c>
      <c r="E65" s="393" t="s">
        <v>5537</v>
      </c>
      <c r="F65" s="312" t="s">
        <v>2534</v>
      </c>
      <c r="G65" s="312" t="s">
        <v>2569</v>
      </c>
      <c r="H65" s="394">
        <v>42794</v>
      </c>
      <c r="I65" s="415" t="s">
        <v>5537</v>
      </c>
      <c r="J65" s="394" t="s">
        <v>2534</v>
      </c>
      <c r="K65" s="416" t="s">
        <v>6059</v>
      </c>
      <c r="L65" s="416" t="s">
        <v>6059</v>
      </c>
      <c r="M65" s="416" t="s">
        <v>6059</v>
      </c>
      <c r="N65" s="416" t="s">
        <v>6059</v>
      </c>
      <c r="O65" s="416" t="s">
        <v>6123</v>
      </c>
      <c r="P65" s="416" t="s">
        <v>6123</v>
      </c>
      <c r="Q65" s="416" t="s">
        <v>6123</v>
      </c>
      <c r="R65" s="416" t="s">
        <v>6123</v>
      </c>
      <c r="S65" s="277" t="s">
        <v>5537</v>
      </c>
    </row>
    <row r="66" spans="1:19" s="283" customFormat="1" ht="45.75" customHeight="1" x14ac:dyDescent="0.15">
      <c r="A66" s="421">
        <v>32</v>
      </c>
      <c r="B66" s="183" t="s">
        <v>5370</v>
      </c>
      <c r="C66" s="393" t="s">
        <v>5552</v>
      </c>
      <c r="D66" s="393" t="s">
        <v>5371</v>
      </c>
      <c r="E66" s="393" t="s">
        <v>5372</v>
      </c>
      <c r="F66" s="312">
        <v>700</v>
      </c>
      <c r="G66" s="312" t="s">
        <v>2569</v>
      </c>
      <c r="H66" s="394">
        <v>42780</v>
      </c>
      <c r="I66" s="415" t="s">
        <v>5373</v>
      </c>
      <c r="J66" s="181" t="s">
        <v>5374</v>
      </c>
      <c r="K66" s="409" t="s">
        <v>496</v>
      </c>
      <c r="L66" s="410"/>
      <c r="M66" s="409" t="s">
        <v>496</v>
      </c>
      <c r="N66" s="410"/>
      <c r="O66" s="411"/>
      <c r="P66" s="411"/>
      <c r="Q66" s="411" t="s">
        <v>496</v>
      </c>
      <c r="R66" s="411"/>
      <c r="S66" s="277"/>
    </row>
    <row r="67" spans="1:19" s="283" customFormat="1" ht="27" customHeight="1" x14ac:dyDescent="0.15">
      <c r="A67" s="1090">
        <v>33</v>
      </c>
      <c r="B67" s="1091" t="s">
        <v>5375</v>
      </c>
      <c r="C67" s="973" t="s">
        <v>5553</v>
      </c>
      <c r="D67" s="393" t="s">
        <v>75</v>
      </c>
      <c r="E67" s="973" t="s">
        <v>5376</v>
      </c>
      <c r="F67" s="312">
        <v>412.4</v>
      </c>
      <c r="G67" s="312" t="s">
        <v>2569</v>
      </c>
      <c r="H67" s="975">
        <v>42790</v>
      </c>
      <c r="I67" s="415" t="s">
        <v>5377</v>
      </c>
      <c r="J67" s="181" t="s">
        <v>5378</v>
      </c>
      <c r="K67" s="409" t="s">
        <v>496</v>
      </c>
      <c r="L67" s="410"/>
      <c r="M67" s="409" t="s">
        <v>496</v>
      </c>
      <c r="N67" s="410"/>
      <c r="O67" s="411" t="s">
        <v>496</v>
      </c>
      <c r="P67" s="411"/>
      <c r="Q67" s="411"/>
      <c r="R67" s="411"/>
      <c r="S67" s="277"/>
    </row>
    <row r="68" spans="1:19" s="283" customFormat="1" ht="29.25" customHeight="1" x14ac:dyDescent="0.15">
      <c r="A68" s="1090"/>
      <c r="B68" s="1091"/>
      <c r="C68" s="973"/>
      <c r="D68" s="393" t="s">
        <v>5379</v>
      </c>
      <c r="E68" s="973"/>
      <c r="F68" s="312">
        <v>842.45</v>
      </c>
      <c r="G68" s="312" t="s">
        <v>2569</v>
      </c>
      <c r="H68" s="975"/>
      <c r="I68" s="415" t="s">
        <v>5380</v>
      </c>
      <c r="J68" s="181" t="s">
        <v>5381</v>
      </c>
      <c r="K68" s="409" t="s">
        <v>496</v>
      </c>
      <c r="L68" s="410"/>
      <c r="M68" s="409" t="s">
        <v>496</v>
      </c>
      <c r="N68" s="410"/>
      <c r="O68" s="411" t="s">
        <v>496</v>
      </c>
      <c r="P68" s="411"/>
      <c r="Q68" s="411"/>
      <c r="R68" s="411"/>
      <c r="S68" s="277"/>
    </row>
    <row r="69" spans="1:19" s="283" customFormat="1" ht="39" customHeight="1" x14ac:dyDescent="0.15">
      <c r="A69" s="1090"/>
      <c r="B69" s="1091"/>
      <c r="C69" s="973"/>
      <c r="D69" s="393" t="s">
        <v>5382</v>
      </c>
      <c r="E69" s="973"/>
      <c r="F69" s="312">
        <v>1017</v>
      </c>
      <c r="G69" s="312" t="s">
        <v>2569</v>
      </c>
      <c r="H69" s="975"/>
      <c r="I69" s="415" t="s">
        <v>5493</v>
      </c>
      <c r="J69" s="181" t="s">
        <v>5383</v>
      </c>
      <c r="K69" s="409" t="s">
        <v>496</v>
      </c>
      <c r="L69" s="410"/>
      <c r="M69" s="409" t="s">
        <v>496</v>
      </c>
      <c r="N69" s="410"/>
      <c r="O69" s="411" t="s">
        <v>496</v>
      </c>
      <c r="P69" s="411"/>
      <c r="Q69" s="411"/>
      <c r="R69" s="411"/>
      <c r="S69" s="277"/>
    </row>
    <row r="70" spans="1:19" s="283" customFormat="1" ht="28.5" customHeight="1" x14ac:dyDescent="0.15">
      <c r="A70" s="421">
        <v>34</v>
      </c>
      <c r="B70" s="183" t="s">
        <v>5384</v>
      </c>
      <c r="C70" s="393" t="s">
        <v>5554</v>
      </c>
      <c r="D70" s="393" t="s">
        <v>5385</v>
      </c>
      <c r="E70" s="393" t="s">
        <v>5386</v>
      </c>
      <c r="F70" s="312">
        <v>11058.96</v>
      </c>
      <c r="G70" s="312" t="s">
        <v>2569</v>
      </c>
      <c r="H70" s="394">
        <v>42783</v>
      </c>
      <c r="I70" s="415" t="s">
        <v>5387</v>
      </c>
      <c r="J70" s="181" t="s">
        <v>5388</v>
      </c>
      <c r="K70" s="409" t="s">
        <v>496</v>
      </c>
      <c r="L70" s="410"/>
      <c r="M70" s="409" t="s">
        <v>496</v>
      </c>
      <c r="N70" s="410"/>
      <c r="O70" s="411" t="s">
        <v>496</v>
      </c>
      <c r="P70" s="411"/>
      <c r="Q70" s="411"/>
      <c r="R70" s="411"/>
      <c r="S70" s="373"/>
    </row>
    <row r="71" spans="1:19" s="283" customFormat="1" ht="25.5" customHeight="1" x14ac:dyDescent="0.15">
      <c r="A71" s="1090">
        <v>35</v>
      </c>
      <c r="B71" s="1091" t="s">
        <v>5389</v>
      </c>
      <c r="C71" s="973" t="s">
        <v>5555</v>
      </c>
      <c r="D71" s="393" t="s">
        <v>5390</v>
      </c>
      <c r="E71" s="973" t="s">
        <v>5391</v>
      </c>
      <c r="F71" s="312">
        <v>667</v>
      </c>
      <c r="G71" s="312" t="s">
        <v>2703</v>
      </c>
      <c r="H71" s="394">
        <v>42824</v>
      </c>
      <c r="I71" s="415" t="s">
        <v>5392</v>
      </c>
      <c r="J71" s="181" t="s">
        <v>5393</v>
      </c>
      <c r="K71" s="409" t="s">
        <v>496</v>
      </c>
      <c r="L71" s="410"/>
      <c r="M71" s="409" t="s">
        <v>496</v>
      </c>
      <c r="N71" s="410"/>
      <c r="O71" s="411" t="s">
        <v>496</v>
      </c>
      <c r="P71" s="411"/>
      <c r="Q71" s="411"/>
      <c r="R71" s="411"/>
      <c r="S71" s="373"/>
    </row>
    <row r="72" spans="1:19" s="283" customFormat="1" ht="57" customHeight="1" x14ac:dyDescent="0.15">
      <c r="A72" s="1090"/>
      <c r="B72" s="1091"/>
      <c r="C72" s="973"/>
      <c r="D72" s="393" t="s">
        <v>4707</v>
      </c>
      <c r="E72" s="973"/>
      <c r="F72" s="312">
        <v>5478.55</v>
      </c>
      <c r="G72" s="312" t="s">
        <v>2703</v>
      </c>
      <c r="H72" s="394">
        <v>42824</v>
      </c>
      <c r="I72" s="415" t="s">
        <v>6065</v>
      </c>
      <c r="J72" s="181" t="s">
        <v>5556</v>
      </c>
      <c r="K72" s="409" t="s">
        <v>496</v>
      </c>
      <c r="L72" s="410"/>
      <c r="M72" s="409" t="s">
        <v>496</v>
      </c>
      <c r="N72" s="410"/>
      <c r="O72" s="411" t="s">
        <v>496</v>
      </c>
      <c r="P72" s="411"/>
      <c r="Q72" s="411"/>
      <c r="R72" s="411"/>
      <c r="S72" s="277"/>
    </row>
    <row r="73" spans="1:19" s="283" customFormat="1" ht="22.5" x14ac:dyDescent="0.15">
      <c r="A73" s="1090"/>
      <c r="B73" s="1091"/>
      <c r="C73" s="973"/>
      <c r="D73" s="393" t="s">
        <v>5494</v>
      </c>
      <c r="E73" s="973"/>
      <c r="F73" s="312">
        <v>482.83</v>
      </c>
      <c r="G73" s="312" t="s">
        <v>2703</v>
      </c>
      <c r="H73" s="394">
        <v>42824</v>
      </c>
      <c r="I73" s="415" t="s">
        <v>5392</v>
      </c>
      <c r="J73" s="181" t="s">
        <v>5394</v>
      </c>
      <c r="K73" s="409" t="s">
        <v>496</v>
      </c>
      <c r="L73" s="410"/>
      <c r="M73" s="409" t="s">
        <v>496</v>
      </c>
      <c r="N73" s="410"/>
      <c r="O73" s="411" t="s">
        <v>496</v>
      </c>
      <c r="P73" s="411"/>
      <c r="Q73" s="411"/>
      <c r="R73" s="411"/>
      <c r="S73" s="277"/>
    </row>
    <row r="74" spans="1:19" s="283" customFormat="1" ht="74.25" customHeight="1" x14ac:dyDescent="0.15">
      <c r="A74" s="1090"/>
      <c r="B74" s="1091"/>
      <c r="C74" s="973"/>
      <c r="D74" s="393" t="s">
        <v>5395</v>
      </c>
      <c r="E74" s="973"/>
      <c r="F74" s="312">
        <v>6288</v>
      </c>
      <c r="G74" s="312" t="s">
        <v>2703</v>
      </c>
      <c r="H74" s="394">
        <v>42824</v>
      </c>
      <c r="I74" s="415" t="s">
        <v>6065</v>
      </c>
      <c r="J74" s="181" t="s">
        <v>5557</v>
      </c>
      <c r="K74" s="409" t="s">
        <v>496</v>
      </c>
      <c r="L74" s="410"/>
      <c r="M74" s="409" t="s">
        <v>496</v>
      </c>
      <c r="N74" s="410"/>
      <c r="O74" s="411"/>
      <c r="P74" s="411"/>
      <c r="Q74" s="411"/>
      <c r="R74" s="411" t="s">
        <v>496</v>
      </c>
      <c r="S74" s="590" t="s">
        <v>6121</v>
      </c>
    </row>
    <row r="75" spans="1:19" s="283" customFormat="1" ht="27.75" customHeight="1" x14ac:dyDescent="0.15">
      <c r="A75" s="1090">
        <v>36</v>
      </c>
      <c r="B75" s="1091" t="s">
        <v>5558</v>
      </c>
      <c r="C75" s="973" t="s">
        <v>5559</v>
      </c>
      <c r="D75" s="393" t="s">
        <v>5379</v>
      </c>
      <c r="E75" s="1095" t="s">
        <v>5560</v>
      </c>
      <c r="F75" s="312">
        <v>133</v>
      </c>
      <c r="G75" s="312" t="s">
        <v>2827</v>
      </c>
      <c r="H75" s="394">
        <v>42877</v>
      </c>
      <c r="I75" s="415" t="s">
        <v>5561</v>
      </c>
      <c r="J75" s="181" t="s">
        <v>5562</v>
      </c>
      <c r="K75" s="409" t="s">
        <v>496</v>
      </c>
      <c r="L75" s="410"/>
      <c r="M75" s="409" t="s">
        <v>496</v>
      </c>
      <c r="N75" s="410"/>
      <c r="O75" s="411" t="s">
        <v>496</v>
      </c>
      <c r="P75" s="411"/>
      <c r="Q75" s="411"/>
      <c r="R75" s="411"/>
      <c r="S75" s="277"/>
    </row>
    <row r="76" spans="1:19" s="283" customFormat="1" ht="28.5" customHeight="1" x14ac:dyDescent="0.15">
      <c r="A76" s="1090"/>
      <c r="B76" s="1091"/>
      <c r="C76" s="973"/>
      <c r="D76" s="393" t="s">
        <v>5563</v>
      </c>
      <c r="E76" s="1095"/>
      <c r="F76" s="312">
        <v>247</v>
      </c>
      <c r="G76" s="312" t="s">
        <v>2827</v>
      </c>
      <c r="H76" s="394">
        <v>42853</v>
      </c>
      <c r="I76" s="415" t="s">
        <v>5362</v>
      </c>
      <c r="J76" s="181" t="s">
        <v>5564</v>
      </c>
      <c r="K76" s="409" t="s">
        <v>496</v>
      </c>
      <c r="L76" s="410"/>
      <c r="M76" s="409" t="s">
        <v>496</v>
      </c>
      <c r="N76" s="410"/>
      <c r="O76" s="411" t="s">
        <v>496</v>
      </c>
      <c r="P76" s="411"/>
      <c r="Q76" s="411"/>
      <c r="R76" s="411"/>
      <c r="S76" s="277"/>
    </row>
    <row r="77" spans="1:19" s="283" customFormat="1" ht="34.5" customHeight="1" x14ac:dyDescent="0.15">
      <c r="A77" s="1090"/>
      <c r="B77" s="1091"/>
      <c r="C77" s="973"/>
      <c r="D77" s="393" t="s">
        <v>2695</v>
      </c>
      <c r="E77" s="1095"/>
      <c r="F77" s="312">
        <v>2244</v>
      </c>
      <c r="G77" s="312" t="s">
        <v>2827</v>
      </c>
      <c r="H77" s="394">
        <v>42850</v>
      </c>
      <c r="I77" s="415" t="s">
        <v>5565</v>
      </c>
      <c r="J77" s="181" t="s">
        <v>5566</v>
      </c>
      <c r="K77" s="409" t="s">
        <v>496</v>
      </c>
      <c r="L77" s="410"/>
      <c r="M77" s="409" t="s">
        <v>496</v>
      </c>
      <c r="N77" s="410"/>
      <c r="O77" s="411" t="s">
        <v>496</v>
      </c>
      <c r="P77" s="411"/>
      <c r="Q77" s="411"/>
      <c r="R77" s="411"/>
      <c r="S77" s="277"/>
    </row>
    <row r="78" spans="1:19" s="283" customFormat="1" ht="18.75" x14ac:dyDescent="0.15">
      <c r="A78" s="1090"/>
      <c r="B78" s="1091"/>
      <c r="C78" s="973"/>
      <c r="D78" s="393" t="s">
        <v>2692</v>
      </c>
      <c r="E78" s="1095"/>
      <c r="F78" s="312">
        <v>85.5</v>
      </c>
      <c r="G78" s="312" t="s">
        <v>2827</v>
      </c>
      <c r="H78" s="394">
        <v>42850</v>
      </c>
      <c r="I78" s="415" t="s">
        <v>5567</v>
      </c>
      <c r="J78" s="181" t="s">
        <v>5568</v>
      </c>
      <c r="K78" s="409" t="s">
        <v>496</v>
      </c>
      <c r="L78" s="410"/>
      <c r="M78" s="409" t="s">
        <v>496</v>
      </c>
      <c r="N78" s="410"/>
      <c r="O78" s="411" t="s">
        <v>496</v>
      </c>
      <c r="P78" s="411"/>
      <c r="Q78" s="411"/>
      <c r="R78" s="411"/>
      <c r="S78" s="277"/>
    </row>
    <row r="79" spans="1:19" s="283" customFormat="1" ht="37.5" customHeight="1" x14ac:dyDescent="0.15">
      <c r="A79" s="1090"/>
      <c r="B79" s="1091"/>
      <c r="C79" s="973"/>
      <c r="D79" s="393" t="s">
        <v>5569</v>
      </c>
      <c r="E79" s="1095"/>
      <c r="F79" s="312">
        <v>466.36</v>
      </c>
      <c r="G79" s="312" t="s">
        <v>2827</v>
      </c>
      <c r="H79" s="394">
        <v>42850</v>
      </c>
      <c r="I79" s="415" t="s">
        <v>5570</v>
      </c>
      <c r="J79" s="181" t="s">
        <v>5571</v>
      </c>
      <c r="K79" s="409" t="s">
        <v>496</v>
      </c>
      <c r="L79" s="410"/>
      <c r="M79" s="409" t="s">
        <v>496</v>
      </c>
      <c r="N79" s="410"/>
      <c r="O79" s="411" t="s">
        <v>496</v>
      </c>
      <c r="P79" s="411"/>
      <c r="Q79" s="411"/>
      <c r="R79" s="411"/>
      <c r="S79" s="277"/>
    </row>
    <row r="80" spans="1:19" s="283" customFormat="1" ht="18.75" x14ac:dyDescent="0.15">
      <c r="A80" s="1090"/>
      <c r="B80" s="1091"/>
      <c r="C80" s="973"/>
      <c r="D80" s="393" t="s">
        <v>75</v>
      </c>
      <c r="E80" s="1095"/>
      <c r="F80" s="312">
        <v>5072</v>
      </c>
      <c r="G80" s="312" t="s">
        <v>2827</v>
      </c>
      <c r="H80" s="394">
        <v>42851</v>
      </c>
      <c r="I80" s="415" t="s">
        <v>5572</v>
      </c>
      <c r="J80" s="181" t="s">
        <v>5573</v>
      </c>
      <c r="K80" s="409" t="s">
        <v>496</v>
      </c>
      <c r="L80" s="410"/>
      <c r="M80" s="409" t="s">
        <v>496</v>
      </c>
      <c r="N80" s="410"/>
      <c r="O80" s="411" t="s">
        <v>496</v>
      </c>
      <c r="P80" s="411"/>
      <c r="Q80" s="411"/>
      <c r="R80" s="411"/>
      <c r="S80" s="277"/>
    </row>
    <row r="81" spans="1:19" s="283" customFormat="1" ht="18.75" x14ac:dyDescent="0.15">
      <c r="A81" s="1090"/>
      <c r="B81" s="1091"/>
      <c r="C81" s="973"/>
      <c r="D81" s="393" t="s">
        <v>2697</v>
      </c>
      <c r="E81" s="1095"/>
      <c r="F81" s="312">
        <v>1876.51</v>
      </c>
      <c r="G81" s="312" t="s">
        <v>2827</v>
      </c>
      <c r="H81" s="394">
        <v>42850</v>
      </c>
      <c r="I81" s="415" t="s">
        <v>5567</v>
      </c>
      <c r="J81" s="181" t="s">
        <v>5574</v>
      </c>
      <c r="K81" s="409" t="s">
        <v>496</v>
      </c>
      <c r="L81" s="410"/>
      <c r="M81" s="409" t="s">
        <v>496</v>
      </c>
      <c r="N81" s="410"/>
      <c r="O81" s="411" t="s">
        <v>496</v>
      </c>
      <c r="P81" s="411"/>
      <c r="Q81" s="411"/>
      <c r="R81" s="411"/>
      <c r="S81" s="277"/>
    </row>
    <row r="82" spans="1:19" s="283" customFormat="1" ht="27" customHeight="1" x14ac:dyDescent="0.15">
      <c r="A82" s="421">
        <v>37</v>
      </c>
      <c r="B82" s="183" t="s">
        <v>5396</v>
      </c>
      <c r="C82" s="393" t="s">
        <v>5575</v>
      </c>
      <c r="D82" s="393" t="s">
        <v>3451</v>
      </c>
      <c r="E82" s="393" t="s">
        <v>5495</v>
      </c>
      <c r="F82" s="312">
        <v>200</v>
      </c>
      <c r="G82" s="312" t="s">
        <v>2569</v>
      </c>
      <c r="H82" s="394">
        <v>42788</v>
      </c>
      <c r="I82" s="415" t="s">
        <v>5397</v>
      </c>
      <c r="J82" s="181" t="s">
        <v>5398</v>
      </c>
      <c r="K82" s="409" t="s">
        <v>496</v>
      </c>
      <c r="L82" s="410"/>
      <c r="M82" s="409" t="s">
        <v>496</v>
      </c>
      <c r="N82" s="410"/>
      <c r="O82" s="411" t="s">
        <v>496</v>
      </c>
      <c r="P82" s="411"/>
      <c r="Q82" s="411"/>
      <c r="R82" s="411"/>
      <c r="S82" s="277"/>
    </row>
    <row r="83" spans="1:19" s="283" customFormat="1" ht="42" customHeight="1" x14ac:dyDescent="0.15">
      <c r="A83" s="421">
        <v>38</v>
      </c>
      <c r="B83" s="183" t="s">
        <v>5399</v>
      </c>
      <c r="C83" s="393" t="s">
        <v>5576</v>
      </c>
      <c r="D83" s="393" t="s">
        <v>2542</v>
      </c>
      <c r="E83" s="393" t="s">
        <v>5400</v>
      </c>
      <c r="F83" s="312">
        <v>4549.5</v>
      </c>
      <c r="G83" s="312" t="s">
        <v>2703</v>
      </c>
      <c r="H83" s="394">
        <v>42800</v>
      </c>
      <c r="I83" s="415" t="s">
        <v>5401</v>
      </c>
      <c r="J83" s="181" t="s">
        <v>5402</v>
      </c>
      <c r="K83" s="409" t="s">
        <v>496</v>
      </c>
      <c r="L83" s="410"/>
      <c r="M83" s="409" t="s">
        <v>496</v>
      </c>
      <c r="N83" s="410"/>
      <c r="O83" s="411"/>
      <c r="P83" s="411"/>
      <c r="Q83" s="411" t="s">
        <v>496</v>
      </c>
      <c r="R83" s="411"/>
      <c r="S83" s="277"/>
    </row>
    <row r="84" spans="1:19" s="283" customFormat="1" ht="33.75" x14ac:dyDescent="0.15">
      <c r="A84" s="421">
        <v>39</v>
      </c>
      <c r="B84" s="183" t="s">
        <v>5403</v>
      </c>
      <c r="C84" s="393" t="s">
        <v>6066</v>
      </c>
      <c r="D84" s="393" t="s">
        <v>2678</v>
      </c>
      <c r="E84" s="393" t="s">
        <v>5404</v>
      </c>
      <c r="F84" s="312">
        <v>1920</v>
      </c>
      <c r="G84" s="312" t="s">
        <v>2703</v>
      </c>
      <c r="H84" s="394">
        <v>42795</v>
      </c>
      <c r="I84" s="415" t="s">
        <v>5405</v>
      </c>
      <c r="J84" s="181" t="s">
        <v>5406</v>
      </c>
      <c r="K84" s="409" t="s">
        <v>496</v>
      </c>
      <c r="L84" s="410"/>
      <c r="M84" s="409" t="s">
        <v>496</v>
      </c>
      <c r="N84" s="410"/>
      <c r="O84" s="411"/>
      <c r="P84" s="411"/>
      <c r="Q84" s="411" t="s">
        <v>496</v>
      </c>
      <c r="R84" s="411"/>
      <c r="S84" s="373"/>
    </row>
    <row r="85" spans="1:19" s="283" customFormat="1" ht="24" customHeight="1" x14ac:dyDescent="0.15">
      <c r="A85" s="421">
        <v>40</v>
      </c>
      <c r="B85" s="183" t="s">
        <v>5407</v>
      </c>
      <c r="C85" s="393" t="s">
        <v>6067</v>
      </c>
      <c r="D85" s="393" t="s">
        <v>5408</v>
      </c>
      <c r="E85" s="393" t="s">
        <v>5409</v>
      </c>
      <c r="F85" s="312">
        <v>4035.6</v>
      </c>
      <c r="G85" s="312" t="s">
        <v>2703</v>
      </c>
      <c r="H85" s="394">
        <v>42801</v>
      </c>
      <c r="I85" s="415" t="s">
        <v>5410</v>
      </c>
      <c r="J85" s="181" t="s">
        <v>5411</v>
      </c>
      <c r="K85" s="409" t="s">
        <v>496</v>
      </c>
      <c r="L85" s="410"/>
      <c r="M85" s="409" t="s">
        <v>496</v>
      </c>
      <c r="N85" s="410"/>
      <c r="O85" s="411"/>
      <c r="P85" s="411"/>
      <c r="Q85" s="411" t="s">
        <v>496</v>
      </c>
      <c r="R85" s="411"/>
      <c r="S85" s="373"/>
    </row>
    <row r="86" spans="1:19" s="283" customFormat="1" ht="27" customHeight="1" x14ac:dyDescent="0.15">
      <c r="A86" s="1090">
        <v>41</v>
      </c>
      <c r="B86" s="1091" t="s">
        <v>5412</v>
      </c>
      <c r="C86" s="973" t="s">
        <v>5577</v>
      </c>
      <c r="D86" s="393" t="s">
        <v>5413</v>
      </c>
      <c r="E86" s="973" t="s">
        <v>5496</v>
      </c>
      <c r="F86" s="312">
        <v>699.72</v>
      </c>
      <c r="G86" s="312" t="s">
        <v>2703</v>
      </c>
      <c r="H86" s="975">
        <v>42818</v>
      </c>
      <c r="I86" s="415" t="s">
        <v>5414</v>
      </c>
      <c r="J86" s="181" t="s">
        <v>5415</v>
      </c>
      <c r="K86" s="409" t="s">
        <v>496</v>
      </c>
      <c r="L86" s="410"/>
      <c r="M86" s="409" t="s">
        <v>496</v>
      </c>
      <c r="N86" s="410"/>
      <c r="O86" s="411"/>
      <c r="P86" s="411"/>
      <c r="Q86" s="411" t="s">
        <v>496</v>
      </c>
      <c r="R86" s="411"/>
      <c r="S86" s="277"/>
    </row>
    <row r="87" spans="1:19" s="283" customFormat="1" ht="34.5" customHeight="1" x14ac:dyDescent="0.15">
      <c r="A87" s="1090"/>
      <c r="B87" s="1091"/>
      <c r="C87" s="973"/>
      <c r="D87" s="393" t="s">
        <v>5416</v>
      </c>
      <c r="E87" s="973"/>
      <c r="F87" s="312">
        <v>238</v>
      </c>
      <c r="G87" s="312" t="s">
        <v>2703</v>
      </c>
      <c r="H87" s="975"/>
      <c r="I87" s="415" t="s">
        <v>5417</v>
      </c>
      <c r="J87" s="181" t="s">
        <v>5418</v>
      </c>
      <c r="K87" s="409" t="s">
        <v>496</v>
      </c>
      <c r="L87" s="410"/>
      <c r="M87" s="409" t="s">
        <v>496</v>
      </c>
      <c r="N87" s="410"/>
      <c r="O87" s="411" t="s">
        <v>496</v>
      </c>
      <c r="P87" s="411"/>
      <c r="Q87" s="411"/>
      <c r="R87" s="411"/>
      <c r="S87" s="277"/>
    </row>
    <row r="88" spans="1:19" s="283" customFormat="1" ht="36" customHeight="1" x14ac:dyDescent="0.15">
      <c r="A88" s="1090"/>
      <c r="B88" s="1091"/>
      <c r="C88" s="973"/>
      <c r="D88" s="393" t="s">
        <v>5419</v>
      </c>
      <c r="E88" s="973"/>
      <c r="F88" s="312">
        <v>349.35</v>
      </c>
      <c r="G88" s="312" t="s">
        <v>2703</v>
      </c>
      <c r="H88" s="975"/>
      <c r="I88" s="415" t="s">
        <v>5420</v>
      </c>
      <c r="J88" s="181" t="s">
        <v>5421</v>
      </c>
      <c r="K88" s="409" t="s">
        <v>496</v>
      </c>
      <c r="L88" s="410"/>
      <c r="M88" s="409" t="s">
        <v>496</v>
      </c>
      <c r="N88" s="410"/>
      <c r="O88" s="411" t="s">
        <v>496</v>
      </c>
      <c r="P88" s="411"/>
      <c r="Q88" s="411"/>
      <c r="R88" s="411"/>
      <c r="S88" s="277"/>
    </row>
    <row r="89" spans="1:19" s="283" customFormat="1" ht="33.75" customHeight="1" x14ac:dyDescent="0.15">
      <c r="A89" s="1090"/>
      <c r="B89" s="1091"/>
      <c r="C89" s="973"/>
      <c r="D89" s="393" t="s">
        <v>5422</v>
      </c>
      <c r="E89" s="973"/>
      <c r="F89" s="312">
        <v>633.65</v>
      </c>
      <c r="G89" s="312" t="s">
        <v>2703</v>
      </c>
      <c r="H89" s="975"/>
      <c r="I89" s="415" t="s">
        <v>5423</v>
      </c>
      <c r="J89" s="181" t="s">
        <v>5424</v>
      </c>
      <c r="K89" s="409" t="s">
        <v>496</v>
      </c>
      <c r="L89" s="410"/>
      <c r="M89" s="409" t="s">
        <v>496</v>
      </c>
      <c r="N89" s="410"/>
      <c r="O89" s="411"/>
      <c r="P89" s="411"/>
      <c r="Q89" s="411" t="s">
        <v>496</v>
      </c>
      <c r="R89" s="411"/>
      <c r="S89" s="277"/>
    </row>
    <row r="90" spans="1:19" s="283" customFormat="1" ht="27.75" customHeight="1" x14ac:dyDescent="0.15">
      <c r="A90" s="1090"/>
      <c r="B90" s="1091"/>
      <c r="C90" s="973"/>
      <c r="D90" s="393" t="s">
        <v>5425</v>
      </c>
      <c r="E90" s="973"/>
      <c r="F90" s="312">
        <v>344.75</v>
      </c>
      <c r="G90" s="312" t="s">
        <v>2703</v>
      </c>
      <c r="H90" s="975"/>
      <c r="I90" s="415" t="s">
        <v>5362</v>
      </c>
      <c r="J90" s="181" t="s">
        <v>5426</v>
      </c>
      <c r="K90" s="409" t="s">
        <v>496</v>
      </c>
      <c r="L90" s="410"/>
      <c r="M90" s="409" t="s">
        <v>496</v>
      </c>
      <c r="N90" s="410"/>
      <c r="O90" s="411"/>
      <c r="P90" s="411"/>
      <c r="Q90" s="411" t="s">
        <v>496</v>
      </c>
      <c r="R90" s="411"/>
      <c r="S90" s="277"/>
    </row>
    <row r="91" spans="1:19" s="283" customFormat="1" ht="45.75" customHeight="1" x14ac:dyDescent="0.15">
      <c r="A91" s="421">
        <v>42</v>
      </c>
      <c r="B91" s="183" t="s">
        <v>5578</v>
      </c>
      <c r="C91" s="393" t="s">
        <v>5579</v>
      </c>
      <c r="D91" s="393" t="s">
        <v>5580</v>
      </c>
      <c r="E91" s="393" t="s">
        <v>5581</v>
      </c>
      <c r="F91" s="312">
        <v>9750</v>
      </c>
      <c r="G91" s="312" t="s">
        <v>2847</v>
      </c>
      <c r="H91" s="394">
        <v>42863</v>
      </c>
      <c r="I91" s="415" t="s">
        <v>5582</v>
      </c>
      <c r="J91" s="181" t="s">
        <v>5583</v>
      </c>
      <c r="K91" s="409" t="s">
        <v>496</v>
      </c>
      <c r="L91" s="410"/>
      <c r="M91" s="409" t="s">
        <v>496</v>
      </c>
      <c r="N91" s="410"/>
      <c r="O91" s="411"/>
      <c r="P91" s="411"/>
      <c r="Q91" s="411" t="s">
        <v>496</v>
      </c>
      <c r="R91" s="411"/>
      <c r="S91" s="277"/>
    </row>
    <row r="92" spans="1:19" s="283" customFormat="1" ht="38.25" customHeight="1" x14ac:dyDescent="0.15">
      <c r="A92" s="1090">
        <v>43</v>
      </c>
      <c r="B92" s="1091" t="s">
        <v>5427</v>
      </c>
      <c r="C92" s="973" t="s">
        <v>5584</v>
      </c>
      <c r="D92" s="393" t="s">
        <v>3298</v>
      </c>
      <c r="E92" s="973" t="s">
        <v>5428</v>
      </c>
      <c r="F92" s="312">
        <v>15691.61</v>
      </c>
      <c r="G92" s="312" t="s">
        <v>2703</v>
      </c>
      <c r="H92" s="975">
        <v>42810</v>
      </c>
      <c r="I92" s="415" t="s">
        <v>5429</v>
      </c>
      <c r="J92" s="181" t="s">
        <v>5430</v>
      </c>
      <c r="K92" s="409" t="s">
        <v>496</v>
      </c>
      <c r="L92" s="410"/>
      <c r="M92" s="409" t="s">
        <v>496</v>
      </c>
      <c r="N92" s="410"/>
      <c r="O92" s="411" t="s">
        <v>496</v>
      </c>
      <c r="P92" s="411"/>
      <c r="Q92" s="411"/>
      <c r="R92" s="411"/>
      <c r="S92" s="277"/>
    </row>
    <row r="93" spans="1:19" s="283" customFormat="1" ht="22.5" x14ac:dyDescent="0.15">
      <c r="A93" s="1090"/>
      <c r="B93" s="1091"/>
      <c r="C93" s="973"/>
      <c r="D93" s="393" t="s">
        <v>3998</v>
      </c>
      <c r="E93" s="973"/>
      <c r="F93" s="312">
        <v>4568</v>
      </c>
      <c r="G93" s="312" t="s">
        <v>2703</v>
      </c>
      <c r="H93" s="975"/>
      <c r="I93" s="415" t="s">
        <v>5431</v>
      </c>
      <c r="J93" s="181" t="s">
        <v>5432</v>
      </c>
      <c r="K93" s="409" t="s">
        <v>496</v>
      </c>
      <c r="L93" s="410"/>
      <c r="M93" s="409" t="s">
        <v>496</v>
      </c>
      <c r="N93" s="410"/>
      <c r="O93" s="411" t="s">
        <v>496</v>
      </c>
      <c r="P93" s="411"/>
      <c r="Q93" s="411"/>
      <c r="R93" s="411"/>
      <c r="S93" s="277"/>
    </row>
    <row r="94" spans="1:19" s="283" customFormat="1" ht="30.75" customHeight="1" x14ac:dyDescent="0.15">
      <c r="A94" s="1090">
        <v>44</v>
      </c>
      <c r="B94" s="1091" t="s">
        <v>5433</v>
      </c>
      <c r="C94" s="973" t="s">
        <v>5585</v>
      </c>
      <c r="D94" s="393" t="s">
        <v>5434</v>
      </c>
      <c r="E94" s="973" t="s">
        <v>5435</v>
      </c>
      <c r="F94" s="312">
        <v>865.7</v>
      </c>
      <c r="G94" s="312" t="s">
        <v>2703</v>
      </c>
      <c r="H94" s="975">
        <v>42800</v>
      </c>
      <c r="I94" s="415" t="s">
        <v>5436</v>
      </c>
      <c r="J94" s="181" t="s">
        <v>5437</v>
      </c>
      <c r="K94" s="409" t="s">
        <v>496</v>
      </c>
      <c r="L94" s="410"/>
      <c r="M94" s="409" t="s">
        <v>496</v>
      </c>
      <c r="N94" s="410"/>
      <c r="O94" s="411"/>
      <c r="P94" s="411"/>
      <c r="Q94" s="411" t="s">
        <v>496</v>
      </c>
      <c r="R94" s="411"/>
      <c r="S94" s="277"/>
    </row>
    <row r="95" spans="1:19" s="283" customFormat="1" ht="26.25" customHeight="1" x14ac:dyDescent="0.15">
      <c r="A95" s="1090"/>
      <c r="B95" s="1091"/>
      <c r="C95" s="973"/>
      <c r="D95" s="393" t="s">
        <v>4554</v>
      </c>
      <c r="E95" s="973"/>
      <c r="F95" s="312">
        <v>99</v>
      </c>
      <c r="G95" s="312" t="s">
        <v>2703</v>
      </c>
      <c r="H95" s="975"/>
      <c r="I95" s="415" t="s">
        <v>5438</v>
      </c>
      <c r="J95" s="181" t="s">
        <v>5439</v>
      </c>
      <c r="K95" s="409" t="s">
        <v>496</v>
      </c>
      <c r="L95" s="410"/>
      <c r="M95" s="409" t="s">
        <v>496</v>
      </c>
      <c r="N95" s="410"/>
      <c r="O95" s="411"/>
      <c r="P95" s="411"/>
      <c r="Q95" s="411" t="s">
        <v>496</v>
      </c>
      <c r="R95" s="411"/>
      <c r="S95" s="277"/>
    </row>
    <row r="96" spans="1:19" s="283" customFormat="1" ht="21.75" customHeight="1" x14ac:dyDescent="0.15">
      <c r="A96" s="1090">
        <v>45</v>
      </c>
      <c r="B96" s="1091" t="s">
        <v>5440</v>
      </c>
      <c r="C96" s="973" t="s">
        <v>5586</v>
      </c>
      <c r="D96" s="393" t="s">
        <v>2551</v>
      </c>
      <c r="E96" s="1095" t="s">
        <v>2737</v>
      </c>
      <c r="F96" s="312">
        <v>169.5</v>
      </c>
      <c r="G96" s="312" t="s">
        <v>2569</v>
      </c>
      <c r="H96" s="975">
        <v>42790</v>
      </c>
      <c r="I96" s="1096" t="s">
        <v>5441</v>
      </c>
      <c r="J96" s="181" t="s">
        <v>5442</v>
      </c>
      <c r="K96" s="409" t="s">
        <v>496</v>
      </c>
      <c r="L96" s="410"/>
      <c r="M96" s="409" t="s">
        <v>496</v>
      </c>
      <c r="N96" s="410"/>
      <c r="O96" s="411" t="s">
        <v>496</v>
      </c>
      <c r="P96" s="411"/>
      <c r="Q96" s="411"/>
      <c r="R96" s="411"/>
      <c r="S96" s="277"/>
    </row>
    <row r="97" spans="1:19" s="283" customFormat="1" ht="18.75" x14ac:dyDescent="0.15">
      <c r="A97" s="1090"/>
      <c r="B97" s="1091"/>
      <c r="C97" s="973"/>
      <c r="D97" s="393" t="s">
        <v>2554</v>
      </c>
      <c r="E97" s="1095"/>
      <c r="F97" s="312">
        <v>169.5</v>
      </c>
      <c r="G97" s="312" t="s">
        <v>2569</v>
      </c>
      <c r="H97" s="975"/>
      <c r="I97" s="1096"/>
      <c r="J97" s="181" t="s">
        <v>5443</v>
      </c>
      <c r="K97" s="409" t="s">
        <v>496</v>
      </c>
      <c r="L97" s="410"/>
      <c r="M97" s="409" t="s">
        <v>496</v>
      </c>
      <c r="N97" s="410"/>
      <c r="O97" s="411" t="s">
        <v>496</v>
      </c>
      <c r="P97" s="411"/>
      <c r="Q97" s="411"/>
      <c r="R97" s="411"/>
      <c r="S97" s="277"/>
    </row>
    <row r="98" spans="1:19" s="283" customFormat="1" ht="33.75" x14ac:dyDescent="0.15">
      <c r="A98" s="421">
        <v>46</v>
      </c>
      <c r="B98" s="183" t="s">
        <v>5587</v>
      </c>
      <c r="C98" s="393" t="s">
        <v>5588</v>
      </c>
      <c r="D98" s="393" t="s">
        <v>2854</v>
      </c>
      <c r="E98" s="393" t="s">
        <v>5589</v>
      </c>
      <c r="F98" s="312">
        <v>40000</v>
      </c>
      <c r="G98" s="312" t="s">
        <v>2847</v>
      </c>
      <c r="H98" s="394">
        <v>42874</v>
      </c>
      <c r="I98" s="415" t="s">
        <v>5590</v>
      </c>
      <c r="J98" s="181" t="s">
        <v>5591</v>
      </c>
      <c r="K98" s="409" t="s">
        <v>496</v>
      </c>
      <c r="L98" s="410"/>
      <c r="M98" s="409" t="s">
        <v>496</v>
      </c>
      <c r="N98" s="410"/>
      <c r="O98" s="411" t="s">
        <v>496</v>
      </c>
      <c r="P98" s="411"/>
      <c r="Q98" s="411"/>
      <c r="R98" s="411"/>
      <c r="S98" s="277"/>
    </row>
    <row r="99" spans="1:19" s="283" customFormat="1" ht="24.75" customHeight="1" x14ac:dyDescent="0.15">
      <c r="A99" s="1090">
        <v>47</v>
      </c>
      <c r="B99" s="1091" t="s">
        <v>5444</v>
      </c>
      <c r="C99" s="973" t="s">
        <v>5592</v>
      </c>
      <c r="D99" s="393" t="s">
        <v>75</v>
      </c>
      <c r="E99" s="973" t="s">
        <v>5376</v>
      </c>
      <c r="F99" s="312">
        <v>1491.12</v>
      </c>
      <c r="G99" s="312" t="s">
        <v>2703</v>
      </c>
      <c r="H99" s="975">
        <v>42800</v>
      </c>
      <c r="I99" s="415" t="s">
        <v>5445</v>
      </c>
      <c r="J99" s="181" t="s">
        <v>5446</v>
      </c>
      <c r="K99" s="409" t="s">
        <v>496</v>
      </c>
      <c r="L99" s="410"/>
      <c r="M99" s="409" t="s">
        <v>496</v>
      </c>
      <c r="N99" s="410"/>
      <c r="O99" s="411" t="s">
        <v>496</v>
      </c>
      <c r="P99" s="411"/>
      <c r="Q99" s="411"/>
      <c r="R99" s="411"/>
      <c r="S99" s="277"/>
    </row>
    <row r="100" spans="1:19" s="283" customFormat="1" ht="24" customHeight="1" x14ac:dyDescent="0.15">
      <c r="A100" s="1090"/>
      <c r="B100" s="1091"/>
      <c r="C100" s="973"/>
      <c r="D100" s="393" t="s">
        <v>3451</v>
      </c>
      <c r="E100" s="973"/>
      <c r="F100" s="312">
        <v>2466.79</v>
      </c>
      <c r="G100" s="312" t="s">
        <v>2703</v>
      </c>
      <c r="H100" s="975"/>
      <c r="I100" s="415" t="s">
        <v>5447</v>
      </c>
      <c r="J100" s="181" t="s">
        <v>5448</v>
      </c>
      <c r="K100" s="409" t="s">
        <v>496</v>
      </c>
      <c r="L100" s="410"/>
      <c r="M100" s="409" t="s">
        <v>496</v>
      </c>
      <c r="N100" s="410"/>
      <c r="O100" s="411" t="s">
        <v>496</v>
      </c>
      <c r="P100" s="411"/>
      <c r="Q100" s="411"/>
      <c r="R100" s="411"/>
      <c r="S100" s="277"/>
    </row>
    <row r="101" spans="1:19" s="283" customFormat="1" ht="33.75" customHeight="1" x14ac:dyDescent="0.15">
      <c r="A101" s="421">
        <v>48</v>
      </c>
      <c r="B101" s="183" t="s">
        <v>5449</v>
      </c>
      <c r="C101" s="393" t="s">
        <v>5593</v>
      </c>
      <c r="D101" s="393" t="s">
        <v>5497</v>
      </c>
      <c r="E101" s="393" t="s">
        <v>5450</v>
      </c>
      <c r="F101" s="312">
        <v>1650</v>
      </c>
      <c r="G101" s="312" t="s">
        <v>2703</v>
      </c>
      <c r="H101" s="394">
        <v>42802</v>
      </c>
      <c r="I101" s="415" t="s">
        <v>5451</v>
      </c>
      <c r="J101" s="181" t="s">
        <v>5452</v>
      </c>
      <c r="K101" s="409" t="s">
        <v>496</v>
      </c>
      <c r="L101" s="410"/>
      <c r="M101" s="409" t="s">
        <v>496</v>
      </c>
      <c r="N101" s="410"/>
      <c r="O101" s="411"/>
      <c r="P101" s="411"/>
      <c r="Q101" s="411" t="s">
        <v>496</v>
      </c>
      <c r="R101" s="411"/>
      <c r="S101" s="277"/>
    </row>
    <row r="102" spans="1:19" s="283" customFormat="1" ht="18.75" x14ac:dyDescent="0.15">
      <c r="A102" s="1090">
        <v>49</v>
      </c>
      <c r="B102" s="1091" t="s">
        <v>5594</v>
      </c>
      <c r="C102" s="973" t="s">
        <v>5595</v>
      </c>
      <c r="D102" s="417" t="s">
        <v>5596</v>
      </c>
      <c r="E102" s="973" t="s">
        <v>5597</v>
      </c>
      <c r="F102" s="312">
        <v>490</v>
      </c>
      <c r="G102" s="312" t="s">
        <v>2827</v>
      </c>
      <c r="H102" s="975">
        <v>42849</v>
      </c>
      <c r="I102" s="975" t="s">
        <v>5451</v>
      </c>
      <c r="J102" s="181" t="s">
        <v>5598</v>
      </c>
      <c r="K102" s="409" t="s">
        <v>496</v>
      </c>
      <c r="L102" s="410"/>
      <c r="M102" s="409" t="s">
        <v>496</v>
      </c>
      <c r="N102" s="410"/>
      <c r="O102" s="411" t="s">
        <v>496</v>
      </c>
      <c r="P102" s="411"/>
      <c r="Q102" s="411"/>
      <c r="R102" s="411"/>
      <c r="S102" s="277"/>
    </row>
    <row r="103" spans="1:19" s="283" customFormat="1" ht="18.75" x14ac:dyDescent="0.15">
      <c r="A103" s="1090"/>
      <c r="B103" s="1091"/>
      <c r="C103" s="973"/>
      <c r="D103" s="417" t="s">
        <v>5599</v>
      </c>
      <c r="E103" s="973"/>
      <c r="F103" s="312">
        <v>250</v>
      </c>
      <c r="G103" s="312" t="s">
        <v>2827</v>
      </c>
      <c r="H103" s="975"/>
      <c r="I103" s="975"/>
      <c r="J103" s="181" t="s">
        <v>5600</v>
      </c>
      <c r="K103" s="409" t="s">
        <v>496</v>
      </c>
      <c r="L103" s="410"/>
      <c r="M103" s="409" t="s">
        <v>496</v>
      </c>
      <c r="N103" s="410"/>
      <c r="O103" s="411" t="s">
        <v>496</v>
      </c>
      <c r="P103" s="411"/>
      <c r="Q103" s="411"/>
      <c r="R103" s="411"/>
      <c r="S103" s="277"/>
    </row>
    <row r="104" spans="1:19" s="283" customFormat="1" ht="18.75" x14ac:dyDescent="0.15">
      <c r="A104" s="1090"/>
      <c r="B104" s="1091"/>
      <c r="C104" s="973"/>
      <c r="D104" s="417" t="s">
        <v>5601</v>
      </c>
      <c r="E104" s="973"/>
      <c r="F104" s="312">
        <v>250</v>
      </c>
      <c r="G104" s="312" t="s">
        <v>2827</v>
      </c>
      <c r="H104" s="975"/>
      <c r="I104" s="975"/>
      <c r="J104" s="181" t="s">
        <v>5602</v>
      </c>
      <c r="K104" s="409" t="s">
        <v>496</v>
      </c>
      <c r="L104" s="410"/>
      <c r="M104" s="409" t="s">
        <v>496</v>
      </c>
      <c r="N104" s="410"/>
      <c r="O104" s="411" t="s">
        <v>496</v>
      </c>
      <c r="P104" s="411"/>
      <c r="Q104" s="411"/>
      <c r="R104" s="411"/>
      <c r="S104" s="277"/>
    </row>
    <row r="105" spans="1:19" s="283" customFormat="1" ht="18.75" x14ac:dyDescent="0.15">
      <c r="A105" s="1090"/>
      <c r="B105" s="1091"/>
      <c r="C105" s="973"/>
      <c r="D105" s="417" t="s">
        <v>5603</v>
      </c>
      <c r="E105" s="973"/>
      <c r="F105" s="312">
        <v>1830.5</v>
      </c>
      <c r="G105" s="312" t="s">
        <v>2827</v>
      </c>
      <c r="H105" s="975"/>
      <c r="I105" s="975"/>
      <c r="J105" s="181" t="s">
        <v>5604</v>
      </c>
      <c r="K105" s="409" t="s">
        <v>496</v>
      </c>
      <c r="L105" s="410"/>
      <c r="M105" s="409" t="s">
        <v>496</v>
      </c>
      <c r="N105" s="410"/>
      <c r="O105" s="411" t="s">
        <v>496</v>
      </c>
      <c r="P105" s="411"/>
      <c r="Q105" s="411"/>
      <c r="R105" s="411"/>
      <c r="S105" s="277"/>
    </row>
    <row r="106" spans="1:19" s="283" customFormat="1" ht="33.75" customHeight="1" x14ac:dyDescent="0.15">
      <c r="A106" s="1090">
        <v>50</v>
      </c>
      <c r="B106" s="1091" t="s">
        <v>5605</v>
      </c>
      <c r="C106" s="973" t="s">
        <v>5606</v>
      </c>
      <c r="D106" s="393" t="s">
        <v>5285</v>
      </c>
      <c r="E106" s="973" t="s">
        <v>5607</v>
      </c>
      <c r="F106" s="312">
        <f>17999.1+1810+1200</f>
        <v>21009.1</v>
      </c>
      <c r="G106" s="312" t="s">
        <v>2847</v>
      </c>
      <c r="H106" s="394">
        <v>42863</v>
      </c>
      <c r="I106" s="415" t="s">
        <v>5608</v>
      </c>
      <c r="J106" s="181" t="s">
        <v>5609</v>
      </c>
      <c r="K106" s="409" t="s">
        <v>496</v>
      </c>
      <c r="L106" s="410"/>
      <c r="M106" s="409" t="s">
        <v>496</v>
      </c>
      <c r="N106" s="410"/>
      <c r="O106" s="411" t="s">
        <v>496</v>
      </c>
      <c r="P106" s="411"/>
      <c r="Q106" s="411"/>
      <c r="R106" s="411"/>
      <c r="S106" s="373"/>
    </row>
    <row r="107" spans="1:19" s="283" customFormat="1" ht="33.75" customHeight="1" x14ac:dyDescent="0.15">
      <c r="A107" s="1090"/>
      <c r="B107" s="1091"/>
      <c r="C107" s="973"/>
      <c r="D107" s="393" t="s">
        <v>5610</v>
      </c>
      <c r="E107" s="973"/>
      <c r="F107" s="312">
        <f>2542.5+600+500</f>
        <v>3642.5</v>
      </c>
      <c r="G107" s="312" t="s">
        <v>2847</v>
      </c>
      <c r="H107" s="394">
        <v>42863</v>
      </c>
      <c r="I107" s="415" t="s">
        <v>5608</v>
      </c>
      <c r="J107" s="181" t="s">
        <v>5611</v>
      </c>
      <c r="K107" s="834" t="s">
        <v>496</v>
      </c>
      <c r="L107" s="599"/>
      <c r="M107" s="834" t="s">
        <v>496</v>
      </c>
      <c r="N107" s="599"/>
      <c r="O107" s="834"/>
      <c r="P107" s="834"/>
      <c r="Q107" s="834" t="s">
        <v>496</v>
      </c>
      <c r="R107" s="834"/>
      <c r="S107" s="373"/>
    </row>
    <row r="108" spans="1:19" s="283" customFormat="1" ht="18.75" x14ac:dyDescent="0.15">
      <c r="A108" s="1090">
        <v>51</v>
      </c>
      <c r="B108" s="1091" t="s">
        <v>5612</v>
      </c>
      <c r="C108" s="973" t="s">
        <v>5613</v>
      </c>
      <c r="D108" s="393" t="s">
        <v>2695</v>
      </c>
      <c r="E108" s="973" t="s">
        <v>5614</v>
      </c>
      <c r="F108" s="312">
        <v>284.45999999999998</v>
      </c>
      <c r="G108" s="312" t="s">
        <v>2827</v>
      </c>
      <c r="H108" s="394">
        <v>42843</v>
      </c>
      <c r="I108" s="415" t="s">
        <v>5615</v>
      </c>
      <c r="J108" s="181" t="s">
        <v>5616</v>
      </c>
      <c r="K108" s="409" t="s">
        <v>496</v>
      </c>
      <c r="L108" s="410"/>
      <c r="M108" s="409" t="s">
        <v>496</v>
      </c>
      <c r="N108" s="410"/>
      <c r="O108" s="411"/>
      <c r="P108" s="411"/>
      <c r="Q108" s="411" t="s">
        <v>496</v>
      </c>
      <c r="R108" s="411"/>
      <c r="S108" s="277"/>
    </row>
    <row r="109" spans="1:19" s="283" customFormat="1" ht="18.75" x14ac:dyDescent="0.15">
      <c r="A109" s="1090"/>
      <c r="B109" s="1091"/>
      <c r="C109" s="973"/>
      <c r="D109" s="393" t="s">
        <v>5617</v>
      </c>
      <c r="E109" s="973"/>
      <c r="F109" s="312">
        <v>122.02</v>
      </c>
      <c r="G109" s="312" t="s">
        <v>2827</v>
      </c>
      <c r="H109" s="394">
        <v>42843</v>
      </c>
      <c r="I109" s="415" t="s">
        <v>5618</v>
      </c>
      <c r="J109" s="181" t="s">
        <v>5619</v>
      </c>
      <c r="K109" s="409" t="s">
        <v>496</v>
      </c>
      <c r="L109" s="410"/>
      <c r="M109" s="409" t="s">
        <v>496</v>
      </c>
      <c r="N109" s="410"/>
      <c r="O109" s="411"/>
      <c r="P109" s="411"/>
      <c r="Q109" s="411" t="s">
        <v>496</v>
      </c>
      <c r="R109" s="411"/>
      <c r="S109" s="277"/>
    </row>
    <row r="110" spans="1:19" s="283" customFormat="1" ht="18.75" x14ac:dyDescent="0.15">
      <c r="A110" s="1090"/>
      <c r="B110" s="1091"/>
      <c r="C110" s="973"/>
      <c r="D110" s="393" t="s">
        <v>5457</v>
      </c>
      <c r="E110" s="973"/>
      <c r="F110" s="312">
        <v>619.5</v>
      </c>
      <c r="G110" s="312" t="s">
        <v>2827</v>
      </c>
      <c r="H110" s="394">
        <v>42843</v>
      </c>
      <c r="I110" s="415" t="s">
        <v>5620</v>
      </c>
      <c r="J110" s="181" t="s">
        <v>5621</v>
      </c>
      <c r="K110" s="409" t="s">
        <v>496</v>
      </c>
      <c r="L110" s="410"/>
      <c r="M110" s="409" t="s">
        <v>496</v>
      </c>
      <c r="N110" s="410"/>
      <c r="O110" s="411"/>
      <c r="P110" s="411"/>
      <c r="Q110" s="411" t="s">
        <v>496</v>
      </c>
      <c r="R110" s="411"/>
      <c r="S110" s="277"/>
    </row>
    <row r="111" spans="1:19" s="283" customFormat="1" ht="28.5" customHeight="1" x14ac:dyDescent="0.15">
      <c r="A111" s="1090">
        <v>52</v>
      </c>
      <c r="B111" s="1091" t="s">
        <v>5453</v>
      </c>
      <c r="C111" s="973" t="s">
        <v>5622</v>
      </c>
      <c r="D111" s="393" t="s">
        <v>3823</v>
      </c>
      <c r="E111" s="973" t="s">
        <v>5454</v>
      </c>
      <c r="F111" s="312">
        <v>1499.75</v>
      </c>
      <c r="G111" s="312" t="s">
        <v>2703</v>
      </c>
      <c r="H111" s="394">
        <v>42817</v>
      </c>
      <c r="I111" s="415" t="s">
        <v>5455</v>
      </c>
      <c r="J111" s="181" t="s">
        <v>5456</v>
      </c>
      <c r="K111" s="409" t="s">
        <v>496</v>
      </c>
      <c r="L111" s="410"/>
      <c r="M111" s="409" t="s">
        <v>496</v>
      </c>
      <c r="N111" s="410"/>
      <c r="O111" s="411" t="s">
        <v>496</v>
      </c>
      <c r="P111" s="411"/>
      <c r="Q111" s="411"/>
      <c r="R111" s="411"/>
      <c r="S111" s="277"/>
    </row>
    <row r="112" spans="1:19" s="283" customFormat="1" ht="26.25" customHeight="1" x14ac:dyDescent="0.15">
      <c r="A112" s="1090"/>
      <c r="B112" s="1091"/>
      <c r="C112" s="973"/>
      <c r="D112" s="393" t="s">
        <v>5457</v>
      </c>
      <c r="E112" s="973"/>
      <c r="F112" s="312">
        <v>500</v>
      </c>
      <c r="G112" s="312" t="s">
        <v>2703</v>
      </c>
      <c r="H112" s="394">
        <v>42817</v>
      </c>
      <c r="I112" s="415" t="s">
        <v>5458</v>
      </c>
      <c r="J112" s="181" t="s">
        <v>5459</v>
      </c>
      <c r="K112" s="409" t="s">
        <v>496</v>
      </c>
      <c r="L112" s="410"/>
      <c r="M112" s="409" t="s">
        <v>496</v>
      </c>
      <c r="N112" s="410"/>
      <c r="O112" s="411" t="s">
        <v>496</v>
      </c>
      <c r="P112" s="411"/>
      <c r="Q112" s="411"/>
      <c r="R112" s="411"/>
      <c r="S112" s="277"/>
    </row>
    <row r="113" spans="1:19" s="283" customFormat="1" ht="36" customHeight="1" x14ac:dyDescent="0.15">
      <c r="A113" s="421">
        <v>53</v>
      </c>
      <c r="B113" s="183" t="s">
        <v>5460</v>
      </c>
      <c r="C113" s="393" t="s">
        <v>6068</v>
      </c>
      <c r="D113" s="393" t="s">
        <v>5461</v>
      </c>
      <c r="E113" s="393" t="s">
        <v>5623</v>
      </c>
      <c r="F113" s="312">
        <v>5000</v>
      </c>
      <c r="G113" s="312" t="s">
        <v>2703</v>
      </c>
      <c r="H113" s="394">
        <v>42810</v>
      </c>
      <c r="I113" s="415" t="s">
        <v>5462</v>
      </c>
      <c r="J113" s="181" t="s">
        <v>5463</v>
      </c>
      <c r="K113" s="409" t="s">
        <v>496</v>
      </c>
      <c r="L113" s="410"/>
      <c r="M113" s="409" t="s">
        <v>496</v>
      </c>
      <c r="N113" s="410"/>
      <c r="O113" s="411" t="s">
        <v>496</v>
      </c>
      <c r="P113" s="411"/>
      <c r="Q113" s="411"/>
      <c r="R113" s="411"/>
      <c r="S113" s="373"/>
    </row>
    <row r="114" spans="1:19" s="283" customFormat="1" ht="33.75" x14ac:dyDescent="0.15">
      <c r="A114" s="421">
        <v>54</v>
      </c>
      <c r="B114" s="183" t="s">
        <v>5464</v>
      </c>
      <c r="C114" s="393" t="s">
        <v>6069</v>
      </c>
      <c r="D114" s="393" t="s">
        <v>5371</v>
      </c>
      <c r="E114" s="393" t="s">
        <v>5465</v>
      </c>
      <c r="F114" s="312">
        <v>510</v>
      </c>
      <c r="G114" s="312" t="s">
        <v>2703</v>
      </c>
      <c r="H114" s="394">
        <v>42809</v>
      </c>
      <c r="I114" s="415" t="s">
        <v>5466</v>
      </c>
      <c r="J114" s="181" t="s">
        <v>5467</v>
      </c>
      <c r="K114" s="409" t="s">
        <v>496</v>
      </c>
      <c r="L114" s="410"/>
      <c r="M114" s="409" t="s">
        <v>496</v>
      </c>
      <c r="N114" s="410"/>
      <c r="O114" s="411" t="s">
        <v>496</v>
      </c>
      <c r="P114" s="411"/>
      <c r="Q114" s="411"/>
      <c r="R114" s="411"/>
      <c r="S114" s="277"/>
    </row>
    <row r="115" spans="1:19" s="283" customFormat="1" ht="56.25" x14ac:dyDescent="0.15">
      <c r="A115" s="421">
        <v>55</v>
      </c>
      <c r="B115" s="183" t="s">
        <v>5468</v>
      </c>
      <c r="C115" s="393" t="s">
        <v>5624</v>
      </c>
      <c r="D115" s="393" t="s">
        <v>5457</v>
      </c>
      <c r="E115" s="393" t="s">
        <v>5498</v>
      </c>
      <c r="F115" s="312">
        <v>600</v>
      </c>
      <c r="G115" s="312" t="s">
        <v>2703</v>
      </c>
      <c r="H115" s="394">
        <v>42811</v>
      </c>
      <c r="I115" s="415" t="s">
        <v>5469</v>
      </c>
      <c r="J115" s="181" t="s">
        <v>5470</v>
      </c>
      <c r="K115" s="409" t="s">
        <v>496</v>
      </c>
      <c r="L115" s="410"/>
      <c r="M115" s="409" t="s">
        <v>496</v>
      </c>
      <c r="N115" s="410"/>
      <c r="O115" s="411"/>
      <c r="P115" s="411"/>
      <c r="Q115" s="411" t="s">
        <v>496</v>
      </c>
      <c r="R115" s="411"/>
      <c r="S115" s="277"/>
    </row>
    <row r="116" spans="1:19" s="283" customFormat="1" ht="18.75" x14ac:dyDescent="0.15">
      <c r="A116" s="1090">
        <v>56</v>
      </c>
      <c r="B116" s="1091" t="s">
        <v>5471</v>
      </c>
      <c r="C116" s="973" t="s">
        <v>5625</v>
      </c>
      <c r="D116" s="393" t="s">
        <v>5472</v>
      </c>
      <c r="E116" s="973" t="s">
        <v>5499</v>
      </c>
      <c r="F116" s="312">
        <v>759.3</v>
      </c>
      <c r="G116" s="312" t="s">
        <v>2703</v>
      </c>
      <c r="H116" s="975">
        <v>42816</v>
      </c>
      <c r="I116" s="1096" t="s">
        <v>5473</v>
      </c>
      <c r="J116" s="181" t="s">
        <v>5474</v>
      </c>
      <c r="K116" s="409" t="s">
        <v>496</v>
      </c>
      <c r="L116" s="410"/>
      <c r="M116" s="409" t="s">
        <v>496</v>
      </c>
      <c r="N116" s="410"/>
      <c r="O116" s="411" t="s">
        <v>496</v>
      </c>
      <c r="P116" s="411"/>
      <c r="Q116" s="411"/>
      <c r="R116" s="411"/>
      <c r="S116" s="277"/>
    </row>
    <row r="117" spans="1:19" s="283" customFormat="1" ht="18.75" x14ac:dyDescent="0.15">
      <c r="A117" s="1090"/>
      <c r="B117" s="1091"/>
      <c r="C117" s="973"/>
      <c r="D117" s="393" t="s">
        <v>5475</v>
      </c>
      <c r="E117" s="973"/>
      <c r="F117" s="312">
        <v>664.5</v>
      </c>
      <c r="G117" s="312" t="s">
        <v>2703</v>
      </c>
      <c r="H117" s="975"/>
      <c r="I117" s="1096"/>
      <c r="J117" s="181" t="s">
        <v>5476</v>
      </c>
      <c r="K117" s="409" t="s">
        <v>496</v>
      </c>
      <c r="L117" s="410"/>
      <c r="M117" s="409" t="s">
        <v>496</v>
      </c>
      <c r="N117" s="410"/>
      <c r="O117" s="411" t="s">
        <v>496</v>
      </c>
      <c r="P117" s="411"/>
      <c r="Q117" s="411"/>
      <c r="R117" s="411"/>
      <c r="S117" s="277"/>
    </row>
    <row r="118" spans="1:19" s="283" customFormat="1" ht="22.5" x14ac:dyDescent="0.15">
      <c r="A118" s="1090"/>
      <c r="B118" s="1091"/>
      <c r="C118" s="973"/>
      <c r="D118" s="393" t="s">
        <v>5477</v>
      </c>
      <c r="E118" s="973"/>
      <c r="F118" s="312">
        <v>341.1</v>
      </c>
      <c r="G118" s="312" t="s">
        <v>2703</v>
      </c>
      <c r="H118" s="975"/>
      <c r="I118" s="1096"/>
      <c r="J118" s="181" t="s">
        <v>5478</v>
      </c>
      <c r="K118" s="409" t="s">
        <v>496</v>
      </c>
      <c r="L118" s="410"/>
      <c r="M118" s="409" t="s">
        <v>496</v>
      </c>
      <c r="N118" s="410"/>
      <c r="O118" s="411" t="s">
        <v>496</v>
      </c>
      <c r="P118" s="411"/>
      <c r="Q118" s="411"/>
      <c r="R118" s="411"/>
      <c r="S118" s="277"/>
    </row>
    <row r="119" spans="1:19" s="283" customFormat="1" ht="18.75" x14ac:dyDescent="0.15">
      <c r="A119" s="1090"/>
      <c r="B119" s="1091"/>
      <c r="C119" s="973"/>
      <c r="D119" s="393" t="s">
        <v>5479</v>
      </c>
      <c r="E119" s="973"/>
      <c r="F119" s="312">
        <v>542.4</v>
      </c>
      <c r="G119" s="312" t="s">
        <v>2703</v>
      </c>
      <c r="H119" s="975"/>
      <c r="I119" s="1096"/>
      <c r="J119" s="181" t="s">
        <v>5480</v>
      </c>
      <c r="K119" s="409" t="s">
        <v>496</v>
      </c>
      <c r="L119" s="410"/>
      <c r="M119" s="409" t="s">
        <v>496</v>
      </c>
      <c r="N119" s="410"/>
      <c r="O119" s="411" t="s">
        <v>496</v>
      </c>
      <c r="P119" s="411"/>
      <c r="Q119" s="411"/>
      <c r="R119" s="411"/>
      <c r="S119" s="277"/>
    </row>
    <row r="120" spans="1:19" s="283" customFormat="1" ht="22.5" x14ac:dyDescent="0.15">
      <c r="A120" s="1090"/>
      <c r="B120" s="1091"/>
      <c r="C120" s="973"/>
      <c r="D120" s="393" t="s">
        <v>5481</v>
      </c>
      <c r="E120" s="973"/>
      <c r="F120" s="312">
        <v>588</v>
      </c>
      <c r="G120" s="312" t="s">
        <v>2703</v>
      </c>
      <c r="H120" s="975"/>
      <c r="I120" s="1096"/>
      <c r="J120" s="181" t="s">
        <v>5482</v>
      </c>
      <c r="K120" s="409" t="s">
        <v>496</v>
      </c>
      <c r="L120" s="410"/>
      <c r="M120" s="409" t="s">
        <v>496</v>
      </c>
      <c r="N120" s="410"/>
      <c r="O120" s="411" t="s">
        <v>496</v>
      </c>
      <c r="P120" s="411"/>
      <c r="Q120" s="411"/>
      <c r="R120" s="411"/>
      <c r="S120" s="277"/>
    </row>
    <row r="121" spans="1:19" s="283" customFormat="1" ht="45.75" customHeight="1" x14ac:dyDescent="0.15">
      <c r="A121" s="421">
        <v>57</v>
      </c>
      <c r="B121" s="183" t="s">
        <v>5626</v>
      </c>
      <c r="C121" s="393" t="s">
        <v>5627</v>
      </c>
      <c r="D121" s="393" t="s">
        <v>3888</v>
      </c>
      <c r="E121" s="393" t="s">
        <v>5628</v>
      </c>
      <c r="F121" s="312">
        <v>5000</v>
      </c>
      <c r="G121" s="312" t="s">
        <v>2827</v>
      </c>
      <c r="H121" s="394">
        <v>42849</v>
      </c>
      <c r="I121" s="415" t="s">
        <v>5629</v>
      </c>
      <c r="J121" s="181" t="s">
        <v>5630</v>
      </c>
      <c r="K121" s="409" t="s">
        <v>496</v>
      </c>
      <c r="L121" s="410"/>
      <c r="M121" s="409" t="s">
        <v>496</v>
      </c>
      <c r="N121" s="410"/>
      <c r="O121" s="411" t="s">
        <v>496</v>
      </c>
      <c r="P121" s="411"/>
      <c r="Q121" s="411"/>
      <c r="R121" s="411"/>
      <c r="S121" s="373"/>
    </row>
    <row r="122" spans="1:19" s="283" customFormat="1" ht="22.5" x14ac:dyDescent="0.15">
      <c r="A122" s="421">
        <v>58</v>
      </c>
      <c r="B122" s="183" t="s">
        <v>5631</v>
      </c>
      <c r="C122" s="393" t="s">
        <v>5632</v>
      </c>
      <c r="D122" s="393" t="s">
        <v>12</v>
      </c>
      <c r="E122" s="393" t="s">
        <v>5633</v>
      </c>
      <c r="F122" s="312">
        <v>367.25</v>
      </c>
      <c r="G122" s="312" t="s">
        <v>2827</v>
      </c>
      <c r="H122" s="394">
        <v>42830</v>
      </c>
      <c r="I122" s="415" t="s">
        <v>5634</v>
      </c>
      <c r="J122" s="181" t="s">
        <v>5635</v>
      </c>
      <c r="K122" s="409" t="s">
        <v>496</v>
      </c>
      <c r="L122" s="410"/>
      <c r="M122" s="409" t="s">
        <v>496</v>
      </c>
      <c r="N122" s="410"/>
      <c r="O122" s="411" t="s">
        <v>496</v>
      </c>
      <c r="P122" s="411"/>
      <c r="Q122" s="411"/>
      <c r="R122" s="411"/>
      <c r="S122" s="277"/>
    </row>
    <row r="123" spans="1:19" s="283" customFormat="1" ht="24.75" customHeight="1" x14ac:dyDescent="0.15">
      <c r="A123" s="1090">
        <v>59</v>
      </c>
      <c r="B123" s="1091" t="s">
        <v>5483</v>
      </c>
      <c r="C123" s="973" t="s">
        <v>5636</v>
      </c>
      <c r="D123" s="393" t="s">
        <v>2554</v>
      </c>
      <c r="E123" s="973" t="s">
        <v>5484</v>
      </c>
      <c r="F123" s="312">
        <v>759.36</v>
      </c>
      <c r="G123" s="312" t="s">
        <v>2703</v>
      </c>
      <c r="H123" s="394">
        <v>42822</v>
      </c>
      <c r="I123" s="415" t="s">
        <v>5485</v>
      </c>
      <c r="J123" s="181" t="s">
        <v>5486</v>
      </c>
      <c r="K123" s="409" t="s">
        <v>496</v>
      </c>
      <c r="L123" s="410"/>
      <c r="M123" s="409" t="s">
        <v>496</v>
      </c>
      <c r="N123" s="410"/>
      <c r="O123" s="411" t="s">
        <v>496</v>
      </c>
      <c r="P123" s="411"/>
      <c r="Q123" s="411"/>
      <c r="R123" s="411"/>
      <c r="S123" s="277"/>
    </row>
    <row r="124" spans="1:19" s="283" customFormat="1" ht="31.5" customHeight="1" x14ac:dyDescent="0.15">
      <c r="A124" s="1090"/>
      <c r="B124" s="1091"/>
      <c r="C124" s="973"/>
      <c r="D124" s="393" t="s">
        <v>2551</v>
      </c>
      <c r="E124" s="973"/>
      <c r="F124" s="312">
        <v>759.36</v>
      </c>
      <c r="G124" s="312" t="s">
        <v>2703</v>
      </c>
      <c r="H124" s="394">
        <v>42822</v>
      </c>
      <c r="I124" s="415" t="s">
        <v>5485</v>
      </c>
      <c r="J124" s="181" t="s">
        <v>5487</v>
      </c>
      <c r="K124" s="409" t="s">
        <v>496</v>
      </c>
      <c r="L124" s="410"/>
      <c r="M124" s="409" t="s">
        <v>496</v>
      </c>
      <c r="N124" s="410"/>
      <c r="O124" s="411" t="s">
        <v>496</v>
      </c>
      <c r="P124" s="411"/>
      <c r="Q124" s="411"/>
      <c r="R124" s="411"/>
      <c r="S124" s="277"/>
    </row>
    <row r="125" spans="1:19" s="283" customFormat="1" ht="33.75" x14ac:dyDescent="0.15">
      <c r="A125" s="421">
        <v>60</v>
      </c>
      <c r="B125" s="401" t="s">
        <v>5637</v>
      </c>
      <c r="C125" s="393" t="s">
        <v>6070</v>
      </c>
      <c r="D125" s="393" t="s">
        <v>5638</v>
      </c>
      <c r="E125" s="393" t="s">
        <v>5639</v>
      </c>
      <c r="F125" s="312">
        <v>1052.2</v>
      </c>
      <c r="G125" s="312" t="s">
        <v>2827</v>
      </c>
      <c r="H125" s="394">
        <v>42821</v>
      </c>
      <c r="I125" s="415" t="s">
        <v>6120</v>
      </c>
      <c r="J125" s="181" t="s">
        <v>5640</v>
      </c>
      <c r="K125" s="409" t="s">
        <v>496</v>
      </c>
      <c r="L125" s="410"/>
      <c r="M125" s="409" t="s">
        <v>496</v>
      </c>
      <c r="N125" s="410"/>
      <c r="O125" s="411" t="s">
        <v>496</v>
      </c>
      <c r="P125" s="411"/>
      <c r="Q125" s="411"/>
      <c r="R125" s="411"/>
      <c r="S125" s="277"/>
    </row>
    <row r="126" spans="1:19" s="283" customFormat="1" ht="41.25" customHeight="1" x14ac:dyDescent="0.15">
      <c r="A126" s="421">
        <v>61</v>
      </c>
      <c r="B126" s="183" t="s">
        <v>5641</v>
      </c>
      <c r="C126" s="393" t="s">
        <v>5642</v>
      </c>
      <c r="D126" s="393" t="s">
        <v>5371</v>
      </c>
      <c r="E126" s="393" t="s">
        <v>5643</v>
      </c>
      <c r="F126" s="312">
        <v>300</v>
      </c>
      <c r="G126" s="312" t="s">
        <v>2827</v>
      </c>
      <c r="H126" s="394">
        <v>42830</v>
      </c>
      <c r="I126" s="415" t="s">
        <v>5466</v>
      </c>
      <c r="J126" s="181" t="s">
        <v>5644</v>
      </c>
      <c r="K126" s="409" t="s">
        <v>496</v>
      </c>
      <c r="L126" s="410"/>
      <c r="M126" s="409" t="s">
        <v>496</v>
      </c>
      <c r="N126" s="410"/>
      <c r="O126" s="411" t="s">
        <v>496</v>
      </c>
      <c r="P126" s="411"/>
      <c r="Q126" s="411"/>
      <c r="R126" s="411"/>
      <c r="S126" s="277"/>
    </row>
    <row r="127" spans="1:19" s="283" customFormat="1" ht="45" x14ac:dyDescent="0.15">
      <c r="A127" s="421">
        <v>62</v>
      </c>
      <c r="B127" s="183" t="s">
        <v>5645</v>
      </c>
      <c r="C127" s="393" t="s">
        <v>5646</v>
      </c>
      <c r="D127" s="393" t="s">
        <v>3465</v>
      </c>
      <c r="E127" s="393" t="s">
        <v>5647</v>
      </c>
      <c r="F127" s="312">
        <v>3200</v>
      </c>
      <c r="G127" s="312" t="s">
        <v>2827</v>
      </c>
      <c r="H127" s="394">
        <v>42852</v>
      </c>
      <c r="I127" s="415" t="s">
        <v>5648</v>
      </c>
      <c r="J127" s="181" t="s">
        <v>5649</v>
      </c>
      <c r="K127" s="409" t="s">
        <v>496</v>
      </c>
      <c r="L127" s="410"/>
      <c r="M127" s="409" t="s">
        <v>496</v>
      </c>
      <c r="N127" s="410"/>
      <c r="O127" s="411" t="s">
        <v>496</v>
      </c>
      <c r="P127" s="411"/>
      <c r="Q127" s="411"/>
      <c r="R127" s="411"/>
      <c r="S127" s="373"/>
    </row>
    <row r="128" spans="1:19" s="283" customFormat="1" ht="33.75" x14ac:dyDescent="0.15">
      <c r="A128" s="421">
        <v>63</v>
      </c>
      <c r="B128" s="183" t="s">
        <v>5650</v>
      </c>
      <c r="C128" s="393" t="s">
        <v>5651</v>
      </c>
      <c r="D128" s="393" t="s">
        <v>3465</v>
      </c>
      <c r="E128" s="393" t="s">
        <v>5652</v>
      </c>
      <c r="F128" s="312">
        <v>3000</v>
      </c>
      <c r="G128" s="312" t="s">
        <v>2827</v>
      </c>
      <c r="H128" s="394">
        <v>42849</v>
      </c>
      <c r="I128" s="415" t="s">
        <v>5648</v>
      </c>
      <c r="J128" s="181" t="s">
        <v>5653</v>
      </c>
      <c r="K128" s="409" t="s">
        <v>496</v>
      </c>
      <c r="L128" s="410"/>
      <c r="M128" s="409" t="s">
        <v>496</v>
      </c>
      <c r="N128" s="410"/>
      <c r="O128" s="411"/>
      <c r="P128" s="411"/>
      <c r="Q128" s="411" t="s">
        <v>496</v>
      </c>
      <c r="R128" s="411"/>
      <c r="S128" s="373"/>
    </row>
    <row r="129" spans="1:19" s="283" customFormat="1" ht="39.75" customHeight="1" x14ac:dyDescent="0.15">
      <c r="A129" s="1090">
        <v>64</v>
      </c>
      <c r="B129" s="183" t="s">
        <v>5654</v>
      </c>
      <c r="C129" s="973" t="s">
        <v>5655</v>
      </c>
      <c r="D129" s="973" t="s">
        <v>5395</v>
      </c>
      <c r="E129" s="973" t="s">
        <v>5656</v>
      </c>
      <c r="F129" s="312">
        <v>425.5</v>
      </c>
      <c r="G129" s="312" t="s">
        <v>2847</v>
      </c>
      <c r="H129" s="394">
        <v>42879</v>
      </c>
      <c r="I129" s="1096" t="s">
        <v>5657</v>
      </c>
      <c r="J129" s="177" t="s">
        <v>5658</v>
      </c>
      <c r="K129" s="409" t="s">
        <v>496</v>
      </c>
      <c r="L129" s="410"/>
      <c r="M129" s="409" t="s">
        <v>496</v>
      </c>
      <c r="N129" s="410"/>
      <c r="O129" s="411" t="s">
        <v>496</v>
      </c>
      <c r="P129" s="411"/>
      <c r="Q129" s="411"/>
      <c r="R129" s="411"/>
      <c r="S129" s="277"/>
    </row>
    <row r="130" spans="1:19" s="283" customFormat="1" ht="31.5" customHeight="1" x14ac:dyDescent="0.15">
      <c r="A130" s="1090"/>
      <c r="B130" s="401" t="s">
        <v>5773</v>
      </c>
      <c r="C130" s="973"/>
      <c r="D130" s="973"/>
      <c r="E130" s="973"/>
      <c r="F130" s="312">
        <v>18.5</v>
      </c>
      <c r="G130" s="312" t="s">
        <v>2944</v>
      </c>
      <c r="H130" s="394">
        <v>42964</v>
      </c>
      <c r="I130" s="1096"/>
      <c r="J130" s="177" t="s">
        <v>6071</v>
      </c>
      <c r="K130" s="409" t="s">
        <v>496</v>
      </c>
      <c r="L130" s="410"/>
      <c r="M130" s="409" t="s">
        <v>496</v>
      </c>
      <c r="N130" s="410"/>
      <c r="O130" s="411" t="s">
        <v>496</v>
      </c>
      <c r="P130" s="411"/>
      <c r="Q130" s="411"/>
      <c r="R130" s="411"/>
      <c r="S130" s="277"/>
    </row>
    <row r="131" spans="1:19" s="283" customFormat="1" ht="33.75" x14ac:dyDescent="0.15">
      <c r="A131" s="421">
        <v>65</v>
      </c>
      <c r="B131" s="183" t="s">
        <v>5659</v>
      </c>
      <c r="C131" s="393" t="s">
        <v>5660</v>
      </c>
      <c r="D131" s="393" t="s">
        <v>5661</v>
      </c>
      <c r="E131" s="393" t="s">
        <v>5662</v>
      </c>
      <c r="F131" s="312">
        <v>250</v>
      </c>
      <c r="G131" s="312" t="s">
        <v>2847</v>
      </c>
      <c r="H131" s="394">
        <v>42858</v>
      </c>
      <c r="I131" s="415" t="s">
        <v>5663</v>
      </c>
      <c r="J131" s="181" t="s">
        <v>5664</v>
      </c>
      <c r="K131" s="409" t="s">
        <v>496</v>
      </c>
      <c r="L131" s="410"/>
      <c r="M131" s="409" t="s">
        <v>496</v>
      </c>
      <c r="N131" s="410"/>
      <c r="O131" s="411" t="s">
        <v>496</v>
      </c>
      <c r="P131" s="411"/>
      <c r="Q131" s="411"/>
      <c r="R131" s="411"/>
      <c r="S131" s="277"/>
    </row>
    <row r="132" spans="1:19" s="283" customFormat="1" ht="33.75" x14ac:dyDescent="0.15">
      <c r="A132" s="421">
        <v>66</v>
      </c>
      <c r="B132" s="183" t="s">
        <v>5665</v>
      </c>
      <c r="C132" s="393" t="s">
        <v>5666</v>
      </c>
      <c r="D132" s="393" t="s">
        <v>5667</v>
      </c>
      <c r="E132" s="393" t="s">
        <v>5668</v>
      </c>
      <c r="F132" s="312">
        <v>1000</v>
      </c>
      <c r="G132" s="312" t="s">
        <v>2827</v>
      </c>
      <c r="H132" s="394">
        <v>42849</v>
      </c>
      <c r="I132" s="415" t="s">
        <v>5669</v>
      </c>
      <c r="J132" s="181" t="s">
        <v>5670</v>
      </c>
      <c r="K132" s="409" t="s">
        <v>496</v>
      </c>
      <c r="L132" s="410"/>
      <c r="M132" s="409" t="s">
        <v>496</v>
      </c>
      <c r="N132" s="410"/>
      <c r="O132" s="411"/>
      <c r="P132" s="411"/>
      <c r="Q132" s="411"/>
      <c r="R132" s="411" t="s">
        <v>496</v>
      </c>
      <c r="S132" s="277"/>
    </row>
    <row r="133" spans="1:19" s="283" customFormat="1" ht="33.75" customHeight="1" x14ac:dyDescent="0.15">
      <c r="A133" s="421">
        <v>67</v>
      </c>
      <c r="B133" s="183" t="s">
        <v>5671</v>
      </c>
      <c r="C133" s="393" t="s">
        <v>5672</v>
      </c>
      <c r="D133" s="393" t="s">
        <v>4032</v>
      </c>
      <c r="E133" s="393" t="s">
        <v>5673</v>
      </c>
      <c r="F133" s="312">
        <v>2437.5</v>
      </c>
      <c r="G133" s="312" t="s">
        <v>2847</v>
      </c>
      <c r="H133" s="394">
        <v>42871</v>
      </c>
      <c r="I133" s="415" t="s">
        <v>3786</v>
      </c>
      <c r="J133" s="181" t="s">
        <v>5674</v>
      </c>
      <c r="K133" s="409" t="s">
        <v>496</v>
      </c>
      <c r="L133" s="410"/>
      <c r="M133" s="409" t="s">
        <v>496</v>
      </c>
      <c r="N133" s="410"/>
      <c r="O133" s="411" t="s">
        <v>496</v>
      </c>
      <c r="P133" s="411"/>
      <c r="Q133" s="411"/>
      <c r="R133" s="411"/>
      <c r="S133" s="277"/>
    </row>
    <row r="134" spans="1:19" s="283" customFormat="1" ht="56.25" x14ac:dyDescent="0.15">
      <c r="A134" s="421">
        <v>68</v>
      </c>
      <c r="B134" s="183" t="s">
        <v>5675</v>
      </c>
      <c r="C134" s="393" t="s">
        <v>5676</v>
      </c>
      <c r="D134" s="393" t="s">
        <v>2976</v>
      </c>
      <c r="E134" s="393" t="s">
        <v>5677</v>
      </c>
      <c r="F134" s="312">
        <v>28810</v>
      </c>
      <c r="G134" s="312" t="s">
        <v>2657</v>
      </c>
      <c r="H134" s="394">
        <v>42909</v>
      </c>
      <c r="I134" s="415" t="s">
        <v>5774</v>
      </c>
      <c r="J134" s="177" t="s">
        <v>5678</v>
      </c>
      <c r="K134" s="409" t="s">
        <v>496</v>
      </c>
      <c r="L134" s="410"/>
      <c r="M134" s="409" t="s">
        <v>496</v>
      </c>
      <c r="N134" s="410"/>
      <c r="O134" s="411"/>
      <c r="P134" s="411"/>
      <c r="Q134" s="411" t="s">
        <v>496</v>
      </c>
      <c r="R134" s="411"/>
      <c r="S134" s="373"/>
    </row>
    <row r="135" spans="1:19" s="283" customFormat="1" ht="35.25" customHeight="1" x14ac:dyDescent="0.15">
      <c r="A135" s="1090">
        <v>69</v>
      </c>
      <c r="B135" s="1091" t="s">
        <v>5679</v>
      </c>
      <c r="C135" s="973" t="s">
        <v>5680</v>
      </c>
      <c r="D135" s="393" t="s">
        <v>4108</v>
      </c>
      <c r="E135" s="973" t="s">
        <v>5681</v>
      </c>
      <c r="F135" s="312">
        <v>1167.53</v>
      </c>
      <c r="G135" s="312" t="s">
        <v>2847</v>
      </c>
      <c r="H135" s="394">
        <v>42878</v>
      </c>
      <c r="I135" s="415" t="s">
        <v>5682</v>
      </c>
      <c r="J135" s="181" t="s">
        <v>5683</v>
      </c>
      <c r="K135" s="409" t="s">
        <v>496</v>
      </c>
      <c r="L135" s="410"/>
      <c r="M135" s="409" t="s">
        <v>496</v>
      </c>
      <c r="N135" s="410"/>
      <c r="O135" s="411" t="s">
        <v>496</v>
      </c>
      <c r="P135" s="411"/>
      <c r="Q135" s="411"/>
      <c r="R135" s="411"/>
      <c r="S135" s="277"/>
    </row>
    <row r="136" spans="1:19" s="283" customFormat="1" ht="24" customHeight="1" x14ac:dyDescent="0.15">
      <c r="A136" s="1090"/>
      <c r="B136" s="1091"/>
      <c r="C136" s="973"/>
      <c r="D136" s="393" t="s">
        <v>5040</v>
      </c>
      <c r="E136" s="973"/>
      <c r="F136" s="312">
        <v>1270</v>
      </c>
      <c r="G136" s="312" t="s">
        <v>2847</v>
      </c>
      <c r="H136" s="394">
        <v>42878</v>
      </c>
      <c r="I136" s="415" t="s">
        <v>5682</v>
      </c>
      <c r="J136" s="181" t="s">
        <v>5684</v>
      </c>
      <c r="K136" s="409" t="s">
        <v>496</v>
      </c>
      <c r="L136" s="410"/>
      <c r="M136" s="409" t="s">
        <v>496</v>
      </c>
      <c r="N136" s="410"/>
      <c r="O136" s="411"/>
      <c r="P136" s="411"/>
      <c r="Q136" s="411" t="s">
        <v>496</v>
      </c>
      <c r="R136" s="411"/>
      <c r="S136" s="277"/>
    </row>
    <row r="137" spans="1:19" s="283" customFormat="1" ht="45" x14ac:dyDescent="0.15">
      <c r="A137" s="421">
        <v>70</v>
      </c>
      <c r="B137" s="183" t="s">
        <v>5685</v>
      </c>
      <c r="C137" s="393" t="s">
        <v>5686</v>
      </c>
      <c r="D137" s="393" t="s">
        <v>5687</v>
      </c>
      <c r="E137" s="393" t="s">
        <v>5688</v>
      </c>
      <c r="F137" s="312">
        <v>3158</v>
      </c>
      <c r="G137" s="312" t="s">
        <v>2657</v>
      </c>
      <c r="H137" s="394">
        <v>42902</v>
      </c>
      <c r="I137" s="415" t="s">
        <v>5689</v>
      </c>
      <c r="J137" s="177" t="s">
        <v>5690</v>
      </c>
      <c r="K137" s="409" t="s">
        <v>496</v>
      </c>
      <c r="L137" s="410"/>
      <c r="M137" s="409" t="s">
        <v>496</v>
      </c>
      <c r="N137" s="410"/>
      <c r="O137" s="411" t="s">
        <v>496</v>
      </c>
      <c r="P137" s="411"/>
      <c r="Q137" s="411"/>
      <c r="R137" s="411"/>
      <c r="S137" s="373"/>
    </row>
    <row r="138" spans="1:19" s="283" customFormat="1" ht="45" x14ac:dyDescent="0.15">
      <c r="A138" s="421">
        <v>71</v>
      </c>
      <c r="B138" s="183" t="s">
        <v>5691</v>
      </c>
      <c r="C138" s="393" t="s">
        <v>5692</v>
      </c>
      <c r="D138" s="393" t="s">
        <v>5667</v>
      </c>
      <c r="E138" s="393" t="s">
        <v>5693</v>
      </c>
      <c r="F138" s="312">
        <v>800</v>
      </c>
      <c r="G138" s="312" t="s">
        <v>2847</v>
      </c>
      <c r="H138" s="394">
        <v>42884</v>
      </c>
      <c r="I138" s="415" t="s">
        <v>5694</v>
      </c>
      <c r="J138" s="181" t="s">
        <v>5695</v>
      </c>
      <c r="K138" s="409" t="s">
        <v>496</v>
      </c>
      <c r="L138" s="410"/>
      <c r="M138" s="409" t="s">
        <v>496</v>
      </c>
      <c r="N138" s="410"/>
      <c r="O138" s="411"/>
      <c r="P138" s="411"/>
      <c r="Q138" s="411"/>
      <c r="R138" s="411" t="s">
        <v>496</v>
      </c>
      <c r="S138" s="373"/>
    </row>
    <row r="139" spans="1:19" s="283" customFormat="1" ht="33.75" x14ac:dyDescent="0.15">
      <c r="A139" s="421">
        <v>72</v>
      </c>
      <c r="B139" s="183" t="s">
        <v>5696</v>
      </c>
      <c r="C139" s="393" t="s">
        <v>5697</v>
      </c>
      <c r="D139" s="393" t="s">
        <v>5667</v>
      </c>
      <c r="E139" s="393" t="s">
        <v>4850</v>
      </c>
      <c r="F139" s="312">
        <v>700</v>
      </c>
      <c r="G139" s="312" t="s">
        <v>2847</v>
      </c>
      <c r="H139" s="394">
        <v>42878</v>
      </c>
      <c r="I139" s="415" t="s">
        <v>5698</v>
      </c>
      <c r="J139" s="181" t="s">
        <v>5699</v>
      </c>
      <c r="K139" s="409" t="s">
        <v>496</v>
      </c>
      <c r="L139" s="410"/>
      <c r="M139" s="409" t="s">
        <v>496</v>
      </c>
      <c r="N139" s="410"/>
      <c r="O139" s="411"/>
      <c r="P139" s="411"/>
      <c r="Q139" s="411"/>
      <c r="R139" s="411" t="s">
        <v>496</v>
      </c>
      <c r="S139" s="373"/>
    </row>
    <row r="140" spans="1:19" s="283" customFormat="1" ht="45.75" customHeight="1" x14ac:dyDescent="0.15">
      <c r="A140" s="421">
        <v>73</v>
      </c>
      <c r="B140" s="183" t="s">
        <v>5700</v>
      </c>
      <c r="C140" s="393" t="s">
        <v>5701</v>
      </c>
      <c r="D140" s="393" t="s">
        <v>5667</v>
      </c>
      <c r="E140" s="393" t="s">
        <v>5702</v>
      </c>
      <c r="F140" s="312">
        <v>1500</v>
      </c>
      <c r="G140" s="312" t="s">
        <v>2847</v>
      </c>
      <c r="H140" s="394">
        <v>42881</v>
      </c>
      <c r="I140" s="415" t="s">
        <v>5590</v>
      </c>
      <c r="J140" s="181" t="s">
        <v>5703</v>
      </c>
      <c r="K140" s="409" t="s">
        <v>496</v>
      </c>
      <c r="L140" s="410"/>
      <c r="M140" s="409" t="s">
        <v>496</v>
      </c>
      <c r="N140" s="410"/>
      <c r="O140" s="411"/>
      <c r="P140" s="411"/>
      <c r="Q140" s="411"/>
      <c r="R140" s="411" t="s">
        <v>496</v>
      </c>
      <c r="S140" s="373"/>
    </row>
    <row r="141" spans="1:19" s="283" customFormat="1" ht="33.75" x14ac:dyDescent="0.15">
      <c r="A141" s="421">
        <v>74</v>
      </c>
      <c r="B141" s="183" t="s">
        <v>5704</v>
      </c>
      <c r="C141" s="393" t="s">
        <v>5705</v>
      </c>
      <c r="D141" s="393" t="s">
        <v>1479</v>
      </c>
      <c r="E141" s="393" t="s">
        <v>5706</v>
      </c>
      <c r="F141" s="312">
        <v>625</v>
      </c>
      <c r="G141" s="312" t="s">
        <v>2847</v>
      </c>
      <c r="H141" s="394">
        <v>42877</v>
      </c>
      <c r="I141" s="415" t="s">
        <v>5707</v>
      </c>
      <c r="J141" s="181" t="s">
        <v>5708</v>
      </c>
      <c r="K141" s="409" t="s">
        <v>496</v>
      </c>
      <c r="L141" s="410"/>
      <c r="M141" s="409" t="s">
        <v>496</v>
      </c>
      <c r="N141" s="410"/>
      <c r="O141" s="411"/>
      <c r="P141" s="411"/>
      <c r="Q141" s="411" t="s">
        <v>496</v>
      </c>
      <c r="R141" s="411"/>
      <c r="S141" s="277"/>
    </row>
    <row r="142" spans="1:19" s="283" customFormat="1" ht="30" customHeight="1" x14ac:dyDescent="0.15">
      <c r="A142" s="421">
        <v>75</v>
      </c>
      <c r="B142" s="183" t="s">
        <v>5775</v>
      </c>
      <c r="C142" s="393" t="s">
        <v>5776</v>
      </c>
      <c r="D142" s="393" t="s">
        <v>5777</v>
      </c>
      <c r="E142" s="393" t="s">
        <v>6072</v>
      </c>
      <c r="F142" s="312">
        <v>2705.22</v>
      </c>
      <c r="G142" s="312" t="s">
        <v>2612</v>
      </c>
      <c r="H142" s="394">
        <v>42927</v>
      </c>
      <c r="I142" s="415" t="s">
        <v>5778</v>
      </c>
      <c r="J142" s="177" t="s">
        <v>5779</v>
      </c>
      <c r="K142" s="409" t="s">
        <v>496</v>
      </c>
      <c r="L142" s="410"/>
      <c r="M142" s="409" t="s">
        <v>496</v>
      </c>
      <c r="N142" s="410"/>
      <c r="O142" s="411" t="s">
        <v>496</v>
      </c>
      <c r="P142" s="411"/>
      <c r="Q142" s="411"/>
      <c r="R142" s="411"/>
      <c r="S142" s="277"/>
    </row>
    <row r="143" spans="1:19" s="283" customFormat="1" ht="27.75" customHeight="1" x14ac:dyDescent="0.15">
      <c r="A143" s="421">
        <v>76</v>
      </c>
      <c r="B143" s="183" t="s">
        <v>5709</v>
      </c>
      <c r="C143" s="393" t="s">
        <v>5710</v>
      </c>
      <c r="D143" s="393" t="s">
        <v>2555</v>
      </c>
      <c r="E143" s="393" t="s">
        <v>2737</v>
      </c>
      <c r="F143" s="312">
        <v>116.43</v>
      </c>
      <c r="G143" s="312" t="s">
        <v>2847</v>
      </c>
      <c r="H143" s="394">
        <v>42866</v>
      </c>
      <c r="I143" s="415" t="s">
        <v>5711</v>
      </c>
      <c r="J143" s="181" t="s">
        <v>5712</v>
      </c>
      <c r="K143" s="409" t="s">
        <v>496</v>
      </c>
      <c r="L143" s="410"/>
      <c r="M143" s="409" t="s">
        <v>496</v>
      </c>
      <c r="N143" s="410"/>
      <c r="O143" s="411" t="s">
        <v>496</v>
      </c>
      <c r="P143" s="411"/>
      <c r="Q143" s="411"/>
      <c r="R143" s="411"/>
      <c r="S143" s="277"/>
    </row>
    <row r="144" spans="1:19" s="283" customFormat="1" ht="33.75" x14ac:dyDescent="0.15">
      <c r="A144" s="421">
        <v>77</v>
      </c>
      <c r="B144" s="183" t="s">
        <v>5713</v>
      </c>
      <c r="C144" s="393" t="s">
        <v>5714</v>
      </c>
      <c r="D144" s="393" t="s">
        <v>3904</v>
      </c>
      <c r="E144" s="393" t="s">
        <v>5715</v>
      </c>
      <c r="F144" s="312">
        <v>1859.13</v>
      </c>
      <c r="G144" s="312" t="s">
        <v>2657</v>
      </c>
      <c r="H144" s="394">
        <v>42893</v>
      </c>
      <c r="I144" s="415" t="s">
        <v>5716</v>
      </c>
      <c r="J144" s="177" t="s">
        <v>5717</v>
      </c>
      <c r="K144" s="409" t="s">
        <v>496</v>
      </c>
      <c r="L144" s="410"/>
      <c r="M144" s="409" t="s">
        <v>496</v>
      </c>
      <c r="N144" s="410"/>
      <c r="O144" s="411" t="s">
        <v>496</v>
      </c>
      <c r="P144" s="411"/>
      <c r="Q144" s="411"/>
      <c r="R144" s="411"/>
      <c r="S144" s="277"/>
    </row>
    <row r="145" spans="1:19" s="283" customFormat="1" ht="45" x14ac:dyDescent="0.15">
      <c r="A145" s="421">
        <v>78</v>
      </c>
      <c r="B145" s="183" t="s">
        <v>5718</v>
      </c>
      <c r="C145" s="393" t="s">
        <v>5719</v>
      </c>
      <c r="D145" s="393" t="s">
        <v>2659</v>
      </c>
      <c r="E145" s="393" t="s">
        <v>5720</v>
      </c>
      <c r="F145" s="312">
        <v>1400</v>
      </c>
      <c r="G145" s="312" t="s">
        <v>2657</v>
      </c>
      <c r="H145" s="394">
        <v>42887</v>
      </c>
      <c r="I145" s="415" t="s">
        <v>5721</v>
      </c>
      <c r="J145" s="177" t="s">
        <v>5722</v>
      </c>
      <c r="K145" s="409" t="s">
        <v>496</v>
      </c>
      <c r="L145" s="410"/>
      <c r="M145" s="409" t="s">
        <v>496</v>
      </c>
      <c r="N145" s="410"/>
      <c r="O145" s="411"/>
      <c r="P145" s="411"/>
      <c r="Q145" s="411" t="s">
        <v>496</v>
      </c>
      <c r="R145" s="411"/>
      <c r="S145" s="373"/>
    </row>
    <row r="146" spans="1:19" s="283" customFormat="1" ht="33.75" x14ac:dyDescent="0.15">
      <c r="A146" s="421">
        <v>79</v>
      </c>
      <c r="B146" s="183" t="s">
        <v>5723</v>
      </c>
      <c r="C146" s="393" t="s">
        <v>5724</v>
      </c>
      <c r="D146" s="393" t="s">
        <v>3807</v>
      </c>
      <c r="E146" s="393" t="s">
        <v>5725</v>
      </c>
      <c r="F146" s="312">
        <v>40000</v>
      </c>
      <c r="G146" s="312" t="s">
        <v>2657</v>
      </c>
      <c r="H146" s="394">
        <v>42916</v>
      </c>
      <c r="I146" s="415" t="s">
        <v>5780</v>
      </c>
      <c r="J146" s="177" t="s">
        <v>3323</v>
      </c>
      <c r="K146" s="409" t="s">
        <v>496</v>
      </c>
      <c r="L146" s="410"/>
      <c r="M146" s="409" t="s">
        <v>496</v>
      </c>
      <c r="N146" s="410"/>
      <c r="O146" s="411" t="s">
        <v>496</v>
      </c>
      <c r="P146" s="411"/>
      <c r="Q146" s="411"/>
      <c r="R146" s="411"/>
      <c r="S146" s="277"/>
    </row>
    <row r="147" spans="1:19" s="283" customFormat="1" ht="45.75" customHeight="1" x14ac:dyDescent="0.15">
      <c r="A147" s="421">
        <v>80</v>
      </c>
      <c r="B147" s="183" t="s">
        <v>5726</v>
      </c>
      <c r="C147" s="393" t="s">
        <v>5727</v>
      </c>
      <c r="D147" s="393" t="s">
        <v>4782</v>
      </c>
      <c r="E147" s="393" t="s">
        <v>5728</v>
      </c>
      <c r="F147" s="312">
        <v>800</v>
      </c>
      <c r="G147" s="312" t="s">
        <v>2657</v>
      </c>
      <c r="H147" s="394">
        <v>42899</v>
      </c>
      <c r="I147" s="415" t="s">
        <v>5729</v>
      </c>
      <c r="J147" s="177" t="s">
        <v>5730</v>
      </c>
      <c r="K147" s="409" t="s">
        <v>496</v>
      </c>
      <c r="L147" s="410"/>
      <c r="M147" s="409" t="s">
        <v>496</v>
      </c>
      <c r="N147" s="410"/>
      <c r="O147" s="411" t="s">
        <v>496</v>
      </c>
      <c r="P147" s="411"/>
      <c r="Q147" s="411"/>
      <c r="R147" s="411"/>
      <c r="S147" s="373"/>
    </row>
    <row r="148" spans="1:19" s="283" customFormat="1" ht="30" customHeight="1" x14ac:dyDescent="0.15">
      <c r="A148" s="421">
        <v>81</v>
      </c>
      <c r="B148" s="183" t="s">
        <v>5731</v>
      </c>
      <c r="C148" s="393" t="s">
        <v>5732</v>
      </c>
      <c r="D148" s="393" t="s">
        <v>75</v>
      </c>
      <c r="E148" s="393" t="s">
        <v>5733</v>
      </c>
      <c r="F148" s="312">
        <v>649.89</v>
      </c>
      <c r="G148" s="312" t="s">
        <v>2847</v>
      </c>
      <c r="H148" s="394">
        <v>42884</v>
      </c>
      <c r="I148" s="415" t="s">
        <v>5734</v>
      </c>
      <c r="J148" s="181" t="s">
        <v>5735</v>
      </c>
      <c r="K148" s="409" t="s">
        <v>496</v>
      </c>
      <c r="L148" s="410"/>
      <c r="M148" s="409" t="s">
        <v>496</v>
      </c>
      <c r="N148" s="410"/>
      <c r="O148" s="411" t="s">
        <v>496</v>
      </c>
      <c r="P148" s="411"/>
      <c r="Q148" s="411"/>
      <c r="R148" s="411"/>
      <c r="S148" s="277"/>
    </row>
    <row r="149" spans="1:19" s="283" customFormat="1" ht="56.25" x14ac:dyDescent="0.15">
      <c r="A149" s="421">
        <v>82</v>
      </c>
      <c r="B149" s="183" t="s">
        <v>5736</v>
      </c>
      <c r="C149" s="393" t="s">
        <v>5737</v>
      </c>
      <c r="D149" s="393" t="s">
        <v>5537</v>
      </c>
      <c r="E149" s="393" t="s">
        <v>5537</v>
      </c>
      <c r="F149" s="312" t="s">
        <v>2534</v>
      </c>
      <c r="G149" s="312" t="s">
        <v>2657</v>
      </c>
      <c r="H149" s="394">
        <v>42894</v>
      </c>
      <c r="I149" s="415" t="s">
        <v>5537</v>
      </c>
      <c r="J149" s="181" t="s">
        <v>2534</v>
      </c>
      <c r="K149" s="416" t="s">
        <v>6060</v>
      </c>
      <c r="L149" s="416" t="s">
        <v>6060</v>
      </c>
      <c r="M149" s="416" t="s">
        <v>6060</v>
      </c>
      <c r="N149" s="416" t="s">
        <v>6060</v>
      </c>
      <c r="O149" s="416" t="s">
        <v>6060</v>
      </c>
      <c r="P149" s="416" t="s">
        <v>6060</v>
      </c>
      <c r="Q149" s="416" t="s">
        <v>6060</v>
      </c>
      <c r="R149" s="416" t="s">
        <v>6060</v>
      </c>
      <c r="S149" s="277"/>
    </row>
    <row r="150" spans="1:19" s="283" customFormat="1" ht="38.25" customHeight="1" x14ac:dyDescent="0.15">
      <c r="A150" s="421">
        <v>83</v>
      </c>
      <c r="B150" s="183" t="s">
        <v>5738</v>
      </c>
      <c r="C150" s="393" t="s">
        <v>5739</v>
      </c>
      <c r="D150" s="393" t="s">
        <v>2551</v>
      </c>
      <c r="E150" s="393" t="s">
        <v>2737</v>
      </c>
      <c r="F150" s="312">
        <v>211.88</v>
      </c>
      <c r="G150" s="312" t="s">
        <v>2657</v>
      </c>
      <c r="H150" s="394">
        <v>42892</v>
      </c>
      <c r="I150" s="415" t="s">
        <v>5740</v>
      </c>
      <c r="J150" s="177" t="s">
        <v>5741</v>
      </c>
      <c r="K150" s="409" t="s">
        <v>496</v>
      </c>
      <c r="L150" s="410"/>
      <c r="M150" s="409" t="s">
        <v>496</v>
      </c>
      <c r="N150" s="410"/>
      <c r="O150" s="411" t="s">
        <v>496</v>
      </c>
      <c r="P150" s="411"/>
      <c r="Q150" s="411"/>
      <c r="R150" s="411"/>
      <c r="S150" s="277"/>
    </row>
    <row r="151" spans="1:19" s="283" customFormat="1" ht="33.75" customHeight="1" x14ac:dyDescent="0.15">
      <c r="A151" s="421">
        <v>84</v>
      </c>
      <c r="B151" s="183" t="s">
        <v>5742</v>
      </c>
      <c r="C151" s="393" t="s">
        <v>5743</v>
      </c>
      <c r="D151" s="393" t="s">
        <v>2922</v>
      </c>
      <c r="E151" s="393" t="s">
        <v>5744</v>
      </c>
      <c r="F151" s="312">
        <v>10951.75</v>
      </c>
      <c r="G151" s="312" t="s">
        <v>2657</v>
      </c>
      <c r="H151" s="394">
        <v>42899</v>
      </c>
      <c r="I151" s="415" t="s">
        <v>5745</v>
      </c>
      <c r="J151" s="177" t="s">
        <v>5746</v>
      </c>
      <c r="K151" s="409" t="s">
        <v>496</v>
      </c>
      <c r="L151" s="410"/>
      <c r="M151" s="409" t="s">
        <v>496</v>
      </c>
      <c r="N151" s="410"/>
      <c r="O151" s="411" t="s">
        <v>496</v>
      </c>
      <c r="P151" s="411"/>
      <c r="Q151" s="411"/>
      <c r="R151" s="411"/>
      <c r="S151" s="277"/>
    </row>
    <row r="152" spans="1:19" s="147" customFormat="1" ht="58.5" customHeight="1" x14ac:dyDescent="0.2">
      <c r="A152" s="421">
        <v>85</v>
      </c>
      <c r="B152" s="183" t="s">
        <v>5747</v>
      </c>
      <c r="C152" s="393" t="s">
        <v>5748</v>
      </c>
      <c r="D152" s="393" t="s">
        <v>2779</v>
      </c>
      <c r="E152" s="393" t="s">
        <v>6073</v>
      </c>
      <c r="F152" s="312">
        <v>5962</v>
      </c>
      <c r="G152" s="312" t="s">
        <v>2657</v>
      </c>
      <c r="H152" s="394">
        <v>42912</v>
      </c>
      <c r="I152" s="415" t="s">
        <v>5749</v>
      </c>
      <c r="J152" s="177" t="s">
        <v>5750</v>
      </c>
      <c r="K152" s="409" t="s">
        <v>496</v>
      </c>
      <c r="L152" s="410"/>
      <c r="M152" s="409" t="s">
        <v>496</v>
      </c>
      <c r="N152" s="410"/>
      <c r="O152" s="411"/>
      <c r="P152" s="411"/>
      <c r="Q152" s="411" t="s">
        <v>496</v>
      </c>
      <c r="R152" s="411"/>
      <c r="S152" s="373"/>
    </row>
    <row r="153" spans="1:19" s="147" customFormat="1" ht="58.5" customHeight="1" x14ac:dyDescent="0.2">
      <c r="A153" s="421">
        <v>86</v>
      </c>
      <c r="B153" s="183" t="s">
        <v>5751</v>
      </c>
      <c r="C153" s="393" t="s">
        <v>5752</v>
      </c>
      <c r="D153" s="393" t="s">
        <v>6074</v>
      </c>
      <c r="E153" s="393" t="s">
        <v>5753</v>
      </c>
      <c r="F153" s="312">
        <v>1500</v>
      </c>
      <c r="G153" s="312" t="s">
        <v>2657</v>
      </c>
      <c r="H153" s="394">
        <v>42914</v>
      </c>
      <c r="I153" s="415" t="s">
        <v>5754</v>
      </c>
      <c r="J153" s="177" t="s">
        <v>5755</v>
      </c>
      <c r="K153" s="409" t="s">
        <v>496</v>
      </c>
      <c r="L153" s="410"/>
      <c r="M153" s="409" t="s">
        <v>496</v>
      </c>
      <c r="N153" s="410"/>
      <c r="O153" s="411"/>
      <c r="P153" s="411"/>
      <c r="Q153" s="411" t="s">
        <v>496</v>
      </c>
      <c r="R153" s="411"/>
      <c r="S153" s="373"/>
    </row>
    <row r="154" spans="1:19" s="147" customFormat="1" ht="58.5" customHeight="1" x14ac:dyDescent="0.2">
      <c r="A154" s="1090">
        <v>87</v>
      </c>
      <c r="B154" s="1091" t="s">
        <v>5756</v>
      </c>
      <c r="C154" s="973" t="s">
        <v>5757</v>
      </c>
      <c r="D154" s="393" t="s">
        <v>20</v>
      </c>
      <c r="E154" s="973" t="s">
        <v>5758</v>
      </c>
      <c r="F154" s="312">
        <v>400</v>
      </c>
      <c r="G154" s="312" t="s">
        <v>2657</v>
      </c>
      <c r="H154" s="394">
        <v>42907</v>
      </c>
      <c r="I154" s="415" t="s">
        <v>5759</v>
      </c>
      <c r="J154" s="177" t="s">
        <v>5760</v>
      </c>
      <c r="K154" s="409" t="s">
        <v>496</v>
      </c>
      <c r="L154" s="410"/>
      <c r="M154" s="409" t="s">
        <v>496</v>
      </c>
      <c r="N154" s="410"/>
      <c r="O154" s="411" t="s">
        <v>496</v>
      </c>
      <c r="P154" s="411"/>
      <c r="Q154" s="411"/>
      <c r="R154" s="411"/>
      <c r="S154" s="277"/>
    </row>
    <row r="155" spans="1:19" s="147" customFormat="1" ht="58.5" customHeight="1" x14ac:dyDescent="0.2">
      <c r="A155" s="1090"/>
      <c r="B155" s="1091"/>
      <c r="C155" s="973"/>
      <c r="D155" s="393" t="s">
        <v>5761</v>
      </c>
      <c r="E155" s="973"/>
      <c r="F155" s="312">
        <v>397.75</v>
      </c>
      <c r="G155" s="312" t="s">
        <v>2657</v>
      </c>
      <c r="H155" s="394">
        <v>42907</v>
      </c>
      <c r="I155" s="415" t="s">
        <v>5762</v>
      </c>
      <c r="J155" s="177" t="s">
        <v>5763</v>
      </c>
      <c r="K155" s="409" t="s">
        <v>496</v>
      </c>
      <c r="L155" s="410"/>
      <c r="M155" s="409" t="s">
        <v>496</v>
      </c>
      <c r="N155" s="410"/>
      <c r="O155" s="411" t="s">
        <v>496</v>
      </c>
      <c r="P155" s="411"/>
      <c r="Q155" s="411"/>
      <c r="R155" s="411"/>
      <c r="S155" s="277"/>
    </row>
    <row r="156" spans="1:19" s="147" customFormat="1" ht="58.5" customHeight="1" x14ac:dyDescent="0.2">
      <c r="A156" s="421">
        <v>88</v>
      </c>
      <c r="B156" s="183" t="s">
        <v>5781</v>
      </c>
      <c r="C156" s="393" t="s">
        <v>5782</v>
      </c>
      <c r="D156" s="393" t="s">
        <v>5783</v>
      </c>
      <c r="E156" s="393" t="s">
        <v>5784</v>
      </c>
      <c r="F156" s="312">
        <v>2625</v>
      </c>
      <c r="G156" s="312" t="s">
        <v>2612</v>
      </c>
      <c r="H156" s="394">
        <v>42923</v>
      </c>
      <c r="I156" s="415" t="s">
        <v>5785</v>
      </c>
      <c r="J156" s="177" t="s">
        <v>5786</v>
      </c>
      <c r="K156" s="409" t="s">
        <v>496</v>
      </c>
      <c r="L156" s="410"/>
      <c r="M156" s="409" t="s">
        <v>496</v>
      </c>
      <c r="N156" s="410"/>
      <c r="O156" s="411" t="s">
        <v>496</v>
      </c>
      <c r="P156" s="411"/>
      <c r="Q156" s="411"/>
      <c r="R156" s="411"/>
      <c r="S156" s="277"/>
    </row>
    <row r="157" spans="1:19" s="147" customFormat="1" ht="58.5" customHeight="1" x14ac:dyDescent="0.2">
      <c r="A157" s="421">
        <v>89</v>
      </c>
      <c r="B157" s="183" t="s">
        <v>5787</v>
      </c>
      <c r="C157" s="393" t="s">
        <v>5788</v>
      </c>
      <c r="D157" s="393" t="s">
        <v>2976</v>
      </c>
      <c r="E157" s="393" t="s">
        <v>5789</v>
      </c>
      <c r="F157" s="312">
        <v>21820</v>
      </c>
      <c r="G157" s="312" t="s">
        <v>2944</v>
      </c>
      <c r="H157" s="394">
        <v>42963</v>
      </c>
      <c r="I157" s="415" t="s">
        <v>5790</v>
      </c>
      <c r="J157" s="177" t="s">
        <v>5791</v>
      </c>
      <c r="K157" s="409" t="s">
        <v>496</v>
      </c>
      <c r="L157" s="410"/>
      <c r="M157" s="409" t="s">
        <v>496</v>
      </c>
      <c r="N157" s="410"/>
      <c r="O157" s="411" t="s">
        <v>496</v>
      </c>
      <c r="P157" s="411"/>
      <c r="Q157" s="411"/>
      <c r="R157" s="411"/>
      <c r="S157" s="373"/>
    </row>
    <row r="158" spans="1:19" s="147" customFormat="1" ht="64.5" customHeight="1" x14ac:dyDescent="0.2">
      <c r="A158" s="1090">
        <v>90</v>
      </c>
      <c r="B158" s="1091" t="s">
        <v>5792</v>
      </c>
      <c r="C158" s="973" t="s">
        <v>5793</v>
      </c>
      <c r="D158" s="393" t="s">
        <v>5794</v>
      </c>
      <c r="E158" s="1095" t="s">
        <v>5795</v>
      </c>
      <c r="F158" s="312">
        <v>3537.5</v>
      </c>
      <c r="G158" s="312" t="s">
        <v>2944</v>
      </c>
      <c r="H158" s="394">
        <v>42958</v>
      </c>
      <c r="I158" s="415" t="s">
        <v>6075</v>
      </c>
      <c r="J158" s="177" t="s">
        <v>5796</v>
      </c>
      <c r="K158" s="409" t="s">
        <v>496</v>
      </c>
      <c r="L158" s="410"/>
      <c r="M158" s="409" t="s">
        <v>496</v>
      </c>
      <c r="N158" s="410"/>
      <c r="O158" s="411" t="s">
        <v>496</v>
      </c>
      <c r="P158" s="411"/>
      <c r="Q158" s="411"/>
      <c r="R158" s="411"/>
      <c r="S158" s="277"/>
    </row>
    <row r="159" spans="1:19" s="147" customFormat="1" ht="64.5" customHeight="1" x14ac:dyDescent="0.2">
      <c r="A159" s="1090"/>
      <c r="B159" s="1091"/>
      <c r="C159" s="973"/>
      <c r="D159" s="393" t="s">
        <v>2764</v>
      </c>
      <c r="E159" s="1095"/>
      <c r="F159" s="312">
        <v>5136.43</v>
      </c>
      <c r="G159" s="312" t="s">
        <v>2944</v>
      </c>
      <c r="H159" s="394">
        <v>42958</v>
      </c>
      <c r="I159" s="415" t="s">
        <v>6076</v>
      </c>
      <c r="J159" s="177" t="s">
        <v>5797</v>
      </c>
      <c r="K159" s="409" t="s">
        <v>496</v>
      </c>
      <c r="L159" s="410"/>
      <c r="M159" s="409" t="s">
        <v>496</v>
      </c>
      <c r="N159" s="410"/>
      <c r="O159" s="411"/>
      <c r="P159" s="411"/>
      <c r="Q159" s="411"/>
      <c r="R159" s="411" t="s">
        <v>496</v>
      </c>
      <c r="S159" s="589" t="s">
        <v>6126</v>
      </c>
    </row>
    <row r="160" spans="1:19" s="147" customFormat="1" ht="64.5" customHeight="1" x14ac:dyDescent="0.2">
      <c r="A160" s="1090"/>
      <c r="B160" s="1091"/>
      <c r="C160" s="973"/>
      <c r="D160" s="393" t="s">
        <v>3998</v>
      </c>
      <c r="E160" s="1095"/>
      <c r="F160" s="312">
        <v>345</v>
      </c>
      <c r="G160" s="312" t="s">
        <v>2944</v>
      </c>
      <c r="H160" s="394">
        <v>42958</v>
      </c>
      <c r="I160" s="415" t="s">
        <v>5798</v>
      </c>
      <c r="J160" s="177" t="s">
        <v>5799</v>
      </c>
      <c r="K160" s="409" t="s">
        <v>496</v>
      </c>
      <c r="L160" s="410"/>
      <c r="M160" s="409" t="s">
        <v>496</v>
      </c>
      <c r="N160" s="410"/>
      <c r="O160" s="411" t="s">
        <v>496</v>
      </c>
      <c r="P160" s="411"/>
      <c r="Q160" s="411"/>
      <c r="R160" s="411"/>
      <c r="S160" s="277"/>
    </row>
    <row r="161" spans="1:19" s="147" customFormat="1" ht="64.5" customHeight="1" x14ac:dyDescent="0.2">
      <c r="A161" s="1090"/>
      <c r="B161" s="1091"/>
      <c r="C161" s="973"/>
      <c r="D161" s="393" t="s">
        <v>5800</v>
      </c>
      <c r="E161" s="1095"/>
      <c r="F161" s="312">
        <v>3300</v>
      </c>
      <c r="G161" s="312" t="s">
        <v>2944</v>
      </c>
      <c r="H161" s="394">
        <v>42958</v>
      </c>
      <c r="I161" s="415" t="s">
        <v>5362</v>
      </c>
      <c r="J161" s="177" t="s">
        <v>5801</v>
      </c>
      <c r="K161" s="409" t="s">
        <v>496</v>
      </c>
      <c r="L161" s="410"/>
      <c r="M161" s="409" t="s">
        <v>496</v>
      </c>
      <c r="N161" s="410"/>
      <c r="O161" s="411" t="s">
        <v>496</v>
      </c>
      <c r="P161" s="411"/>
      <c r="Q161" s="411"/>
      <c r="R161" s="411"/>
      <c r="S161" s="277"/>
    </row>
    <row r="162" spans="1:19" s="147" customFormat="1" ht="64.5" customHeight="1" x14ac:dyDescent="0.2">
      <c r="A162" s="1090"/>
      <c r="B162" s="1091"/>
      <c r="C162" s="973"/>
      <c r="D162" s="393" t="s">
        <v>5077</v>
      </c>
      <c r="E162" s="1095"/>
      <c r="F162" s="312">
        <v>5685</v>
      </c>
      <c r="G162" s="312" t="s">
        <v>2944</v>
      </c>
      <c r="H162" s="394">
        <v>42958</v>
      </c>
      <c r="I162" s="415" t="s">
        <v>5802</v>
      </c>
      <c r="J162" s="177" t="s">
        <v>5803</v>
      </c>
      <c r="K162" s="409" t="s">
        <v>496</v>
      </c>
      <c r="L162" s="410"/>
      <c r="M162" s="409" t="s">
        <v>496</v>
      </c>
      <c r="N162" s="410"/>
      <c r="O162" s="411" t="s">
        <v>496</v>
      </c>
      <c r="P162" s="411"/>
      <c r="Q162" s="411"/>
      <c r="R162" s="411"/>
      <c r="S162" s="277"/>
    </row>
    <row r="163" spans="1:19" s="147" customFormat="1" ht="58.5" customHeight="1" x14ac:dyDescent="0.2">
      <c r="A163" s="421">
        <v>91</v>
      </c>
      <c r="B163" s="183" t="s">
        <v>5804</v>
      </c>
      <c r="C163" s="393" t="s">
        <v>5805</v>
      </c>
      <c r="D163" s="393" t="s">
        <v>5806</v>
      </c>
      <c r="E163" s="393" t="s">
        <v>4454</v>
      </c>
      <c r="F163" s="312">
        <v>20000</v>
      </c>
      <c r="G163" s="312" t="s">
        <v>2944</v>
      </c>
      <c r="H163" s="394">
        <v>42958</v>
      </c>
      <c r="I163" s="415" t="s">
        <v>5807</v>
      </c>
      <c r="J163" s="177" t="s">
        <v>5808</v>
      </c>
      <c r="K163" s="595" t="s">
        <v>496</v>
      </c>
      <c r="L163" s="599"/>
      <c r="M163" s="595" t="s">
        <v>496</v>
      </c>
      <c r="N163" s="599"/>
      <c r="O163" s="595"/>
      <c r="P163" s="595"/>
      <c r="Q163" s="595" t="s">
        <v>496</v>
      </c>
      <c r="R163" s="595"/>
      <c r="S163" s="373"/>
    </row>
    <row r="164" spans="1:19" s="147" customFormat="1" ht="58.5" customHeight="1" x14ac:dyDescent="0.2">
      <c r="A164" s="421">
        <v>92</v>
      </c>
      <c r="B164" s="183" t="s">
        <v>5809</v>
      </c>
      <c r="C164" s="393" t="s">
        <v>5810</v>
      </c>
      <c r="D164" s="393" t="s">
        <v>1166</v>
      </c>
      <c r="E164" s="393" t="s">
        <v>5811</v>
      </c>
      <c r="F164" s="312">
        <v>13780</v>
      </c>
      <c r="G164" s="312" t="s">
        <v>2944</v>
      </c>
      <c r="H164" s="394">
        <v>42971</v>
      </c>
      <c r="I164" s="415" t="s">
        <v>5812</v>
      </c>
      <c r="J164" s="177" t="s">
        <v>5813</v>
      </c>
      <c r="K164" s="409" t="s">
        <v>496</v>
      </c>
      <c r="L164" s="410"/>
      <c r="M164" s="409" t="s">
        <v>496</v>
      </c>
      <c r="N164" s="410"/>
      <c r="O164" s="411" t="s">
        <v>496</v>
      </c>
      <c r="P164" s="411"/>
      <c r="Q164" s="411"/>
      <c r="R164" s="411"/>
      <c r="S164" s="277"/>
    </row>
    <row r="165" spans="1:19" s="147" customFormat="1" ht="58.5" customHeight="1" x14ac:dyDescent="0.2">
      <c r="A165" s="421">
        <v>93</v>
      </c>
      <c r="B165" s="183" t="s">
        <v>5814</v>
      </c>
      <c r="C165" s="393" t="s">
        <v>5815</v>
      </c>
      <c r="D165" s="393" t="s">
        <v>5371</v>
      </c>
      <c r="E165" s="393" t="s">
        <v>5372</v>
      </c>
      <c r="F165" s="312">
        <v>600</v>
      </c>
      <c r="G165" s="312" t="s">
        <v>2612</v>
      </c>
      <c r="H165" s="394">
        <v>42934</v>
      </c>
      <c r="I165" s="415" t="s">
        <v>5990</v>
      </c>
      <c r="J165" s="177" t="s">
        <v>5816</v>
      </c>
      <c r="K165" s="409" t="s">
        <v>496</v>
      </c>
      <c r="L165" s="410"/>
      <c r="M165" s="409" t="s">
        <v>496</v>
      </c>
      <c r="N165" s="410"/>
      <c r="O165" s="411" t="s">
        <v>496</v>
      </c>
      <c r="P165" s="411"/>
      <c r="Q165" s="411"/>
      <c r="R165" s="411"/>
      <c r="S165" s="277"/>
    </row>
    <row r="166" spans="1:19" s="147" customFormat="1" ht="58.5" customHeight="1" x14ac:dyDescent="0.2">
      <c r="A166" s="1090">
        <v>94</v>
      </c>
      <c r="B166" s="1091" t="s">
        <v>5817</v>
      </c>
      <c r="C166" s="973" t="s">
        <v>5818</v>
      </c>
      <c r="D166" s="393" t="s">
        <v>5783</v>
      </c>
      <c r="E166" s="973" t="s">
        <v>6077</v>
      </c>
      <c r="F166" s="312">
        <v>980</v>
      </c>
      <c r="G166" s="312" t="s">
        <v>2944</v>
      </c>
      <c r="H166" s="394">
        <v>42977</v>
      </c>
      <c r="I166" s="415" t="s">
        <v>5663</v>
      </c>
      <c r="J166" s="177" t="s">
        <v>5819</v>
      </c>
      <c r="K166" s="409" t="s">
        <v>496</v>
      </c>
      <c r="L166" s="410"/>
      <c r="M166" s="409" t="s">
        <v>496</v>
      </c>
      <c r="N166" s="410"/>
      <c r="O166" s="411" t="s">
        <v>496</v>
      </c>
      <c r="P166" s="411"/>
      <c r="Q166" s="411"/>
      <c r="R166" s="411"/>
      <c r="S166" s="277"/>
    </row>
    <row r="167" spans="1:19" s="147" customFormat="1" ht="58.5" customHeight="1" x14ac:dyDescent="0.2">
      <c r="A167" s="1090"/>
      <c r="B167" s="1091"/>
      <c r="C167" s="973"/>
      <c r="D167" s="393" t="s">
        <v>5457</v>
      </c>
      <c r="E167" s="973"/>
      <c r="F167" s="312">
        <v>330</v>
      </c>
      <c r="G167" s="312" t="s">
        <v>2944</v>
      </c>
      <c r="H167" s="394">
        <v>42977</v>
      </c>
      <c r="I167" s="415" t="s">
        <v>5820</v>
      </c>
      <c r="J167" s="177" t="s">
        <v>5821</v>
      </c>
      <c r="K167" s="409" t="s">
        <v>496</v>
      </c>
      <c r="L167" s="410"/>
      <c r="M167" s="409" t="s">
        <v>496</v>
      </c>
      <c r="N167" s="410"/>
      <c r="O167" s="411" t="s">
        <v>496</v>
      </c>
      <c r="P167" s="411"/>
      <c r="Q167" s="411"/>
      <c r="R167" s="411"/>
      <c r="S167" s="277"/>
    </row>
    <row r="168" spans="1:19" s="147" customFormat="1" ht="58.5" customHeight="1" x14ac:dyDescent="0.2">
      <c r="A168" s="421">
        <v>95</v>
      </c>
      <c r="B168" s="183" t="s">
        <v>5822</v>
      </c>
      <c r="C168" s="393" t="s">
        <v>5823</v>
      </c>
      <c r="D168" s="393" t="s">
        <v>2551</v>
      </c>
      <c r="E168" s="393" t="s">
        <v>6017</v>
      </c>
      <c r="F168" s="312">
        <v>271.2</v>
      </c>
      <c r="G168" s="312" t="s">
        <v>2612</v>
      </c>
      <c r="H168" s="394">
        <v>42926</v>
      </c>
      <c r="I168" s="415" t="s">
        <v>5824</v>
      </c>
      <c r="J168" s="177" t="s">
        <v>5825</v>
      </c>
      <c r="K168" s="409" t="s">
        <v>496</v>
      </c>
      <c r="L168" s="410"/>
      <c r="M168" s="409" t="s">
        <v>496</v>
      </c>
      <c r="N168" s="410"/>
      <c r="O168" s="411" t="s">
        <v>496</v>
      </c>
      <c r="P168" s="411"/>
      <c r="Q168" s="411"/>
      <c r="R168" s="411"/>
      <c r="S168" s="277"/>
    </row>
    <row r="169" spans="1:19" s="147" customFormat="1" ht="58.5" customHeight="1" x14ac:dyDescent="0.2">
      <c r="A169" s="421">
        <v>96</v>
      </c>
      <c r="B169" s="183" t="s">
        <v>5826</v>
      </c>
      <c r="C169" s="393" t="s">
        <v>5827</v>
      </c>
      <c r="D169" s="393" t="s">
        <v>5828</v>
      </c>
      <c r="E169" s="393" t="s">
        <v>5829</v>
      </c>
      <c r="F169" s="312">
        <v>277.98</v>
      </c>
      <c r="G169" s="312" t="s">
        <v>2612</v>
      </c>
      <c r="H169" s="394">
        <v>42947</v>
      </c>
      <c r="I169" s="415" t="s">
        <v>6078</v>
      </c>
      <c r="J169" s="177" t="s">
        <v>5830</v>
      </c>
      <c r="K169" s="409" t="s">
        <v>496</v>
      </c>
      <c r="L169" s="410"/>
      <c r="M169" s="409" t="s">
        <v>496</v>
      </c>
      <c r="N169" s="410"/>
      <c r="O169" s="411" t="s">
        <v>496</v>
      </c>
      <c r="P169" s="411"/>
      <c r="Q169" s="411"/>
      <c r="R169" s="411"/>
      <c r="S169" s="277"/>
    </row>
    <row r="170" spans="1:19" s="147" customFormat="1" ht="38.25" customHeight="1" x14ac:dyDescent="0.2">
      <c r="A170" s="1090">
        <v>97</v>
      </c>
      <c r="B170" s="1091" t="s">
        <v>5831</v>
      </c>
      <c r="C170" s="973" t="s">
        <v>5832</v>
      </c>
      <c r="D170" s="393" t="s">
        <v>5833</v>
      </c>
      <c r="E170" s="973" t="s">
        <v>6079</v>
      </c>
      <c r="F170" s="312">
        <v>50</v>
      </c>
      <c r="G170" s="312" t="s">
        <v>2944</v>
      </c>
      <c r="H170" s="394">
        <v>42957</v>
      </c>
      <c r="I170" s="415" t="s">
        <v>5451</v>
      </c>
      <c r="J170" s="177" t="s">
        <v>5834</v>
      </c>
      <c r="K170" s="409" t="s">
        <v>496</v>
      </c>
      <c r="L170" s="410"/>
      <c r="M170" s="409" t="s">
        <v>496</v>
      </c>
      <c r="N170" s="410"/>
      <c r="O170" s="411" t="s">
        <v>496</v>
      </c>
      <c r="P170" s="411"/>
      <c r="Q170" s="411"/>
      <c r="R170" s="411"/>
      <c r="S170" s="277"/>
    </row>
    <row r="171" spans="1:19" s="147" customFormat="1" ht="38.25" customHeight="1" x14ac:dyDescent="0.2">
      <c r="A171" s="1090"/>
      <c r="B171" s="1091"/>
      <c r="C171" s="973"/>
      <c r="D171" s="393" t="s">
        <v>5835</v>
      </c>
      <c r="E171" s="973"/>
      <c r="F171" s="312">
        <v>1527.3</v>
      </c>
      <c r="G171" s="312" t="s">
        <v>2944</v>
      </c>
      <c r="H171" s="394">
        <v>42957</v>
      </c>
      <c r="I171" s="415" t="s">
        <v>5451</v>
      </c>
      <c r="J171" s="177" t="s">
        <v>5836</v>
      </c>
      <c r="K171" s="409" t="s">
        <v>496</v>
      </c>
      <c r="L171" s="410"/>
      <c r="M171" s="409" t="s">
        <v>496</v>
      </c>
      <c r="N171" s="410"/>
      <c r="O171" s="411" t="s">
        <v>496</v>
      </c>
      <c r="P171" s="411"/>
      <c r="Q171" s="411"/>
      <c r="R171" s="411"/>
      <c r="S171" s="277"/>
    </row>
    <row r="172" spans="1:19" s="147" customFormat="1" ht="18.75" x14ac:dyDescent="0.2">
      <c r="A172" s="1090">
        <v>98</v>
      </c>
      <c r="B172" s="1091" t="s">
        <v>5837</v>
      </c>
      <c r="C172" s="973" t="s">
        <v>5838</v>
      </c>
      <c r="D172" s="393" t="s">
        <v>5839</v>
      </c>
      <c r="E172" s="973" t="s">
        <v>6080</v>
      </c>
      <c r="F172" s="312">
        <v>2400</v>
      </c>
      <c r="G172" s="312" t="s">
        <v>2944</v>
      </c>
      <c r="H172" s="975">
        <v>42969</v>
      </c>
      <c r="I172" s="1097" t="s">
        <v>5840</v>
      </c>
      <c r="J172" s="177" t="s">
        <v>5841</v>
      </c>
      <c r="K172" s="409" t="s">
        <v>496</v>
      </c>
      <c r="L172" s="410"/>
      <c r="M172" s="409" t="s">
        <v>496</v>
      </c>
      <c r="N172" s="410"/>
      <c r="O172" s="411" t="s">
        <v>496</v>
      </c>
      <c r="P172" s="411"/>
      <c r="Q172" s="411"/>
      <c r="R172" s="411"/>
      <c r="S172" s="277"/>
    </row>
    <row r="173" spans="1:19" s="147" customFormat="1" ht="18.75" x14ac:dyDescent="0.2">
      <c r="A173" s="1090"/>
      <c r="B173" s="1091"/>
      <c r="C173" s="973"/>
      <c r="D173" s="393" t="s">
        <v>5230</v>
      </c>
      <c r="E173" s="973"/>
      <c r="F173" s="312">
        <v>2400</v>
      </c>
      <c r="G173" s="312" t="s">
        <v>2944</v>
      </c>
      <c r="H173" s="975"/>
      <c r="I173" s="1098"/>
      <c r="J173" s="177" t="s">
        <v>5842</v>
      </c>
      <c r="K173" s="409" t="s">
        <v>496</v>
      </c>
      <c r="L173" s="410"/>
      <c r="M173" s="409" t="s">
        <v>496</v>
      </c>
      <c r="N173" s="410"/>
      <c r="O173" s="411" t="s">
        <v>496</v>
      </c>
      <c r="P173" s="411"/>
      <c r="Q173" s="411"/>
      <c r="R173" s="411"/>
      <c r="S173" s="277"/>
    </row>
    <row r="174" spans="1:19" s="147" customFormat="1" ht="18.75" x14ac:dyDescent="0.2">
      <c r="A174" s="1090"/>
      <c r="B174" s="1091"/>
      <c r="C174" s="973"/>
      <c r="D174" s="393" t="s">
        <v>5843</v>
      </c>
      <c r="E174" s="973"/>
      <c r="F174" s="312">
        <v>2400</v>
      </c>
      <c r="G174" s="312" t="s">
        <v>2944</v>
      </c>
      <c r="H174" s="975"/>
      <c r="I174" s="1098"/>
      <c r="J174" s="177" t="s">
        <v>5844</v>
      </c>
      <c r="K174" s="409" t="s">
        <v>496</v>
      </c>
      <c r="L174" s="410"/>
      <c r="M174" s="409" t="s">
        <v>496</v>
      </c>
      <c r="N174" s="410"/>
      <c r="O174" s="411" t="s">
        <v>496</v>
      </c>
      <c r="P174" s="411"/>
      <c r="Q174" s="411"/>
      <c r="R174" s="411"/>
      <c r="S174" s="277"/>
    </row>
    <row r="175" spans="1:19" s="147" customFormat="1" ht="18.75" x14ac:dyDescent="0.2">
      <c r="A175" s="1090"/>
      <c r="B175" s="1091"/>
      <c r="C175" s="973"/>
      <c r="D175" s="393" t="s">
        <v>5845</v>
      </c>
      <c r="E175" s="973"/>
      <c r="F175" s="312">
        <v>2400</v>
      </c>
      <c r="G175" s="312" t="s">
        <v>2944</v>
      </c>
      <c r="H175" s="975"/>
      <c r="I175" s="1098"/>
      <c r="J175" s="177" t="s">
        <v>5846</v>
      </c>
      <c r="K175" s="409" t="s">
        <v>496</v>
      </c>
      <c r="L175" s="410"/>
      <c r="M175" s="409" t="s">
        <v>496</v>
      </c>
      <c r="N175" s="410"/>
      <c r="O175" s="411" t="s">
        <v>496</v>
      </c>
      <c r="P175" s="411"/>
      <c r="Q175" s="411"/>
      <c r="R175" s="411"/>
      <c r="S175" s="277"/>
    </row>
    <row r="176" spans="1:19" s="147" customFormat="1" ht="18.75" x14ac:dyDescent="0.2">
      <c r="A176" s="1090"/>
      <c r="B176" s="1091"/>
      <c r="C176" s="973"/>
      <c r="D176" s="393" t="s">
        <v>5847</v>
      </c>
      <c r="E176" s="973"/>
      <c r="F176" s="312">
        <v>2400</v>
      </c>
      <c r="G176" s="312" t="s">
        <v>2944</v>
      </c>
      <c r="H176" s="975"/>
      <c r="I176" s="1098"/>
      <c r="J176" s="177" t="s">
        <v>5848</v>
      </c>
      <c r="K176" s="409" t="s">
        <v>496</v>
      </c>
      <c r="L176" s="410"/>
      <c r="M176" s="409" t="s">
        <v>496</v>
      </c>
      <c r="N176" s="410"/>
      <c r="O176" s="411" t="s">
        <v>496</v>
      </c>
      <c r="P176" s="411"/>
      <c r="Q176" s="411"/>
      <c r="R176" s="411"/>
      <c r="S176" s="277"/>
    </row>
    <row r="177" spans="1:21" s="147" customFormat="1" ht="18.75" x14ac:dyDescent="0.2">
      <c r="A177" s="1090"/>
      <c r="B177" s="1091"/>
      <c r="C177" s="973"/>
      <c r="D177" s="393" t="s">
        <v>5849</v>
      </c>
      <c r="E177" s="973"/>
      <c r="F177" s="312">
        <v>2400</v>
      </c>
      <c r="G177" s="312" t="s">
        <v>2944</v>
      </c>
      <c r="H177" s="975"/>
      <c r="I177" s="1098"/>
      <c r="J177" s="177" t="s">
        <v>5850</v>
      </c>
      <c r="K177" s="409" t="s">
        <v>496</v>
      </c>
      <c r="L177" s="410"/>
      <c r="M177" s="409" t="s">
        <v>496</v>
      </c>
      <c r="N177" s="410"/>
      <c r="O177" s="411" t="s">
        <v>496</v>
      </c>
      <c r="P177" s="411"/>
      <c r="Q177" s="411"/>
      <c r="R177" s="411"/>
      <c r="S177" s="277"/>
    </row>
    <row r="178" spans="1:21" s="147" customFormat="1" ht="18.75" x14ac:dyDescent="0.2">
      <c r="A178" s="1090"/>
      <c r="B178" s="1091"/>
      <c r="C178" s="973"/>
      <c r="D178" s="393" t="s">
        <v>5851</v>
      </c>
      <c r="E178" s="973"/>
      <c r="F178" s="312">
        <v>2400</v>
      </c>
      <c r="G178" s="312" t="s">
        <v>2944</v>
      </c>
      <c r="H178" s="975"/>
      <c r="I178" s="1098"/>
      <c r="J178" s="177" t="s">
        <v>5852</v>
      </c>
      <c r="K178" s="409" t="s">
        <v>496</v>
      </c>
      <c r="L178" s="410"/>
      <c r="M178" s="409" t="s">
        <v>496</v>
      </c>
      <c r="N178" s="410"/>
      <c r="O178" s="411" t="s">
        <v>496</v>
      </c>
      <c r="P178" s="411"/>
      <c r="Q178" s="411"/>
      <c r="R178" s="411"/>
      <c r="S178" s="277"/>
    </row>
    <row r="179" spans="1:21" s="147" customFormat="1" ht="18.75" x14ac:dyDescent="0.2">
      <c r="A179" s="1090"/>
      <c r="B179" s="1091"/>
      <c r="C179" s="973"/>
      <c r="D179" s="393" t="s">
        <v>5853</v>
      </c>
      <c r="E179" s="973"/>
      <c r="F179" s="312">
        <v>2400</v>
      </c>
      <c r="G179" s="312" t="s">
        <v>2944</v>
      </c>
      <c r="H179" s="975"/>
      <c r="I179" s="1099"/>
      <c r="J179" s="177" t="s">
        <v>5854</v>
      </c>
      <c r="K179" s="409" t="s">
        <v>496</v>
      </c>
      <c r="L179" s="410"/>
      <c r="M179" s="409" t="s">
        <v>496</v>
      </c>
      <c r="N179" s="410"/>
      <c r="O179" s="411" t="s">
        <v>496</v>
      </c>
      <c r="P179" s="411"/>
      <c r="Q179" s="411"/>
      <c r="R179" s="411"/>
      <c r="S179" s="277"/>
    </row>
    <row r="180" spans="1:21" s="147" customFormat="1" ht="58.5" customHeight="1" x14ac:dyDescent="0.2">
      <c r="A180" s="421">
        <v>99</v>
      </c>
      <c r="B180" s="183" t="s">
        <v>5855</v>
      </c>
      <c r="C180" s="393" t="s">
        <v>5815</v>
      </c>
      <c r="D180" s="393" t="s">
        <v>5371</v>
      </c>
      <c r="E180" s="393" t="s">
        <v>5372</v>
      </c>
      <c r="F180" s="312">
        <v>240</v>
      </c>
      <c r="G180" s="312" t="s">
        <v>2612</v>
      </c>
      <c r="H180" s="394">
        <v>42941</v>
      </c>
      <c r="I180" s="415" t="s">
        <v>5990</v>
      </c>
      <c r="J180" s="177" t="s">
        <v>5856</v>
      </c>
      <c r="K180" s="409" t="s">
        <v>496</v>
      </c>
      <c r="L180" s="410"/>
      <c r="M180" s="409" t="s">
        <v>496</v>
      </c>
      <c r="N180" s="410"/>
      <c r="O180" s="411"/>
      <c r="P180" s="411"/>
      <c r="Q180" s="411" t="s">
        <v>496</v>
      </c>
      <c r="R180" s="411"/>
      <c r="S180" s="277"/>
    </row>
    <row r="181" spans="1:21" s="147" customFormat="1" ht="58.5" customHeight="1" x14ac:dyDescent="0.2">
      <c r="A181" s="421">
        <v>100</v>
      </c>
      <c r="B181" s="183" t="s">
        <v>5857</v>
      </c>
      <c r="C181" s="393" t="s">
        <v>5858</v>
      </c>
      <c r="D181" s="393" t="s">
        <v>5537</v>
      </c>
      <c r="E181" s="393" t="s">
        <v>5537</v>
      </c>
      <c r="F181" s="312" t="s">
        <v>2534</v>
      </c>
      <c r="G181" s="312" t="s">
        <v>4094</v>
      </c>
      <c r="H181" s="394">
        <v>42985</v>
      </c>
      <c r="I181" s="415" t="s">
        <v>5537</v>
      </c>
      <c r="J181" s="181" t="s">
        <v>2534</v>
      </c>
      <c r="K181" s="416" t="s">
        <v>6060</v>
      </c>
      <c r="L181" s="416" t="s">
        <v>6060</v>
      </c>
      <c r="M181" s="416" t="s">
        <v>6060</v>
      </c>
      <c r="N181" s="416" t="s">
        <v>6060</v>
      </c>
      <c r="O181" s="416" t="s">
        <v>6060</v>
      </c>
      <c r="P181" s="416" t="s">
        <v>6060</v>
      </c>
      <c r="Q181" s="416" t="s">
        <v>6060</v>
      </c>
      <c r="R181" s="416" t="s">
        <v>6060</v>
      </c>
      <c r="S181" s="277"/>
    </row>
    <row r="182" spans="1:21" s="147" customFormat="1" ht="58.5" customHeight="1" x14ac:dyDescent="0.2">
      <c r="A182" s="421">
        <v>101</v>
      </c>
      <c r="B182" s="183" t="s">
        <v>5859</v>
      </c>
      <c r="C182" s="393" t="s">
        <v>5860</v>
      </c>
      <c r="D182" s="393" t="s">
        <v>5861</v>
      </c>
      <c r="E182" s="393" t="s">
        <v>5862</v>
      </c>
      <c r="F182" s="312">
        <v>2078.89</v>
      </c>
      <c r="G182" s="312" t="s">
        <v>4094</v>
      </c>
      <c r="H182" s="394">
        <v>42982</v>
      </c>
      <c r="I182" s="415" t="s">
        <v>5863</v>
      </c>
      <c r="J182" s="177" t="s">
        <v>5864</v>
      </c>
      <c r="K182" s="409" t="s">
        <v>496</v>
      </c>
      <c r="L182" s="410"/>
      <c r="M182" s="409" t="s">
        <v>496</v>
      </c>
      <c r="N182" s="410"/>
      <c r="O182" s="411" t="s">
        <v>496</v>
      </c>
      <c r="P182" s="411"/>
      <c r="Q182" s="411"/>
      <c r="R182" s="411"/>
      <c r="S182" s="277"/>
    </row>
    <row r="183" spans="1:21" s="147" customFormat="1" ht="50.25" customHeight="1" x14ac:dyDescent="0.2">
      <c r="A183" s="1090">
        <v>102</v>
      </c>
      <c r="B183" s="1091" t="s">
        <v>5865</v>
      </c>
      <c r="C183" s="973" t="s">
        <v>5866</v>
      </c>
      <c r="D183" s="393" t="s">
        <v>5022</v>
      </c>
      <c r="E183" s="973" t="s">
        <v>5867</v>
      </c>
      <c r="F183" s="312">
        <v>1878</v>
      </c>
      <c r="G183" s="312" t="s">
        <v>4094</v>
      </c>
      <c r="H183" s="394">
        <v>42983</v>
      </c>
      <c r="I183" s="415" t="s">
        <v>5377</v>
      </c>
      <c r="J183" s="177" t="s">
        <v>5868</v>
      </c>
      <c r="K183" s="409" t="s">
        <v>496</v>
      </c>
      <c r="L183" s="410"/>
      <c r="M183" s="409" t="s">
        <v>496</v>
      </c>
      <c r="N183" s="410"/>
      <c r="O183" s="411"/>
      <c r="P183" s="411"/>
      <c r="Q183" s="411" t="s">
        <v>496</v>
      </c>
      <c r="R183" s="411"/>
      <c r="S183" s="277"/>
    </row>
    <row r="184" spans="1:21" s="147" customFormat="1" ht="50.25" customHeight="1" x14ac:dyDescent="0.2">
      <c r="A184" s="1090"/>
      <c r="B184" s="1091"/>
      <c r="C184" s="973"/>
      <c r="D184" s="393" t="s">
        <v>5869</v>
      </c>
      <c r="E184" s="973"/>
      <c r="F184" s="312">
        <v>106.1</v>
      </c>
      <c r="G184" s="312" t="s">
        <v>4094</v>
      </c>
      <c r="H184" s="394">
        <v>42983</v>
      </c>
      <c r="I184" s="415" t="s">
        <v>5362</v>
      </c>
      <c r="J184" s="177" t="s">
        <v>5870</v>
      </c>
      <c r="K184" s="409" t="s">
        <v>496</v>
      </c>
      <c r="L184" s="410"/>
      <c r="M184" s="409" t="s">
        <v>496</v>
      </c>
      <c r="N184" s="410"/>
      <c r="O184" s="411"/>
      <c r="P184" s="411"/>
      <c r="Q184" s="411" t="s">
        <v>496</v>
      </c>
      <c r="R184" s="411"/>
      <c r="S184" s="277"/>
    </row>
    <row r="185" spans="1:21" s="147" customFormat="1" ht="46.5" customHeight="1" x14ac:dyDescent="0.2">
      <c r="A185" s="1090">
        <v>103</v>
      </c>
      <c r="B185" s="1091" t="s">
        <v>5871</v>
      </c>
      <c r="C185" s="973" t="s">
        <v>5872</v>
      </c>
      <c r="D185" s="393" t="s">
        <v>5873</v>
      </c>
      <c r="E185" s="973" t="s">
        <v>5874</v>
      </c>
      <c r="F185" s="312">
        <v>177</v>
      </c>
      <c r="G185" s="312" t="s">
        <v>4094</v>
      </c>
      <c r="H185" s="975">
        <v>42992</v>
      </c>
      <c r="I185" s="415" t="s">
        <v>6024</v>
      </c>
      <c r="J185" s="177" t="s">
        <v>5875</v>
      </c>
      <c r="K185" s="409" t="s">
        <v>496</v>
      </c>
      <c r="L185" s="410"/>
      <c r="M185" s="409" t="s">
        <v>496</v>
      </c>
      <c r="N185" s="410"/>
      <c r="O185" s="411" t="s">
        <v>496</v>
      </c>
      <c r="P185" s="411"/>
      <c r="Q185" s="411"/>
      <c r="R185" s="411"/>
      <c r="S185" s="277"/>
    </row>
    <row r="186" spans="1:21" s="147" customFormat="1" ht="42.75" customHeight="1" x14ac:dyDescent="0.2">
      <c r="A186" s="1090"/>
      <c r="B186" s="1091"/>
      <c r="C186" s="973"/>
      <c r="D186" s="393" t="s">
        <v>3998</v>
      </c>
      <c r="E186" s="973"/>
      <c r="F186" s="312">
        <v>225</v>
      </c>
      <c r="G186" s="312" t="s">
        <v>4094</v>
      </c>
      <c r="H186" s="975"/>
      <c r="I186" s="415" t="s">
        <v>5876</v>
      </c>
      <c r="J186" s="177" t="s">
        <v>5877</v>
      </c>
      <c r="K186" s="409" t="s">
        <v>496</v>
      </c>
      <c r="L186" s="410"/>
      <c r="M186" s="409" t="s">
        <v>496</v>
      </c>
      <c r="N186" s="410"/>
      <c r="O186" s="411" t="s">
        <v>496</v>
      </c>
      <c r="P186" s="411"/>
      <c r="Q186" s="411"/>
      <c r="R186" s="411"/>
      <c r="S186" s="277"/>
    </row>
    <row r="187" spans="1:21" s="147" customFormat="1" ht="50.25" customHeight="1" x14ac:dyDescent="0.2">
      <c r="A187" s="421">
        <v>104</v>
      </c>
      <c r="B187" s="183" t="s">
        <v>5915</v>
      </c>
      <c r="C187" s="393" t="s">
        <v>5810</v>
      </c>
      <c r="D187" s="393" t="s">
        <v>5873</v>
      </c>
      <c r="E187" s="393" t="s">
        <v>5916</v>
      </c>
      <c r="F187" s="312">
        <v>7500</v>
      </c>
      <c r="G187" s="312" t="s">
        <v>3128</v>
      </c>
      <c r="H187" s="394">
        <v>43026</v>
      </c>
      <c r="I187" s="415" t="s">
        <v>5917</v>
      </c>
      <c r="J187" s="181" t="s">
        <v>5918</v>
      </c>
      <c r="K187" s="409" t="s">
        <v>496</v>
      </c>
      <c r="L187" s="410"/>
      <c r="M187" s="409" t="s">
        <v>496</v>
      </c>
      <c r="N187" s="410"/>
      <c r="O187" s="411"/>
      <c r="P187" s="411"/>
      <c r="Q187" s="411" t="s">
        <v>496</v>
      </c>
      <c r="R187" s="411"/>
      <c r="S187" s="373"/>
      <c r="T187" s="432"/>
      <c r="U187" s="433"/>
    </row>
    <row r="188" spans="1:21" s="147" customFormat="1" ht="58.5" customHeight="1" x14ac:dyDescent="0.2">
      <c r="A188" s="421">
        <v>105</v>
      </c>
      <c r="B188" s="183" t="s">
        <v>5878</v>
      </c>
      <c r="C188" s="393" t="s">
        <v>5823</v>
      </c>
      <c r="D188" s="393" t="s">
        <v>2554</v>
      </c>
      <c r="E188" s="393" t="s">
        <v>6017</v>
      </c>
      <c r="F188" s="312">
        <v>169.5</v>
      </c>
      <c r="G188" s="312" t="s">
        <v>2944</v>
      </c>
      <c r="H188" s="394">
        <v>42978</v>
      </c>
      <c r="I188" s="415" t="s">
        <v>5879</v>
      </c>
      <c r="J188" s="177" t="s">
        <v>5880</v>
      </c>
      <c r="K188" s="409" t="s">
        <v>496</v>
      </c>
      <c r="L188" s="410"/>
      <c r="M188" s="409" t="s">
        <v>496</v>
      </c>
      <c r="N188" s="410"/>
      <c r="O188" s="411" t="s">
        <v>496</v>
      </c>
      <c r="P188" s="411"/>
      <c r="Q188" s="411"/>
      <c r="R188" s="411"/>
      <c r="S188" s="277"/>
    </row>
    <row r="189" spans="1:21" s="147" customFormat="1" ht="58.5" customHeight="1" x14ac:dyDescent="0.2">
      <c r="A189" s="421">
        <v>106</v>
      </c>
      <c r="B189" s="183" t="s">
        <v>5881</v>
      </c>
      <c r="C189" s="393" t="s">
        <v>5714</v>
      </c>
      <c r="D189" s="393" t="s">
        <v>3904</v>
      </c>
      <c r="E189" s="393" t="s">
        <v>5715</v>
      </c>
      <c r="F189" s="312">
        <v>2404</v>
      </c>
      <c r="G189" s="312" t="s">
        <v>2625</v>
      </c>
      <c r="H189" s="394">
        <v>42999</v>
      </c>
      <c r="I189" s="415" t="s">
        <v>5882</v>
      </c>
      <c r="J189" s="181" t="s">
        <v>5883</v>
      </c>
      <c r="K189" s="409" t="s">
        <v>496</v>
      </c>
      <c r="L189" s="410"/>
      <c r="M189" s="409" t="s">
        <v>496</v>
      </c>
      <c r="N189" s="410"/>
      <c r="O189" s="411" t="s">
        <v>496</v>
      </c>
      <c r="P189" s="411"/>
      <c r="Q189" s="411"/>
      <c r="R189" s="411"/>
      <c r="S189" s="277"/>
    </row>
    <row r="190" spans="1:21" s="147" customFormat="1" ht="58.5" customHeight="1" x14ac:dyDescent="0.2">
      <c r="A190" s="421">
        <v>107</v>
      </c>
      <c r="B190" s="183" t="s">
        <v>5884</v>
      </c>
      <c r="C190" s="393" t="s">
        <v>5885</v>
      </c>
      <c r="D190" s="393" t="s">
        <v>6081</v>
      </c>
      <c r="E190" s="393" t="s">
        <v>6082</v>
      </c>
      <c r="F190" s="312">
        <v>2400</v>
      </c>
      <c r="G190" s="312" t="s">
        <v>4094</v>
      </c>
      <c r="H190" s="394">
        <v>43005</v>
      </c>
      <c r="I190" s="415" t="s">
        <v>5451</v>
      </c>
      <c r="J190" s="177" t="s">
        <v>5886</v>
      </c>
      <c r="K190" s="409" t="s">
        <v>496</v>
      </c>
      <c r="L190" s="410"/>
      <c r="M190" s="409" t="s">
        <v>496</v>
      </c>
      <c r="N190" s="410"/>
      <c r="O190" s="411" t="s">
        <v>496</v>
      </c>
      <c r="P190" s="411"/>
      <c r="Q190" s="411"/>
      <c r="R190" s="411"/>
      <c r="S190" s="277"/>
    </row>
    <row r="191" spans="1:21" s="147" customFormat="1" ht="58.5" customHeight="1" x14ac:dyDescent="0.2">
      <c r="A191" s="421">
        <v>108</v>
      </c>
      <c r="B191" s="183" t="s">
        <v>5887</v>
      </c>
      <c r="C191" s="393" t="s">
        <v>5888</v>
      </c>
      <c r="D191" s="393" t="s">
        <v>5889</v>
      </c>
      <c r="E191" s="393" t="s">
        <v>6083</v>
      </c>
      <c r="F191" s="312">
        <v>250</v>
      </c>
      <c r="G191" s="312" t="s">
        <v>4094</v>
      </c>
      <c r="H191" s="394">
        <v>43006</v>
      </c>
      <c r="I191" s="415" t="s">
        <v>6084</v>
      </c>
      <c r="J191" s="177" t="s">
        <v>5890</v>
      </c>
      <c r="K191" s="409" t="s">
        <v>496</v>
      </c>
      <c r="L191" s="410"/>
      <c r="M191" s="409" t="s">
        <v>496</v>
      </c>
      <c r="N191" s="410"/>
      <c r="O191" s="411"/>
      <c r="P191" s="411"/>
      <c r="Q191" s="411" t="s">
        <v>496</v>
      </c>
      <c r="R191" s="411"/>
      <c r="S191" s="277"/>
    </row>
    <row r="192" spans="1:21" s="147" customFormat="1" ht="58.5" customHeight="1" x14ac:dyDescent="0.2">
      <c r="A192" s="421">
        <v>109</v>
      </c>
      <c r="B192" s="183" t="s">
        <v>5891</v>
      </c>
      <c r="C192" s="393" t="s">
        <v>5892</v>
      </c>
      <c r="D192" s="393" t="s">
        <v>5893</v>
      </c>
      <c r="E192" s="393" t="s">
        <v>5894</v>
      </c>
      <c r="F192" s="312">
        <v>1520</v>
      </c>
      <c r="G192" s="312" t="s">
        <v>4094</v>
      </c>
      <c r="H192" s="394">
        <v>43006</v>
      </c>
      <c r="I192" s="415" t="s">
        <v>5895</v>
      </c>
      <c r="J192" s="177" t="s">
        <v>5896</v>
      </c>
      <c r="K192" s="409" t="s">
        <v>496</v>
      </c>
      <c r="L192" s="410"/>
      <c r="M192" s="409" t="s">
        <v>496</v>
      </c>
      <c r="N192" s="410"/>
      <c r="O192" s="411" t="s">
        <v>496</v>
      </c>
      <c r="P192" s="411"/>
      <c r="Q192" s="411"/>
      <c r="R192" s="411"/>
      <c r="S192" s="277"/>
    </row>
    <row r="193" spans="1:19" s="147" customFormat="1" ht="36" customHeight="1" x14ac:dyDescent="0.2">
      <c r="A193" s="1090">
        <v>110</v>
      </c>
      <c r="B193" s="183" t="s">
        <v>5897</v>
      </c>
      <c r="C193" s="973" t="s">
        <v>5898</v>
      </c>
      <c r="D193" s="973" t="s">
        <v>5899</v>
      </c>
      <c r="E193" s="973" t="s">
        <v>5920</v>
      </c>
      <c r="F193" s="312">
        <v>1023.5</v>
      </c>
      <c r="G193" s="312" t="s">
        <v>4094</v>
      </c>
      <c r="H193" s="394">
        <v>43006</v>
      </c>
      <c r="I193" s="1096" t="s">
        <v>5900</v>
      </c>
      <c r="J193" s="177" t="s">
        <v>5901</v>
      </c>
      <c r="K193" s="1092" t="s">
        <v>496</v>
      </c>
      <c r="L193" s="1092"/>
      <c r="M193" s="1092" t="s">
        <v>496</v>
      </c>
      <c r="N193" s="1092"/>
      <c r="O193" s="1092" t="s">
        <v>496</v>
      </c>
      <c r="P193" s="1092"/>
      <c r="Q193" s="1092"/>
      <c r="R193" s="1092"/>
      <c r="S193" s="1094"/>
    </row>
    <row r="194" spans="1:19" s="147" customFormat="1" ht="34.5" customHeight="1" x14ac:dyDescent="0.2">
      <c r="A194" s="1090"/>
      <c r="B194" s="183" t="s">
        <v>5919</v>
      </c>
      <c r="C194" s="973"/>
      <c r="D194" s="973"/>
      <c r="E194" s="973"/>
      <c r="F194" s="312">
        <v>204</v>
      </c>
      <c r="G194" s="312" t="s">
        <v>3128</v>
      </c>
      <c r="H194" s="394">
        <v>43065</v>
      </c>
      <c r="I194" s="1096"/>
      <c r="J194" s="177" t="s">
        <v>5921</v>
      </c>
      <c r="K194" s="1092"/>
      <c r="L194" s="1092"/>
      <c r="M194" s="1092"/>
      <c r="N194" s="1092"/>
      <c r="O194" s="1092"/>
      <c r="P194" s="1092"/>
      <c r="Q194" s="1092"/>
      <c r="R194" s="1092"/>
      <c r="S194" s="1094"/>
    </row>
    <row r="195" spans="1:19" s="147" customFormat="1" ht="58.5" customHeight="1" x14ac:dyDescent="0.2">
      <c r="A195" s="421">
        <v>111</v>
      </c>
      <c r="B195" s="183" t="s">
        <v>5902</v>
      </c>
      <c r="C195" s="393" t="s">
        <v>5903</v>
      </c>
      <c r="D195" s="393" t="s">
        <v>3998</v>
      </c>
      <c r="E195" s="393" t="s">
        <v>6085</v>
      </c>
      <c r="F195" s="312">
        <v>309</v>
      </c>
      <c r="G195" s="312" t="s">
        <v>4094</v>
      </c>
      <c r="H195" s="394">
        <v>43003</v>
      </c>
      <c r="I195" s="415" t="s">
        <v>5904</v>
      </c>
      <c r="J195" s="177" t="s">
        <v>5905</v>
      </c>
      <c r="K195" s="409" t="s">
        <v>496</v>
      </c>
      <c r="L195" s="410"/>
      <c r="M195" s="409" t="s">
        <v>496</v>
      </c>
      <c r="N195" s="410"/>
      <c r="O195" s="411" t="s">
        <v>496</v>
      </c>
      <c r="P195" s="411"/>
      <c r="Q195" s="411"/>
      <c r="R195" s="411"/>
      <c r="S195" s="277"/>
    </row>
    <row r="196" spans="1:19" s="400" customFormat="1" ht="29.25" customHeight="1" x14ac:dyDescent="0.15">
      <c r="A196" s="421">
        <v>112</v>
      </c>
      <c r="B196" s="183" t="s">
        <v>5922</v>
      </c>
      <c r="C196" s="393" t="s">
        <v>5923</v>
      </c>
      <c r="D196" s="393" t="s">
        <v>5924</v>
      </c>
      <c r="E196" s="393" t="s">
        <v>5925</v>
      </c>
      <c r="F196" s="312">
        <v>1974.26</v>
      </c>
      <c r="G196" s="312" t="s">
        <v>3128</v>
      </c>
      <c r="H196" s="394">
        <v>43018</v>
      </c>
      <c r="I196" s="415" t="s">
        <v>5926</v>
      </c>
      <c r="J196" s="177" t="s">
        <v>5927</v>
      </c>
      <c r="K196" s="409" t="s">
        <v>496</v>
      </c>
      <c r="L196" s="410"/>
      <c r="M196" s="409" t="s">
        <v>496</v>
      </c>
      <c r="N196" s="410"/>
      <c r="O196" s="411" t="s">
        <v>496</v>
      </c>
      <c r="P196" s="411"/>
      <c r="Q196" s="411"/>
      <c r="R196" s="411"/>
      <c r="S196" s="277"/>
    </row>
    <row r="197" spans="1:19" s="400" customFormat="1" ht="39.75" customHeight="1" x14ac:dyDescent="0.15">
      <c r="A197" s="421">
        <v>113</v>
      </c>
      <c r="B197" s="183" t="s">
        <v>5928</v>
      </c>
      <c r="C197" s="393" t="s">
        <v>5929</v>
      </c>
      <c r="D197" s="393" t="s">
        <v>5930</v>
      </c>
      <c r="E197" s="393" t="s">
        <v>5306</v>
      </c>
      <c r="F197" s="312">
        <v>1356</v>
      </c>
      <c r="G197" s="312" t="s">
        <v>3128</v>
      </c>
      <c r="H197" s="394">
        <v>43033</v>
      </c>
      <c r="I197" s="415" t="s">
        <v>5931</v>
      </c>
      <c r="J197" s="177" t="s">
        <v>5932</v>
      </c>
      <c r="K197" s="409" t="s">
        <v>496</v>
      </c>
      <c r="L197" s="410"/>
      <c r="M197" s="409" t="s">
        <v>496</v>
      </c>
      <c r="N197" s="410"/>
      <c r="O197" s="411" t="s">
        <v>496</v>
      </c>
      <c r="P197" s="411"/>
      <c r="Q197" s="411"/>
      <c r="R197" s="411"/>
      <c r="S197" s="277"/>
    </row>
    <row r="198" spans="1:19" s="400" customFormat="1" ht="31.5" customHeight="1" x14ac:dyDescent="0.15">
      <c r="A198" s="1090">
        <v>114</v>
      </c>
      <c r="B198" s="1091" t="s">
        <v>5933</v>
      </c>
      <c r="C198" s="973" t="s">
        <v>5559</v>
      </c>
      <c r="D198" s="393" t="s">
        <v>75</v>
      </c>
      <c r="E198" s="1095" t="s">
        <v>5934</v>
      </c>
      <c r="F198" s="312">
        <v>100.5</v>
      </c>
      <c r="G198" s="312" t="s">
        <v>3128</v>
      </c>
      <c r="H198" s="975">
        <v>43013</v>
      </c>
      <c r="I198" s="415" t="s">
        <v>5935</v>
      </c>
      <c r="J198" s="177" t="s">
        <v>5936</v>
      </c>
      <c r="K198" s="409" t="s">
        <v>496</v>
      </c>
      <c r="L198" s="410"/>
      <c r="M198" s="409" t="s">
        <v>496</v>
      </c>
      <c r="N198" s="410"/>
      <c r="O198" s="411" t="s">
        <v>496</v>
      </c>
      <c r="P198" s="411"/>
      <c r="Q198" s="411"/>
      <c r="R198" s="411"/>
      <c r="S198" s="277"/>
    </row>
    <row r="199" spans="1:19" s="400" customFormat="1" ht="31.5" customHeight="1" x14ac:dyDescent="0.15">
      <c r="A199" s="1090"/>
      <c r="B199" s="1091"/>
      <c r="C199" s="973"/>
      <c r="D199" s="393" t="s">
        <v>2697</v>
      </c>
      <c r="E199" s="1095"/>
      <c r="F199" s="312">
        <v>72.72</v>
      </c>
      <c r="G199" s="312" t="s">
        <v>3128</v>
      </c>
      <c r="H199" s="975"/>
      <c r="I199" s="415" t="s">
        <v>5937</v>
      </c>
      <c r="J199" s="177" t="s">
        <v>5938</v>
      </c>
      <c r="K199" s="409" t="s">
        <v>496</v>
      </c>
      <c r="L199" s="410"/>
      <c r="M199" s="409" t="s">
        <v>496</v>
      </c>
      <c r="N199" s="410"/>
      <c r="O199" s="411" t="s">
        <v>496</v>
      </c>
      <c r="P199" s="411"/>
      <c r="Q199" s="411"/>
      <c r="R199" s="411"/>
      <c r="S199" s="277"/>
    </row>
    <row r="200" spans="1:19" s="400" customFormat="1" ht="31.5" customHeight="1" x14ac:dyDescent="0.15">
      <c r="A200" s="1090"/>
      <c r="B200" s="1091"/>
      <c r="C200" s="973"/>
      <c r="D200" s="393" t="s">
        <v>2695</v>
      </c>
      <c r="E200" s="1095"/>
      <c r="F200" s="312">
        <v>90.16</v>
      </c>
      <c r="G200" s="312" t="s">
        <v>3128</v>
      </c>
      <c r="H200" s="975"/>
      <c r="I200" s="415" t="s">
        <v>5937</v>
      </c>
      <c r="J200" s="177" t="s">
        <v>5939</v>
      </c>
      <c r="K200" s="409" t="s">
        <v>496</v>
      </c>
      <c r="L200" s="410"/>
      <c r="M200" s="409" t="s">
        <v>496</v>
      </c>
      <c r="N200" s="410"/>
      <c r="O200" s="411" t="s">
        <v>496</v>
      </c>
      <c r="P200" s="411"/>
      <c r="Q200" s="411"/>
      <c r="R200" s="411"/>
      <c r="S200" s="277"/>
    </row>
    <row r="201" spans="1:19" s="147" customFormat="1" ht="58.5" customHeight="1" x14ac:dyDescent="0.2">
      <c r="A201" s="421">
        <v>115</v>
      </c>
      <c r="B201" s="183" t="s">
        <v>5906</v>
      </c>
      <c r="C201" s="393" t="s">
        <v>5907</v>
      </c>
      <c r="D201" s="393" t="s">
        <v>2706</v>
      </c>
      <c r="E201" s="393" t="s">
        <v>5908</v>
      </c>
      <c r="F201" s="312">
        <v>353.76</v>
      </c>
      <c r="G201" s="312" t="s">
        <v>2625</v>
      </c>
      <c r="H201" s="394">
        <v>43007</v>
      </c>
      <c r="I201" s="415" t="s">
        <v>5909</v>
      </c>
      <c r="J201" s="177" t="s">
        <v>5910</v>
      </c>
      <c r="K201" s="409" t="s">
        <v>496</v>
      </c>
      <c r="L201" s="410"/>
      <c r="M201" s="409" t="s">
        <v>496</v>
      </c>
      <c r="N201" s="410"/>
      <c r="O201" s="411" t="s">
        <v>496</v>
      </c>
      <c r="P201" s="411"/>
      <c r="Q201" s="411"/>
      <c r="R201" s="411"/>
      <c r="S201" s="277"/>
    </row>
    <row r="202" spans="1:19" s="404" customFormat="1" ht="31.5" customHeight="1" x14ac:dyDescent="0.15">
      <c r="A202" s="1090">
        <v>116</v>
      </c>
      <c r="B202" s="1091" t="s">
        <v>5940</v>
      </c>
      <c r="C202" s="973" t="s">
        <v>5532</v>
      </c>
      <c r="D202" s="393" t="s">
        <v>2706</v>
      </c>
      <c r="E202" s="973" t="s">
        <v>5941</v>
      </c>
      <c r="F202" s="312">
        <v>1780.8</v>
      </c>
      <c r="G202" s="312" t="s">
        <v>3128</v>
      </c>
      <c r="H202" s="975">
        <v>43017</v>
      </c>
      <c r="I202" s="415" t="s">
        <v>5909</v>
      </c>
      <c r="J202" s="177" t="s">
        <v>5942</v>
      </c>
      <c r="K202" s="409" t="s">
        <v>496</v>
      </c>
      <c r="L202" s="410"/>
      <c r="M202" s="409" t="s">
        <v>496</v>
      </c>
      <c r="N202" s="410"/>
      <c r="O202" s="411" t="s">
        <v>496</v>
      </c>
      <c r="P202" s="411"/>
      <c r="Q202" s="411"/>
      <c r="R202" s="411"/>
      <c r="S202" s="277"/>
    </row>
    <row r="203" spans="1:19" s="404" customFormat="1" ht="31.5" customHeight="1" x14ac:dyDescent="0.15">
      <c r="A203" s="1090"/>
      <c r="B203" s="1091"/>
      <c r="C203" s="973"/>
      <c r="D203" s="393" t="s">
        <v>2709</v>
      </c>
      <c r="E203" s="973"/>
      <c r="F203" s="312">
        <v>882</v>
      </c>
      <c r="G203" s="312" t="s">
        <v>3128</v>
      </c>
      <c r="H203" s="975"/>
      <c r="I203" s="415" t="s">
        <v>5909</v>
      </c>
      <c r="J203" s="177" t="s">
        <v>5943</v>
      </c>
      <c r="K203" s="409" t="s">
        <v>496</v>
      </c>
      <c r="L203" s="410"/>
      <c r="M203" s="409" t="s">
        <v>496</v>
      </c>
      <c r="N203" s="410"/>
      <c r="O203" s="411" t="s">
        <v>496</v>
      </c>
      <c r="P203" s="411"/>
      <c r="Q203" s="411"/>
      <c r="R203" s="411"/>
      <c r="S203" s="277"/>
    </row>
    <row r="204" spans="1:19" s="404" customFormat="1" ht="31.5" customHeight="1" x14ac:dyDescent="0.15">
      <c r="A204" s="1090">
        <v>117</v>
      </c>
      <c r="B204" s="1091" t="s">
        <v>5944</v>
      </c>
      <c r="C204" s="973" t="s">
        <v>5945</v>
      </c>
      <c r="D204" s="393" t="s">
        <v>75</v>
      </c>
      <c r="E204" s="973" t="s">
        <v>5946</v>
      </c>
      <c r="F204" s="312">
        <v>844.86</v>
      </c>
      <c r="G204" s="312" t="s">
        <v>3128</v>
      </c>
      <c r="H204" s="975">
        <v>43014</v>
      </c>
      <c r="I204" s="415" t="s">
        <v>5377</v>
      </c>
      <c r="J204" s="177" t="s">
        <v>5947</v>
      </c>
      <c r="K204" s="409" t="s">
        <v>496</v>
      </c>
      <c r="L204" s="410"/>
      <c r="M204" s="409" t="s">
        <v>496</v>
      </c>
      <c r="N204" s="410"/>
      <c r="O204" s="411" t="s">
        <v>496</v>
      </c>
      <c r="P204" s="411"/>
      <c r="Q204" s="411"/>
      <c r="R204" s="411"/>
      <c r="S204" s="277"/>
    </row>
    <row r="205" spans="1:19" s="404" customFormat="1" ht="31.5" customHeight="1" x14ac:dyDescent="0.15">
      <c r="A205" s="1090"/>
      <c r="B205" s="1091"/>
      <c r="C205" s="973"/>
      <c r="D205" s="393" t="s">
        <v>5326</v>
      </c>
      <c r="E205" s="973"/>
      <c r="F205" s="312">
        <v>1433.19</v>
      </c>
      <c r="G205" s="312" t="s">
        <v>3128</v>
      </c>
      <c r="H205" s="975"/>
      <c r="I205" s="415" t="s">
        <v>5362</v>
      </c>
      <c r="J205" s="177" t="s">
        <v>5948</v>
      </c>
      <c r="K205" s="409" t="s">
        <v>496</v>
      </c>
      <c r="L205" s="410"/>
      <c r="M205" s="409" t="s">
        <v>496</v>
      </c>
      <c r="N205" s="410"/>
      <c r="O205" s="411" t="s">
        <v>496</v>
      </c>
      <c r="P205" s="411"/>
      <c r="Q205" s="411"/>
      <c r="R205" s="411"/>
      <c r="S205" s="277"/>
    </row>
    <row r="206" spans="1:19" s="404" customFormat="1" ht="31.5" customHeight="1" x14ac:dyDescent="0.15">
      <c r="A206" s="1090">
        <v>118</v>
      </c>
      <c r="B206" s="1091" t="s">
        <v>5949</v>
      </c>
      <c r="C206" s="973" t="s">
        <v>5950</v>
      </c>
      <c r="D206" s="393" t="s">
        <v>5326</v>
      </c>
      <c r="E206" s="973" t="s">
        <v>5951</v>
      </c>
      <c r="F206" s="312">
        <v>1383.7</v>
      </c>
      <c r="G206" s="312" t="s">
        <v>3128</v>
      </c>
      <c r="H206" s="975">
        <v>43018</v>
      </c>
      <c r="I206" s="415" t="s">
        <v>5952</v>
      </c>
      <c r="J206" s="177" t="s">
        <v>5953</v>
      </c>
      <c r="K206" s="409" t="s">
        <v>496</v>
      </c>
      <c r="L206" s="410"/>
      <c r="M206" s="409" t="s">
        <v>496</v>
      </c>
      <c r="N206" s="410"/>
      <c r="O206" s="411" t="s">
        <v>496</v>
      </c>
      <c r="P206" s="411"/>
      <c r="Q206" s="411"/>
      <c r="R206" s="411"/>
      <c r="S206" s="277"/>
    </row>
    <row r="207" spans="1:19" s="404" customFormat="1" ht="31.5" customHeight="1" x14ac:dyDescent="0.15">
      <c r="A207" s="1090"/>
      <c r="B207" s="1091"/>
      <c r="C207" s="973"/>
      <c r="D207" s="393" t="s">
        <v>5954</v>
      </c>
      <c r="E207" s="973"/>
      <c r="F207" s="312">
        <v>3999</v>
      </c>
      <c r="G207" s="312" t="s">
        <v>3128</v>
      </c>
      <c r="H207" s="975"/>
      <c r="I207" s="415" t="s">
        <v>5952</v>
      </c>
      <c r="J207" s="177" t="s">
        <v>5955</v>
      </c>
      <c r="K207" s="409" t="s">
        <v>496</v>
      </c>
      <c r="L207" s="410"/>
      <c r="M207" s="409" t="s">
        <v>496</v>
      </c>
      <c r="N207" s="410"/>
      <c r="O207" s="411" t="s">
        <v>496</v>
      </c>
      <c r="P207" s="411"/>
      <c r="Q207" s="411"/>
      <c r="R207" s="411"/>
      <c r="S207" s="277"/>
    </row>
    <row r="208" spans="1:19" s="404" customFormat="1" ht="29.25" customHeight="1" x14ac:dyDescent="0.15">
      <c r="A208" s="1090"/>
      <c r="B208" s="1091"/>
      <c r="C208" s="973"/>
      <c r="D208" s="393" t="s">
        <v>3998</v>
      </c>
      <c r="E208" s="973"/>
      <c r="F208" s="312">
        <v>507</v>
      </c>
      <c r="G208" s="312" t="s">
        <v>3128</v>
      </c>
      <c r="H208" s="975"/>
      <c r="I208" s="415" t="s">
        <v>5956</v>
      </c>
      <c r="J208" s="177" t="s">
        <v>5957</v>
      </c>
      <c r="K208" s="409" t="s">
        <v>496</v>
      </c>
      <c r="L208" s="410"/>
      <c r="M208" s="409" t="s">
        <v>496</v>
      </c>
      <c r="N208" s="410"/>
      <c r="O208" s="411" t="s">
        <v>496</v>
      </c>
      <c r="P208" s="411"/>
      <c r="Q208" s="411"/>
      <c r="R208" s="411"/>
      <c r="S208" s="277"/>
    </row>
    <row r="209" spans="1:19" s="404" customFormat="1" ht="29.25" customHeight="1" x14ac:dyDescent="0.15">
      <c r="A209" s="421">
        <v>119</v>
      </c>
      <c r="B209" s="183" t="s">
        <v>5958</v>
      </c>
      <c r="C209" s="393" t="s">
        <v>5776</v>
      </c>
      <c r="D209" s="393" t="s">
        <v>5959</v>
      </c>
      <c r="E209" s="393" t="s">
        <v>5960</v>
      </c>
      <c r="F209" s="312">
        <v>2860</v>
      </c>
      <c r="G209" s="312" t="s">
        <v>3128</v>
      </c>
      <c r="H209" s="394">
        <v>43026</v>
      </c>
      <c r="I209" s="415" t="s">
        <v>5961</v>
      </c>
      <c r="J209" s="177" t="s">
        <v>5962</v>
      </c>
      <c r="K209" s="409" t="s">
        <v>496</v>
      </c>
      <c r="L209" s="410"/>
      <c r="M209" s="409" t="s">
        <v>496</v>
      </c>
      <c r="N209" s="410"/>
      <c r="O209" s="411"/>
      <c r="P209" s="411"/>
      <c r="Q209" s="411" t="s">
        <v>496</v>
      </c>
      <c r="R209" s="411"/>
      <c r="S209" s="277"/>
    </row>
    <row r="210" spans="1:19" s="147" customFormat="1" ht="58.5" customHeight="1" x14ac:dyDescent="0.2">
      <c r="A210" s="421">
        <v>120</v>
      </c>
      <c r="B210" s="183" t="s">
        <v>5911</v>
      </c>
      <c r="C210" s="393" t="s">
        <v>6086</v>
      </c>
      <c r="D210" s="393" t="s">
        <v>2554</v>
      </c>
      <c r="E210" s="367" t="s">
        <v>2737</v>
      </c>
      <c r="F210" s="312">
        <v>169.5</v>
      </c>
      <c r="G210" s="312" t="s">
        <v>4094</v>
      </c>
      <c r="H210" s="394">
        <v>43007</v>
      </c>
      <c r="I210" s="415" t="s">
        <v>5912</v>
      </c>
      <c r="J210" s="177" t="s">
        <v>5913</v>
      </c>
      <c r="K210" s="409" t="s">
        <v>496</v>
      </c>
      <c r="L210" s="410"/>
      <c r="M210" s="409" t="s">
        <v>496</v>
      </c>
      <c r="N210" s="410"/>
      <c r="O210" s="411" t="s">
        <v>496</v>
      </c>
      <c r="P210" s="411"/>
      <c r="Q210" s="411"/>
      <c r="R210" s="411"/>
      <c r="S210" s="277"/>
    </row>
    <row r="211" spans="1:19" s="147" customFormat="1" ht="58.5" customHeight="1" x14ac:dyDescent="0.2">
      <c r="A211" s="421">
        <v>121</v>
      </c>
      <c r="B211" s="183" t="s">
        <v>5963</v>
      </c>
      <c r="C211" s="393" t="s">
        <v>5964</v>
      </c>
      <c r="D211" s="393" t="s">
        <v>4108</v>
      </c>
      <c r="E211" s="393" t="s">
        <v>5965</v>
      </c>
      <c r="F211" s="312">
        <v>2700.47</v>
      </c>
      <c r="G211" s="312" t="s">
        <v>3128</v>
      </c>
      <c r="H211" s="394">
        <v>43026</v>
      </c>
      <c r="I211" s="415" t="s">
        <v>5966</v>
      </c>
      <c r="J211" s="177" t="s">
        <v>5967</v>
      </c>
      <c r="K211" s="409" t="s">
        <v>496</v>
      </c>
      <c r="L211" s="410"/>
      <c r="M211" s="409" t="s">
        <v>496</v>
      </c>
      <c r="N211" s="410"/>
      <c r="O211" s="411" t="s">
        <v>496</v>
      </c>
      <c r="P211" s="411"/>
      <c r="Q211" s="411"/>
      <c r="R211" s="411"/>
      <c r="S211" s="277"/>
    </row>
    <row r="212" spans="1:19" s="147" customFormat="1" ht="58.5" customHeight="1" x14ac:dyDescent="0.2">
      <c r="A212" s="1090">
        <v>122</v>
      </c>
      <c r="B212" s="1091" t="s">
        <v>5968</v>
      </c>
      <c r="C212" s="973" t="s">
        <v>5969</v>
      </c>
      <c r="D212" s="393" t="s">
        <v>5970</v>
      </c>
      <c r="E212" s="973" t="s">
        <v>5971</v>
      </c>
      <c r="F212" s="312">
        <v>680</v>
      </c>
      <c r="G212" s="312" t="s">
        <v>3128</v>
      </c>
      <c r="H212" s="975">
        <v>43031</v>
      </c>
      <c r="I212" s="415" t="s">
        <v>5972</v>
      </c>
      <c r="J212" s="177" t="s">
        <v>5973</v>
      </c>
      <c r="K212" s="409" t="s">
        <v>496</v>
      </c>
      <c r="L212" s="410"/>
      <c r="M212" s="409" t="s">
        <v>496</v>
      </c>
      <c r="N212" s="410"/>
      <c r="O212" s="411" t="s">
        <v>496</v>
      </c>
      <c r="P212" s="411"/>
      <c r="Q212" s="411"/>
      <c r="R212" s="411"/>
      <c r="S212" s="277"/>
    </row>
    <row r="213" spans="1:19" s="147" customFormat="1" ht="58.5" customHeight="1" x14ac:dyDescent="0.2">
      <c r="A213" s="1090"/>
      <c r="B213" s="1091"/>
      <c r="C213" s="973"/>
      <c r="D213" s="393" t="s">
        <v>3110</v>
      </c>
      <c r="E213" s="973"/>
      <c r="F213" s="312">
        <v>1160</v>
      </c>
      <c r="G213" s="312" t="s">
        <v>3128</v>
      </c>
      <c r="H213" s="975"/>
      <c r="I213" s="415" t="s">
        <v>5974</v>
      </c>
      <c r="J213" s="177" t="s">
        <v>5975</v>
      </c>
      <c r="K213" s="409" t="s">
        <v>496</v>
      </c>
      <c r="L213" s="410"/>
      <c r="M213" s="409" t="s">
        <v>496</v>
      </c>
      <c r="N213" s="410"/>
      <c r="O213" s="411" t="s">
        <v>496</v>
      </c>
      <c r="P213" s="411"/>
      <c r="Q213" s="411"/>
      <c r="R213" s="411"/>
      <c r="S213" s="277"/>
    </row>
    <row r="214" spans="1:19" s="147" customFormat="1" ht="36" customHeight="1" x14ac:dyDescent="0.2">
      <c r="A214" s="1090"/>
      <c r="B214" s="1091"/>
      <c r="C214" s="973"/>
      <c r="D214" s="393" t="s">
        <v>3998</v>
      </c>
      <c r="E214" s="973"/>
      <c r="F214" s="312">
        <v>739</v>
      </c>
      <c r="G214" s="312" t="s">
        <v>3128</v>
      </c>
      <c r="H214" s="975"/>
      <c r="I214" s="415" t="s">
        <v>5976</v>
      </c>
      <c r="J214" s="177" t="s">
        <v>5977</v>
      </c>
      <c r="K214" s="409" t="s">
        <v>496</v>
      </c>
      <c r="L214" s="410"/>
      <c r="M214" s="409" t="s">
        <v>496</v>
      </c>
      <c r="N214" s="410"/>
      <c r="O214" s="411" t="s">
        <v>496</v>
      </c>
      <c r="P214" s="411"/>
      <c r="Q214" s="411"/>
      <c r="R214" s="411"/>
      <c r="S214" s="277"/>
    </row>
    <row r="215" spans="1:19" s="147" customFormat="1" ht="28.5" customHeight="1" x14ac:dyDescent="0.2">
      <c r="A215" s="1090"/>
      <c r="B215" s="1091"/>
      <c r="C215" s="973"/>
      <c r="D215" s="393" t="s">
        <v>5978</v>
      </c>
      <c r="E215" s="973"/>
      <c r="F215" s="312">
        <v>174.59</v>
      </c>
      <c r="G215" s="312" t="s">
        <v>3128</v>
      </c>
      <c r="H215" s="975"/>
      <c r="I215" s="415" t="s">
        <v>5979</v>
      </c>
      <c r="J215" s="177" t="s">
        <v>5980</v>
      </c>
      <c r="K215" s="409" t="s">
        <v>496</v>
      </c>
      <c r="L215" s="410"/>
      <c r="M215" s="409" t="s">
        <v>496</v>
      </c>
      <c r="N215" s="410"/>
      <c r="O215" s="411" t="s">
        <v>496</v>
      </c>
      <c r="P215" s="411"/>
      <c r="Q215" s="411"/>
      <c r="R215" s="411"/>
      <c r="S215" s="277"/>
    </row>
    <row r="216" spans="1:19" s="147" customFormat="1" ht="28.5" customHeight="1" x14ac:dyDescent="0.2">
      <c r="A216" s="1090">
        <v>123</v>
      </c>
      <c r="B216" s="183" t="s">
        <v>5981</v>
      </c>
      <c r="C216" s="1095" t="s">
        <v>5982</v>
      </c>
      <c r="D216" s="1093" t="s">
        <v>4218</v>
      </c>
      <c r="E216" s="973" t="s">
        <v>5983</v>
      </c>
      <c r="F216" s="312">
        <v>4875</v>
      </c>
      <c r="G216" s="312" t="s">
        <v>3128</v>
      </c>
      <c r="H216" s="394">
        <v>43034</v>
      </c>
      <c r="I216" s="975" t="s">
        <v>5984</v>
      </c>
      <c r="J216" s="177" t="s">
        <v>5985</v>
      </c>
      <c r="K216" s="1092" t="s">
        <v>496</v>
      </c>
      <c r="L216" s="1092"/>
      <c r="M216" s="1092" t="s">
        <v>496</v>
      </c>
      <c r="N216" s="1092"/>
      <c r="O216" s="1092" t="s">
        <v>496</v>
      </c>
      <c r="P216" s="1092"/>
      <c r="Q216" s="1092"/>
      <c r="R216" s="1101"/>
      <c r="S216" s="1094"/>
    </row>
    <row r="217" spans="1:19" s="147" customFormat="1" ht="42" customHeight="1" x14ac:dyDescent="0.2">
      <c r="A217" s="1090"/>
      <c r="B217" s="183" t="s">
        <v>5986</v>
      </c>
      <c r="C217" s="1095"/>
      <c r="D217" s="1093"/>
      <c r="E217" s="973"/>
      <c r="F217" s="312">
        <v>406</v>
      </c>
      <c r="G217" s="312" t="s">
        <v>3553</v>
      </c>
      <c r="H217" s="394">
        <v>43048</v>
      </c>
      <c r="I217" s="975"/>
      <c r="J217" s="181" t="s">
        <v>5987</v>
      </c>
      <c r="K217" s="1092"/>
      <c r="L217" s="1092"/>
      <c r="M217" s="1092"/>
      <c r="N217" s="1092"/>
      <c r="O217" s="1092"/>
      <c r="P217" s="1092"/>
      <c r="Q217" s="1092"/>
      <c r="R217" s="1101"/>
      <c r="S217" s="1094"/>
    </row>
    <row r="218" spans="1:19" s="147" customFormat="1" ht="42" customHeight="1" x14ac:dyDescent="0.2">
      <c r="A218" s="421">
        <v>124</v>
      </c>
      <c r="B218" s="183" t="s">
        <v>5988</v>
      </c>
      <c r="C218" s="393" t="s">
        <v>5552</v>
      </c>
      <c r="D218" s="393" t="s">
        <v>5371</v>
      </c>
      <c r="E218" s="393" t="s">
        <v>5989</v>
      </c>
      <c r="F218" s="312">
        <v>175</v>
      </c>
      <c r="G218" s="312" t="s">
        <v>3128</v>
      </c>
      <c r="H218" s="394">
        <v>43017</v>
      </c>
      <c r="I218" s="415" t="s">
        <v>5990</v>
      </c>
      <c r="J218" s="177" t="s">
        <v>5991</v>
      </c>
      <c r="K218" s="409" t="s">
        <v>496</v>
      </c>
      <c r="L218" s="410"/>
      <c r="M218" s="409" t="s">
        <v>496</v>
      </c>
      <c r="N218" s="410"/>
      <c r="O218" s="411" t="s">
        <v>496</v>
      </c>
      <c r="P218" s="411"/>
      <c r="Q218" s="411"/>
      <c r="R218" s="411"/>
      <c r="S218" s="373"/>
    </row>
    <row r="219" spans="1:19" s="147" customFormat="1" ht="33.75" customHeight="1" x14ac:dyDescent="0.2">
      <c r="A219" s="421">
        <v>125</v>
      </c>
      <c r="B219" s="183" t="s">
        <v>5992</v>
      </c>
      <c r="C219" s="393" t="s">
        <v>5993</v>
      </c>
      <c r="D219" s="393" t="s">
        <v>4755</v>
      </c>
      <c r="E219" s="393" t="s">
        <v>5994</v>
      </c>
      <c r="F219" s="312">
        <v>1157</v>
      </c>
      <c r="G219" s="312" t="s">
        <v>3128</v>
      </c>
      <c r="H219" s="394">
        <v>43031</v>
      </c>
      <c r="I219" s="415" t="s">
        <v>5995</v>
      </c>
      <c r="J219" s="177" t="s">
        <v>5996</v>
      </c>
      <c r="K219" s="409" t="s">
        <v>496</v>
      </c>
      <c r="L219" s="410"/>
      <c r="M219" s="409" t="s">
        <v>496</v>
      </c>
      <c r="N219" s="410"/>
      <c r="O219" s="411" t="s">
        <v>496</v>
      </c>
      <c r="P219" s="411"/>
      <c r="Q219" s="411"/>
      <c r="R219" s="411"/>
      <c r="S219" s="277"/>
    </row>
    <row r="220" spans="1:19" s="147" customFormat="1" ht="33.75" customHeight="1" x14ac:dyDescent="0.2">
      <c r="A220" s="421">
        <v>126</v>
      </c>
      <c r="B220" s="183" t="s">
        <v>5997</v>
      </c>
      <c r="C220" s="393" t="s">
        <v>5998</v>
      </c>
      <c r="D220" s="393" t="s">
        <v>4722</v>
      </c>
      <c r="E220" s="393" t="s">
        <v>5999</v>
      </c>
      <c r="F220" s="312">
        <v>1757</v>
      </c>
      <c r="G220" s="312" t="s">
        <v>3128</v>
      </c>
      <c r="H220" s="394">
        <v>43031</v>
      </c>
      <c r="I220" s="415" t="s">
        <v>6000</v>
      </c>
      <c r="J220" s="177" t="s">
        <v>6001</v>
      </c>
      <c r="K220" s="409" t="s">
        <v>496</v>
      </c>
      <c r="L220" s="410"/>
      <c r="M220" s="409" t="s">
        <v>496</v>
      </c>
      <c r="N220" s="410"/>
      <c r="O220" s="411" t="s">
        <v>496</v>
      </c>
      <c r="P220" s="411"/>
      <c r="Q220" s="411"/>
      <c r="R220" s="411"/>
      <c r="S220" s="277"/>
    </row>
    <row r="221" spans="1:19" s="147" customFormat="1" ht="35.25" customHeight="1" x14ac:dyDescent="0.2">
      <c r="A221" s="421">
        <v>127</v>
      </c>
      <c r="B221" s="183" t="s">
        <v>6020</v>
      </c>
      <c r="C221" s="393" t="s">
        <v>6021</v>
      </c>
      <c r="D221" s="393" t="s">
        <v>6022</v>
      </c>
      <c r="E221" s="393" t="s">
        <v>6023</v>
      </c>
      <c r="F221" s="312">
        <v>6759.8</v>
      </c>
      <c r="G221" s="312" t="s">
        <v>3553</v>
      </c>
      <c r="H221" s="394">
        <v>43054</v>
      </c>
      <c r="I221" s="415" t="s">
        <v>6024</v>
      </c>
      <c r="J221" s="177" t="s">
        <v>6025</v>
      </c>
      <c r="K221" s="409" t="s">
        <v>496</v>
      </c>
      <c r="L221" s="410"/>
      <c r="M221" s="409" t="s">
        <v>496</v>
      </c>
      <c r="N221" s="410"/>
      <c r="O221" s="411" t="s">
        <v>496</v>
      </c>
      <c r="P221" s="411"/>
      <c r="Q221" s="411"/>
      <c r="R221" s="411"/>
      <c r="S221" s="277"/>
    </row>
    <row r="222" spans="1:19" s="147" customFormat="1" ht="35.25" customHeight="1" x14ac:dyDescent="0.2">
      <c r="A222" s="421">
        <v>128</v>
      </c>
      <c r="B222" s="183" t="s">
        <v>6002</v>
      </c>
      <c r="C222" s="393" t="s">
        <v>6003</v>
      </c>
      <c r="D222" s="393" t="s">
        <v>4583</v>
      </c>
      <c r="E222" s="393" t="s">
        <v>6004</v>
      </c>
      <c r="F222" s="312">
        <v>579.29</v>
      </c>
      <c r="G222" s="312" t="s">
        <v>3128</v>
      </c>
      <c r="H222" s="394">
        <v>43026</v>
      </c>
      <c r="I222" s="415" t="s">
        <v>5979</v>
      </c>
      <c r="J222" s="177" t="s">
        <v>6005</v>
      </c>
      <c r="K222" s="409" t="s">
        <v>496</v>
      </c>
      <c r="L222" s="410"/>
      <c r="M222" s="409" t="s">
        <v>496</v>
      </c>
      <c r="N222" s="410"/>
      <c r="O222" s="411" t="s">
        <v>496</v>
      </c>
      <c r="P222" s="411"/>
      <c r="Q222" s="411"/>
      <c r="R222" s="411"/>
      <c r="S222" s="277"/>
    </row>
    <row r="223" spans="1:19" s="147" customFormat="1" ht="35.25" customHeight="1" x14ac:dyDescent="0.2">
      <c r="A223" s="421">
        <v>129</v>
      </c>
      <c r="B223" s="183" t="s">
        <v>6006</v>
      </c>
      <c r="C223" s="393" t="s">
        <v>6007</v>
      </c>
      <c r="D223" s="393" t="s">
        <v>6008</v>
      </c>
      <c r="E223" s="393" t="s">
        <v>6009</v>
      </c>
      <c r="F223" s="312">
        <v>1198.95</v>
      </c>
      <c r="G223" s="312" t="s">
        <v>3128</v>
      </c>
      <c r="H223" s="394">
        <v>43026</v>
      </c>
      <c r="I223" s="415" t="s">
        <v>6010</v>
      </c>
      <c r="J223" s="177" t="s">
        <v>6011</v>
      </c>
      <c r="K223" s="409" t="s">
        <v>496</v>
      </c>
      <c r="L223" s="410"/>
      <c r="M223" s="409" t="s">
        <v>496</v>
      </c>
      <c r="N223" s="410"/>
      <c r="O223" s="411" t="s">
        <v>496</v>
      </c>
      <c r="P223" s="411"/>
      <c r="Q223" s="411"/>
      <c r="R223" s="411"/>
      <c r="S223" s="277"/>
    </row>
    <row r="224" spans="1:19" s="147" customFormat="1" ht="58.5" customHeight="1" x14ac:dyDescent="0.2">
      <c r="A224" s="421">
        <v>130</v>
      </c>
      <c r="B224" s="183" t="s">
        <v>6012</v>
      </c>
      <c r="C224" s="393" t="s">
        <v>6013</v>
      </c>
      <c r="D224" s="393" t="s">
        <v>5326</v>
      </c>
      <c r="E224" s="393" t="s">
        <v>6014</v>
      </c>
      <c r="F224" s="312">
        <v>220.35</v>
      </c>
      <c r="G224" s="312" t="s">
        <v>3128</v>
      </c>
      <c r="H224" s="394">
        <v>43024</v>
      </c>
      <c r="I224" s="415" t="s">
        <v>5362</v>
      </c>
      <c r="J224" s="177" t="s">
        <v>6015</v>
      </c>
      <c r="K224" s="409" t="s">
        <v>496</v>
      </c>
      <c r="L224" s="410"/>
      <c r="M224" s="409" t="s">
        <v>496</v>
      </c>
      <c r="N224" s="410"/>
      <c r="O224" s="411" t="s">
        <v>496</v>
      </c>
      <c r="P224" s="411"/>
      <c r="Q224" s="411"/>
      <c r="R224" s="411"/>
      <c r="S224" s="277"/>
    </row>
    <row r="225" spans="1:19" s="147" customFormat="1" ht="58.5" customHeight="1" x14ac:dyDescent="0.2">
      <c r="A225" s="421">
        <v>131</v>
      </c>
      <c r="B225" s="183" t="s">
        <v>6026</v>
      </c>
      <c r="C225" s="393" t="s">
        <v>6027</v>
      </c>
      <c r="D225" s="393" t="s">
        <v>5371</v>
      </c>
      <c r="E225" s="393" t="s">
        <v>5465</v>
      </c>
      <c r="F225" s="312">
        <v>685</v>
      </c>
      <c r="G225" s="312" t="s">
        <v>3553</v>
      </c>
      <c r="H225" s="394">
        <v>43042</v>
      </c>
      <c r="I225" s="415" t="s">
        <v>5466</v>
      </c>
      <c r="J225" s="177" t="s">
        <v>6028</v>
      </c>
      <c r="K225" s="409" t="s">
        <v>496</v>
      </c>
      <c r="L225" s="410"/>
      <c r="M225" s="409" t="s">
        <v>496</v>
      </c>
      <c r="N225" s="410"/>
      <c r="O225" s="411" t="s">
        <v>496</v>
      </c>
      <c r="P225" s="411"/>
      <c r="Q225" s="411"/>
      <c r="R225" s="411"/>
      <c r="S225" s="373"/>
    </row>
    <row r="226" spans="1:19" s="147" customFormat="1" ht="39" customHeight="1" x14ac:dyDescent="0.2">
      <c r="A226" s="421">
        <v>132</v>
      </c>
      <c r="B226" s="183" t="s">
        <v>6016</v>
      </c>
      <c r="C226" s="393" t="s">
        <v>5823</v>
      </c>
      <c r="D226" s="393" t="s">
        <v>2554</v>
      </c>
      <c r="E226" s="393" t="s">
        <v>6017</v>
      </c>
      <c r="F226" s="312">
        <v>169.5</v>
      </c>
      <c r="G226" s="312" t="s">
        <v>3128</v>
      </c>
      <c r="H226" s="394">
        <v>43069</v>
      </c>
      <c r="I226" s="415" t="s">
        <v>6018</v>
      </c>
      <c r="J226" s="177" t="s">
        <v>6019</v>
      </c>
      <c r="K226" s="409" t="s">
        <v>496</v>
      </c>
      <c r="L226" s="410"/>
      <c r="M226" s="409" t="s">
        <v>496</v>
      </c>
      <c r="N226" s="410"/>
      <c r="O226" s="411" t="s">
        <v>496</v>
      </c>
      <c r="P226" s="411"/>
      <c r="Q226" s="411"/>
      <c r="R226" s="411"/>
      <c r="S226" s="277"/>
    </row>
    <row r="227" spans="1:19" s="147" customFormat="1" ht="39" customHeight="1" x14ac:dyDescent="0.2">
      <c r="A227" s="421">
        <v>133</v>
      </c>
      <c r="B227" s="183" t="s">
        <v>6029</v>
      </c>
      <c r="C227" s="393" t="s">
        <v>6030</v>
      </c>
      <c r="D227" s="393" t="s">
        <v>5326</v>
      </c>
      <c r="E227" s="393" t="s">
        <v>6031</v>
      </c>
      <c r="F227" s="312">
        <v>376.66</v>
      </c>
      <c r="G227" s="312" t="s">
        <v>3553</v>
      </c>
      <c r="H227" s="394">
        <v>43052</v>
      </c>
      <c r="I227" s="415" t="s">
        <v>6032</v>
      </c>
      <c r="J227" s="177" t="s">
        <v>6033</v>
      </c>
      <c r="K227" s="409" t="s">
        <v>496</v>
      </c>
      <c r="L227" s="410"/>
      <c r="M227" s="409" t="s">
        <v>496</v>
      </c>
      <c r="N227" s="410"/>
      <c r="O227" s="411" t="s">
        <v>496</v>
      </c>
      <c r="P227" s="411"/>
      <c r="Q227" s="411"/>
      <c r="R227" s="411"/>
      <c r="S227" s="277"/>
    </row>
    <row r="228" spans="1:19" s="147" customFormat="1" ht="39" customHeight="1" x14ac:dyDescent="0.2">
      <c r="A228" s="421">
        <v>134</v>
      </c>
      <c r="B228" s="183" t="s">
        <v>6034</v>
      </c>
      <c r="C228" s="393" t="s">
        <v>6035</v>
      </c>
      <c r="D228" s="393" t="s">
        <v>6036</v>
      </c>
      <c r="E228" s="393" t="s">
        <v>6037</v>
      </c>
      <c r="F228" s="312">
        <v>1221.3800000000001</v>
      </c>
      <c r="G228" s="312" t="s">
        <v>3553</v>
      </c>
      <c r="H228" s="394">
        <v>43056</v>
      </c>
      <c r="I228" s="415" t="s">
        <v>6038</v>
      </c>
      <c r="J228" s="177" t="s">
        <v>6039</v>
      </c>
      <c r="K228" s="409" t="s">
        <v>496</v>
      </c>
      <c r="L228" s="410"/>
      <c r="M228" s="409" t="s">
        <v>496</v>
      </c>
      <c r="N228" s="410"/>
      <c r="O228" s="411" t="s">
        <v>496</v>
      </c>
      <c r="P228" s="411"/>
      <c r="Q228" s="411"/>
      <c r="R228" s="411"/>
      <c r="S228" s="277"/>
    </row>
    <row r="229" spans="1:19" s="147" customFormat="1" ht="39" customHeight="1" x14ac:dyDescent="0.2">
      <c r="A229" s="421">
        <v>135</v>
      </c>
      <c r="B229" s="183" t="s">
        <v>6040</v>
      </c>
      <c r="C229" s="393" t="s">
        <v>6041</v>
      </c>
      <c r="D229" s="393" t="s">
        <v>3110</v>
      </c>
      <c r="E229" s="393" t="s">
        <v>6042</v>
      </c>
      <c r="F229" s="312">
        <v>950</v>
      </c>
      <c r="G229" s="312" t="s">
        <v>3553</v>
      </c>
      <c r="H229" s="394">
        <v>43052</v>
      </c>
      <c r="I229" s="415" t="s">
        <v>6043</v>
      </c>
      <c r="J229" s="177" t="s">
        <v>6044</v>
      </c>
      <c r="K229" s="409" t="s">
        <v>496</v>
      </c>
      <c r="L229" s="410"/>
      <c r="M229" s="409" t="s">
        <v>496</v>
      </c>
      <c r="N229" s="410"/>
      <c r="O229" s="411" t="s">
        <v>496</v>
      </c>
      <c r="P229" s="411"/>
      <c r="Q229" s="411"/>
      <c r="R229" s="411"/>
      <c r="S229" s="277"/>
    </row>
    <row r="230" spans="1:19" s="147" customFormat="1" ht="58.5" customHeight="1" x14ac:dyDescent="0.2">
      <c r="A230" s="421">
        <v>136</v>
      </c>
      <c r="B230" s="183" t="s">
        <v>6045</v>
      </c>
      <c r="C230" s="393" t="s">
        <v>5714</v>
      </c>
      <c r="D230" s="393" t="s">
        <v>3904</v>
      </c>
      <c r="E230" s="393" t="s">
        <v>5715</v>
      </c>
      <c r="F230" s="312">
        <v>959.1</v>
      </c>
      <c r="G230" s="312" t="s">
        <v>3553</v>
      </c>
      <c r="H230" s="394">
        <v>43055</v>
      </c>
      <c r="I230" s="415" t="s">
        <v>6046</v>
      </c>
      <c r="J230" s="177" t="s">
        <v>6047</v>
      </c>
      <c r="K230" s="409" t="s">
        <v>496</v>
      </c>
      <c r="L230" s="410"/>
      <c r="M230" s="409" t="s">
        <v>496</v>
      </c>
      <c r="N230" s="410"/>
      <c r="O230" s="411" t="s">
        <v>496</v>
      </c>
      <c r="P230" s="411"/>
      <c r="Q230" s="411"/>
      <c r="R230" s="411"/>
      <c r="S230" s="277"/>
    </row>
    <row r="231" spans="1:19" s="147" customFormat="1" ht="58.5" customHeight="1" x14ac:dyDescent="0.2">
      <c r="A231" s="421">
        <v>137</v>
      </c>
      <c r="B231" s="183" t="s">
        <v>6048</v>
      </c>
      <c r="C231" s="393" t="s">
        <v>6049</v>
      </c>
      <c r="D231" s="393" t="s">
        <v>6050</v>
      </c>
      <c r="E231" s="393" t="s">
        <v>6051</v>
      </c>
      <c r="F231" s="312">
        <v>1800</v>
      </c>
      <c r="G231" s="312" t="s">
        <v>3553</v>
      </c>
      <c r="H231" s="394">
        <v>43056</v>
      </c>
      <c r="I231" s="415" t="s">
        <v>6052</v>
      </c>
      <c r="J231" s="177" t="s">
        <v>6053</v>
      </c>
      <c r="K231" s="409" t="s">
        <v>496</v>
      </c>
      <c r="L231" s="410"/>
      <c r="M231" s="409" t="s">
        <v>496</v>
      </c>
      <c r="N231" s="410"/>
      <c r="O231" s="411" t="s">
        <v>496</v>
      </c>
      <c r="P231" s="411"/>
      <c r="Q231" s="411"/>
      <c r="R231" s="411"/>
      <c r="S231" s="373"/>
    </row>
    <row r="232" spans="1:19" s="147" customFormat="1" ht="58.5" customHeight="1" x14ac:dyDescent="0.2">
      <c r="A232" s="421">
        <v>138</v>
      </c>
      <c r="B232" s="183" t="s">
        <v>6054</v>
      </c>
      <c r="C232" s="393" t="s">
        <v>6055</v>
      </c>
      <c r="D232" s="393" t="s">
        <v>2555</v>
      </c>
      <c r="E232" s="393" t="s">
        <v>6056</v>
      </c>
      <c r="F232" s="312">
        <v>116.43</v>
      </c>
      <c r="G232" s="312" t="s">
        <v>3553</v>
      </c>
      <c r="H232" s="394">
        <v>43054</v>
      </c>
      <c r="I232" s="415" t="s">
        <v>6057</v>
      </c>
      <c r="J232" s="177" t="s">
        <v>6058</v>
      </c>
      <c r="K232" s="409" t="s">
        <v>496</v>
      </c>
      <c r="L232" s="410"/>
      <c r="M232" s="409" t="s">
        <v>496</v>
      </c>
      <c r="N232" s="410"/>
      <c r="O232" s="411" t="s">
        <v>496</v>
      </c>
      <c r="P232" s="411"/>
      <c r="Q232" s="411"/>
      <c r="R232" s="411"/>
      <c r="S232" s="277"/>
    </row>
    <row r="233" spans="1:19" s="147" customFormat="1" ht="58.5" customHeight="1" x14ac:dyDescent="0.2">
      <c r="A233" s="421">
        <v>139</v>
      </c>
      <c r="B233" s="183" t="s">
        <v>6087</v>
      </c>
      <c r="C233" s="393" t="s">
        <v>6088</v>
      </c>
      <c r="D233" s="393" t="s">
        <v>2554</v>
      </c>
      <c r="E233" s="393" t="s">
        <v>6089</v>
      </c>
      <c r="F233" s="312">
        <v>169.5</v>
      </c>
      <c r="G233" s="312" t="s">
        <v>3553</v>
      </c>
      <c r="H233" s="394">
        <v>43063</v>
      </c>
      <c r="I233" s="415" t="s">
        <v>6090</v>
      </c>
      <c r="J233" s="177" t="s">
        <v>6091</v>
      </c>
      <c r="K233" s="409" t="s">
        <v>496</v>
      </c>
      <c r="L233" s="410"/>
      <c r="M233" s="409" t="s">
        <v>496</v>
      </c>
      <c r="N233" s="410"/>
      <c r="O233" s="411" t="s">
        <v>496</v>
      </c>
      <c r="P233" s="411"/>
      <c r="Q233" s="411"/>
      <c r="R233" s="411"/>
      <c r="S233" s="277"/>
    </row>
    <row r="234" spans="1:19" s="147" customFormat="1" ht="58.5" customHeight="1" x14ac:dyDescent="0.2">
      <c r="A234" s="421">
        <v>140</v>
      </c>
      <c r="B234" s="183" t="s">
        <v>6092</v>
      </c>
      <c r="C234" s="393" t="s">
        <v>6093</v>
      </c>
      <c r="D234" s="393" t="s">
        <v>4218</v>
      </c>
      <c r="E234" s="393" t="s">
        <v>6094</v>
      </c>
      <c r="F234" s="312">
        <v>7490</v>
      </c>
      <c r="G234" s="312" t="s">
        <v>3075</v>
      </c>
      <c r="H234" s="394">
        <v>43076</v>
      </c>
      <c r="I234" s="415" t="s">
        <v>5548</v>
      </c>
      <c r="J234" s="177" t="s">
        <v>6095</v>
      </c>
      <c r="K234" s="409" t="s">
        <v>496</v>
      </c>
      <c r="L234" s="410"/>
      <c r="M234" s="409" t="s">
        <v>496</v>
      </c>
      <c r="N234" s="410"/>
      <c r="O234" s="411" t="s">
        <v>496</v>
      </c>
      <c r="P234" s="411"/>
      <c r="Q234" s="411"/>
      <c r="R234" s="411"/>
      <c r="S234" s="277"/>
    </row>
    <row r="235" spans="1:19" s="147" customFormat="1" ht="58.5" customHeight="1" x14ac:dyDescent="0.2">
      <c r="A235" s="1090">
        <v>141</v>
      </c>
      <c r="B235" s="1091" t="s">
        <v>6096</v>
      </c>
      <c r="C235" s="973" t="s">
        <v>6097</v>
      </c>
      <c r="D235" s="418" t="s">
        <v>6098</v>
      </c>
      <c r="E235" s="973" t="s">
        <v>6099</v>
      </c>
      <c r="F235" s="312">
        <v>512.5</v>
      </c>
      <c r="G235" s="312" t="s">
        <v>3075</v>
      </c>
      <c r="H235" s="975">
        <v>43073</v>
      </c>
      <c r="I235" s="415" t="s">
        <v>6100</v>
      </c>
      <c r="J235" s="177" t="s">
        <v>6101</v>
      </c>
      <c r="K235" s="409" t="s">
        <v>496</v>
      </c>
      <c r="L235" s="410"/>
      <c r="M235" s="409" t="s">
        <v>496</v>
      </c>
      <c r="N235" s="410"/>
      <c r="O235" s="411" t="s">
        <v>496</v>
      </c>
      <c r="P235" s="411"/>
      <c r="Q235" s="411"/>
      <c r="R235" s="411"/>
      <c r="S235" s="277"/>
    </row>
    <row r="236" spans="1:19" s="147" customFormat="1" ht="58.5" customHeight="1" x14ac:dyDescent="0.2">
      <c r="A236" s="1090"/>
      <c r="B236" s="1091"/>
      <c r="C236" s="973"/>
      <c r="D236" s="418" t="s">
        <v>4583</v>
      </c>
      <c r="E236" s="973"/>
      <c r="F236" s="312">
        <v>260.3</v>
      </c>
      <c r="G236" s="312" t="s">
        <v>3075</v>
      </c>
      <c r="H236" s="975"/>
      <c r="I236" s="415" t="s">
        <v>6102</v>
      </c>
      <c r="J236" s="177" t="s">
        <v>6103</v>
      </c>
      <c r="K236" s="409" t="s">
        <v>496</v>
      </c>
      <c r="L236" s="410"/>
      <c r="M236" s="409" t="s">
        <v>496</v>
      </c>
      <c r="N236" s="410"/>
      <c r="O236" s="411" t="s">
        <v>496</v>
      </c>
      <c r="P236" s="411"/>
      <c r="Q236" s="411"/>
      <c r="R236" s="411"/>
      <c r="S236" s="277"/>
    </row>
    <row r="237" spans="1:19" s="147" customFormat="1" ht="58.5" customHeight="1" x14ac:dyDescent="0.2">
      <c r="A237" s="421">
        <v>142</v>
      </c>
      <c r="B237" s="183" t="s">
        <v>6104</v>
      </c>
      <c r="C237" s="393" t="s">
        <v>6105</v>
      </c>
      <c r="D237" s="393" t="s">
        <v>5497</v>
      </c>
      <c r="E237" s="393" t="s">
        <v>6051</v>
      </c>
      <c r="F237" s="312">
        <v>3000</v>
      </c>
      <c r="G237" s="312" t="s">
        <v>3075</v>
      </c>
      <c r="H237" s="394">
        <v>43081</v>
      </c>
      <c r="I237" s="415" t="s">
        <v>5451</v>
      </c>
      <c r="J237" s="177" t="s">
        <v>6106</v>
      </c>
      <c r="K237" s="409" t="s">
        <v>496</v>
      </c>
      <c r="L237" s="410"/>
      <c r="M237" s="409" t="s">
        <v>496</v>
      </c>
      <c r="N237" s="410"/>
      <c r="O237" s="411" t="s">
        <v>496</v>
      </c>
      <c r="P237" s="411"/>
      <c r="Q237" s="411"/>
      <c r="R237" s="411"/>
      <c r="S237" s="373"/>
    </row>
    <row r="238" spans="1:19" s="147" customFormat="1" ht="58.5" customHeight="1" thickBot="1" x14ac:dyDescent="0.25">
      <c r="A238" s="422">
        <v>143</v>
      </c>
      <c r="B238" s="186" t="s">
        <v>6107</v>
      </c>
      <c r="C238" s="395" t="s">
        <v>6108</v>
      </c>
      <c r="D238" s="395" t="s">
        <v>5326</v>
      </c>
      <c r="E238" s="395" t="s">
        <v>6109</v>
      </c>
      <c r="F238" s="405">
        <v>455.1</v>
      </c>
      <c r="G238" s="405" t="s">
        <v>3075</v>
      </c>
      <c r="H238" s="396">
        <v>43088</v>
      </c>
      <c r="I238" s="406" t="s">
        <v>6110</v>
      </c>
      <c r="J238" s="407" t="s">
        <v>6111</v>
      </c>
      <c r="K238" s="412" t="s">
        <v>496</v>
      </c>
      <c r="L238" s="413"/>
      <c r="M238" s="412" t="s">
        <v>496</v>
      </c>
      <c r="N238" s="413"/>
      <c r="O238" s="414" t="s">
        <v>496</v>
      </c>
      <c r="P238" s="414"/>
      <c r="Q238" s="414"/>
      <c r="R238" s="414"/>
      <c r="S238" s="323"/>
    </row>
    <row r="239" spans="1:19" s="147" customFormat="1" ht="58.5" customHeight="1" thickTop="1" thickBot="1" x14ac:dyDescent="0.55000000000000004">
      <c r="A239" s="1100" t="s">
        <v>6112</v>
      </c>
      <c r="B239" s="1100"/>
      <c r="C239" s="1100"/>
      <c r="D239" s="1100"/>
      <c r="E239" s="1100"/>
      <c r="F239" s="1100"/>
      <c r="G239" s="1100"/>
      <c r="H239" s="1100"/>
      <c r="I239" s="1100"/>
      <c r="J239" s="1100"/>
      <c r="K239" s="281"/>
      <c r="L239" s="281"/>
      <c r="M239" s="281"/>
      <c r="N239" s="281"/>
      <c r="O239" s="281"/>
      <c r="P239" s="281"/>
      <c r="Q239" s="281"/>
      <c r="R239" s="281"/>
      <c r="S239" s="399"/>
    </row>
    <row r="240" spans="1:19" s="147" customFormat="1" ht="57.75" customHeight="1" thickTop="1" x14ac:dyDescent="0.2">
      <c r="A240" s="1084" t="s">
        <v>3340</v>
      </c>
      <c r="B240" s="1082" t="s">
        <v>4857</v>
      </c>
      <c r="C240" s="1082" t="s">
        <v>5514</v>
      </c>
      <c r="D240" s="1082" t="s">
        <v>2520</v>
      </c>
      <c r="E240" s="1082" t="s">
        <v>2521</v>
      </c>
      <c r="F240" s="1088" t="s">
        <v>2522</v>
      </c>
      <c r="G240" s="1088" t="s">
        <v>2523</v>
      </c>
      <c r="H240" s="1082" t="s">
        <v>2524</v>
      </c>
      <c r="I240" s="1082" t="s">
        <v>2525</v>
      </c>
      <c r="J240" s="1082" t="s">
        <v>2526</v>
      </c>
      <c r="K240" s="1082" t="s">
        <v>1079</v>
      </c>
      <c r="L240" s="1082"/>
      <c r="M240" s="1082" t="s">
        <v>1080</v>
      </c>
      <c r="N240" s="1082"/>
      <c r="O240" s="1082" t="s">
        <v>1081</v>
      </c>
      <c r="P240" s="1082"/>
      <c r="Q240" s="1082"/>
      <c r="R240" s="1082"/>
      <c r="S240" s="1086" t="s">
        <v>1082</v>
      </c>
    </row>
    <row r="241" spans="1:19" s="147" customFormat="1" ht="34.5" customHeight="1" x14ac:dyDescent="0.2">
      <c r="A241" s="1085"/>
      <c r="B241" s="1083"/>
      <c r="C241" s="1083"/>
      <c r="D241" s="1083"/>
      <c r="E241" s="1083"/>
      <c r="F241" s="1089"/>
      <c r="G241" s="1089"/>
      <c r="H241" s="1083"/>
      <c r="I241" s="1083"/>
      <c r="J241" s="1083"/>
      <c r="K241" s="408" t="s">
        <v>1085</v>
      </c>
      <c r="L241" s="408" t="s">
        <v>2527</v>
      </c>
      <c r="M241" s="408" t="s">
        <v>1085</v>
      </c>
      <c r="N241" s="408" t="s">
        <v>1084</v>
      </c>
      <c r="O241" s="408" t="s">
        <v>492</v>
      </c>
      <c r="P241" s="408" t="s">
        <v>493</v>
      </c>
      <c r="Q241" s="408" t="s">
        <v>494</v>
      </c>
      <c r="R241" s="408" t="s">
        <v>495</v>
      </c>
      <c r="S241" s="1087"/>
    </row>
    <row r="242" spans="1:19" s="147" customFormat="1" ht="58.5" customHeight="1" x14ac:dyDescent="0.2">
      <c r="A242" s="423">
        <v>1</v>
      </c>
      <c r="B242" s="424" t="s">
        <v>5764</v>
      </c>
      <c r="C242" s="393" t="s">
        <v>5765</v>
      </c>
      <c r="D242" s="425" t="s">
        <v>4359</v>
      </c>
      <c r="E242" s="393" t="s">
        <v>5766</v>
      </c>
      <c r="F242" s="426">
        <v>85100</v>
      </c>
      <c r="G242" s="183" t="s">
        <v>2827</v>
      </c>
      <c r="H242" s="394">
        <v>42851</v>
      </c>
      <c r="I242" s="334" t="s">
        <v>5767</v>
      </c>
      <c r="J242" s="427" t="s">
        <v>5768</v>
      </c>
      <c r="K242" s="397" t="s">
        <v>496</v>
      </c>
      <c r="L242" s="159"/>
      <c r="M242" s="397" t="s">
        <v>496</v>
      </c>
      <c r="N242" s="159"/>
      <c r="O242" s="398" t="s">
        <v>496</v>
      </c>
      <c r="P242" s="398"/>
      <c r="Q242" s="398"/>
      <c r="R242" s="398"/>
      <c r="S242" s="373"/>
    </row>
    <row r="243" spans="1:19" s="147" customFormat="1" ht="58.5" customHeight="1" thickBot="1" x14ac:dyDescent="0.25">
      <c r="A243" s="390">
        <v>2</v>
      </c>
      <c r="B243" s="403" t="s">
        <v>6113</v>
      </c>
      <c r="C243" s="395" t="s">
        <v>6114</v>
      </c>
      <c r="D243" s="402" t="s">
        <v>6115</v>
      </c>
      <c r="E243" s="395" t="s">
        <v>6116</v>
      </c>
      <c r="F243" s="420">
        <v>16851.28</v>
      </c>
      <c r="G243" s="186" t="s">
        <v>3553</v>
      </c>
      <c r="H243" s="396">
        <v>43054</v>
      </c>
      <c r="I243" s="187" t="s">
        <v>6117</v>
      </c>
      <c r="J243" s="419" t="s">
        <v>6118</v>
      </c>
      <c r="K243" s="162" t="s">
        <v>496</v>
      </c>
      <c r="L243" s="428"/>
      <c r="M243" s="162" t="s">
        <v>496</v>
      </c>
      <c r="N243" s="428"/>
      <c r="O243" s="162" t="s">
        <v>496</v>
      </c>
      <c r="P243" s="428"/>
      <c r="Q243" s="429"/>
      <c r="R243" s="430"/>
      <c r="S243" s="389"/>
    </row>
    <row r="244" spans="1:19" s="147" customFormat="1" ht="58.5" customHeight="1" thickTop="1" x14ac:dyDescent="0.2">
      <c r="A244" s="305"/>
      <c r="B244" s="165"/>
      <c r="C244" s="392"/>
      <c r="D244" s="168"/>
      <c r="E244" s="392"/>
      <c r="F244" s="169"/>
      <c r="G244" s="164"/>
      <c r="H244" s="168"/>
      <c r="I244" s="168"/>
      <c r="J244" s="282"/>
      <c r="O244" s="148"/>
      <c r="P244" s="148"/>
      <c r="Q244" s="148"/>
      <c r="R244" s="148"/>
      <c r="S244" s="279"/>
    </row>
    <row r="245" spans="1:19" x14ac:dyDescent="0.2">
      <c r="C245" s="386"/>
      <c r="D245" s="168"/>
      <c r="E245" s="386"/>
      <c r="F245" s="169"/>
      <c r="G245" s="164"/>
      <c r="H245" s="168"/>
      <c r="I245" s="168"/>
      <c r="J245" s="282"/>
      <c r="K245" s="147"/>
      <c r="L245" s="147"/>
      <c r="M245" s="147"/>
      <c r="N245" s="147"/>
      <c r="O245" s="148"/>
      <c r="P245" s="148"/>
      <c r="Q245" s="148"/>
      <c r="R245" s="148"/>
      <c r="S245" s="279"/>
    </row>
    <row r="246" spans="1:19" x14ac:dyDescent="0.2">
      <c r="A246" s="337"/>
      <c r="B246" s="1081"/>
      <c r="C246" s="1081"/>
      <c r="D246" s="1081"/>
      <c r="E246" s="1081"/>
      <c r="F246" s="1081"/>
      <c r="G246" s="1081"/>
      <c r="H246" s="1081"/>
      <c r="I246" s="1081"/>
      <c r="J246" s="1081"/>
      <c r="K246" s="1081"/>
      <c r="L246" s="1081"/>
      <c r="M246" s="1081"/>
      <c r="N246" s="1081"/>
      <c r="O246" s="1081"/>
      <c r="P246" s="1081"/>
      <c r="Q246" s="1081"/>
      <c r="R246" s="1081"/>
      <c r="S246" s="279"/>
    </row>
    <row r="247" spans="1:19" x14ac:dyDescent="0.2">
      <c r="C247" s="386"/>
      <c r="D247" s="168"/>
      <c r="E247" s="386"/>
      <c r="F247" s="169"/>
      <c r="G247" s="164"/>
      <c r="H247" s="168"/>
      <c r="I247" s="168"/>
      <c r="J247" s="282"/>
      <c r="K247" s="147"/>
      <c r="L247" s="147"/>
      <c r="M247" s="147"/>
      <c r="N247" s="147"/>
      <c r="O247" s="148"/>
      <c r="P247" s="148"/>
      <c r="Q247" s="148"/>
      <c r="R247" s="148"/>
      <c r="S247" s="279"/>
    </row>
    <row r="248" spans="1:19" x14ac:dyDescent="0.2">
      <c r="C248" s="386"/>
      <c r="D248" s="168"/>
      <c r="E248" s="386"/>
      <c r="F248" s="169"/>
      <c r="G248" s="164"/>
      <c r="H248" s="168"/>
      <c r="I248" s="168"/>
      <c r="J248" s="282"/>
      <c r="K248" s="147"/>
      <c r="L248" s="147"/>
      <c r="M248" s="147"/>
      <c r="N248" s="147"/>
      <c r="O248" s="148"/>
      <c r="P248" s="148"/>
      <c r="Q248" s="148"/>
      <c r="R248" s="148"/>
      <c r="S248" s="279"/>
    </row>
    <row r="249" spans="1:19" x14ac:dyDescent="0.2">
      <c r="C249" s="386"/>
      <c r="D249" s="168"/>
      <c r="E249" s="386"/>
      <c r="F249" s="169"/>
      <c r="G249" s="164"/>
      <c r="H249" s="168"/>
      <c r="I249" s="168"/>
      <c r="J249" s="282"/>
      <c r="K249" s="147"/>
      <c r="L249" s="147"/>
      <c r="M249" s="147"/>
      <c r="N249" s="147"/>
      <c r="O249" s="148"/>
      <c r="P249" s="148"/>
      <c r="Q249" s="148"/>
      <c r="R249" s="148"/>
      <c r="S249" s="279"/>
    </row>
    <row r="250" spans="1:19" x14ac:dyDescent="0.2">
      <c r="C250" s="386"/>
      <c r="D250" s="168"/>
      <c r="E250" s="386"/>
      <c r="F250" s="169"/>
      <c r="G250" s="164"/>
      <c r="H250" s="168"/>
      <c r="I250" s="168"/>
      <c r="J250" s="282"/>
      <c r="K250" s="147"/>
      <c r="L250" s="147"/>
      <c r="M250" s="147"/>
      <c r="N250" s="147"/>
      <c r="O250" s="148"/>
      <c r="P250" s="148"/>
      <c r="Q250" s="148"/>
      <c r="R250" s="148"/>
      <c r="S250" s="279"/>
    </row>
    <row r="251" spans="1:19" x14ac:dyDescent="0.2">
      <c r="C251" s="386"/>
      <c r="D251" s="168"/>
      <c r="E251" s="386"/>
      <c r="F251" s="169"/>
      <c r="G251" s="164"/>
      <c r="H251" s="168"/>
      <c r="I251" s="168"/>
      <c r="J251" s="282"/>
      <c r="K251" s="147"/>
      <c r="L251" s="147"/>
      <c r="M251" s="147"/>
      <c r="N251" s="147"/>
      <c r="O251" s="148"/>
      <c r="P251" s="148"/>
      <c r="Q251" s="148"/>
      <c r="R251" s="148"/>
      <c r="S251" s="279"/>
    </row>
    <row r="252" spans="1:19" x14ac:dyDescent="0.2">
      <c r="C252" s="386"/>
      <c r="D252" s="168"/>
      <c r="E252" s="386"/>
      <c r="F252" s="169"/>
      <c r="G252" s="164"/>
      <c r="H252" s="168"/>
      <c r="I252" s="168"/>
      <c r="J252" s="282"/>
      <c r="K252" s="147"/>
      <c r="L252" s="147"/>
      <c r="M252" s="147"/>
      <c r="N252" s="147"/>
      <c r="O252" s="148"/>
      <c r="P252" s="148"/>
      <c r="Q252" s="148"/>
      <c r="R252" s="148"/>
      <c r="S252" s="279"/>
    </row>
    <row r="253" spans="1:19" x14ac:dyDescent="0.2">
      <c r="C253" s="386"/>
      <c r="D253" s="168"/>
      <c r="E253" s="386"/>
      <c r="F253" s="169"/>
      <c r="G253" s="164"/>
      <c r="H253" s="168"/>
      <c r="I253" s="168"/>
      <c r="J253" s="282"/>
      <c r="K253" s="147"/>
      <c r="L253" s="147"/>
      <c r="M253" s="147"/>
      <c r="N253" s="147"/>
      <c r="O253" s="148"/>
      <c r="P253" s="148"/>
      <c r="Q253" s="148"/>
      <c r="R253" s="148"/>
      <c r="S253" s="279"/>
    </row>
    <row r="254" spans="1:19" x14ac:dyDescent="0.2">
      <c r="C254" s="386"/>
      <c r="D254" s="168"/>
      <c r="E254" s="386"/>
      <c r="F254" s="169"/>
      <c r="G254" s="164"/>
      <c r="H254" s="168"/>
      <c r="I254" s="168"/>
      <c r="J254" s="282"/>
      <c r="K254" s="147"/>
      <c r="L254" s="147"/>
      <c r="M254" s="147"/>
      <c r="N254" s="147"/>
      <c r="O254" s="148"/>
      <c r="P254" s="148"/>
      <c r="Q254" s="148"/>
      <c r="R254" s="148"/>
      <c r="S254" s="279"/>
    </row>
    <row r="255" spans="1:19" x14ac:dyDescent="0.2">
      <c r="C255" s="386"/>
      <c r="D255" s="168"/>
      <c r="E255" s="386"/>
      <c r="F255" s="169"/>
      <c r="G255" s="164"/>
      <c r="H255" s="168"/>
      <c r="I255" s="168"/>
      <c r="J255" s="282"/>
      <c r="K255" s="147"/>
      <c r="L255" s="147"/>
      <c r="M255" s="147"/>
      <c r="N255" s="147"/>
      <c r="O255" s="148"/>
      <c r="P255" s="148"/>
      <c r="Q255" s="148"/>
      <c r="R255" s="148"/>
      <c r="S255" s="279"/>
    </row>
    <row r="256" spans="1:19" x14ac:dyDescent="0.2">
      <c r="C256" s="386"/>
      <c r="D256" s="168"/>
      <c r="E256" s="386"/>
      <c r="F256" s="169"/>
      <c r="G256" s="164"/>
      <c r="H256" s="168"/>
      <c r="I256" s="168"/>
      <c r="J256" s="282"/>
      <c r="K256" s="147"/>
      <c r="L256" s="147"/>
      <c r="M256" s="147"/>
      <c r="N256" s="147"/>
      <c r="O256" s="148"/>
      <c r="P256" s="148"/>
      <c r="Q256" s="148"/>
      <c r="R256" s="148"/>
      <c r="S256" s="279"/>
    </row>
    <row r="257" spans="3:19" x14ac:dyDescent="0.2">
      <c r="C257" s="386"/>
      <c r="D257" s="168"/>
      <c r="E257" s="386"/>
      <c r="F257" s="169"/>
      <c r="G257" s="164"/>
      <c r="H257" s="168"/>
      <c r="I257" s="168"/>
      <c r="J257" s="282"/>
      <c r="K257" s="147"/>
      <c r="L257" s="147"/>
      <c r="M257" s="147"/>
      <c r="N257" s="147"/>
      <c r="O257" s="148"/>
      <c r="P257" s="148"/>
      <c r="Q257" s="148"/>
      <c r="R257" s="148"/>
      <c r="S257" s="279"/>
    </row>
    <row r="258" spans="3:19" x14ac:dyDescent="0.2">
      <c r="C258" s="386"/>
      <c r="D258" s="168"/>
      <c r="E258" s="386"/>
      <c r="F258" s="169"/>
      <c r="G258" s="164"/>
      <c r="H258" s="168"/>
      <c r="I258" s="168"/>
      <c r="J258" s="282"/>
      <c r="K258" s="147"/>
      <c r="L258" s="147"/>
      <c r="M258" s="147"/>
      <c r="N258" s="147"/>
      <c r="O258" s="148"/>
      <c r="P258" s="148"/>
      <c r="Q258" s="148"/>
      <c r="R258" s="148"/>
      <c r="S258" s="279"/>
    </row>
    <row r="259" spans="3:19" x14ac:dyDescent="0.2">
      <c r="C259" s="386"/>
      <c r="D259" s="168"/>
      <c r="E259" s="386"/>
      <c r="F259" s="169"/>
      <c r="G259" s="164"/>
      <c r="H259" s="168"/>
      <c r="I259" s="168"/>
      <c r="J259" s="282"/>
      <c r="K259" s="147"/>
      <c r="L259" s="147"/>
      <c r="M259" s="147"/>
      <c r="N259" s="147"/>
      <c r="O259" s="148"/>
      <c r="P259" s="148"/>
      <c r="Q259" s="148"/>
      <c r="R259" s="148"/>
      <c r="S259" s="279"/>
    </row>
    <row r="260" spans="3:19" x14ac:dyDescent="0.2">
      <c r="C260" s="386"/>
      <c r="D260" s="168"/>
      <c r="E260" s="386"/>
      <c r="F260" s="169"/>
      <c r="G260" s="164"/>
      <c r="H260" s="168"/>
      <c r="I260" s="168"/>
      <c r="J260" s="282"/>
      <c r="K260" s="147"/>
      <c r="L260" s="147"/>
      <c r="M260" s="147"/>
      <c r="N260" s="147"/>
      <c r="O260" s="148"/>
      <c r="P260" s="148"/>
      <c r="Q260" s="148"/>
      <c r="R260" s="148"/>
      <c r="S260" s="279"/>
    </row>
    <row r="261" spans="3:19" x14ac:dyDescent="0.2">
      <c r="C261" s="386"/>
      <c r="D261" s="168"/>
      <c r="E261" s="386"/>
      <c r="F261" s="169"/>
      <c r="G261" s="164"/>
      <c r="H261" s="168"/>
      <c r="I261" s="168"/>
      <c r="J261" s="282"/>
      <c r="K261" s="147"/>
      <c r="L261" s="147"/>
      <c r="M261" s="147"/>
      <c r="N261" s="147"/>
      <c r="O261" s="148"/>
      <c r="P261" s="148"/>
      <c r="Q261" s="148"/>
      <c r="R261" s="148"/>
      <c r="S261" s="279"/>
    </row>
    <row r="262" spans="3:19" x14ac:dyDescent="0.2">
      <c r="C262" s="386"/>
      <c r="D262" s="168"/>
      <c r="E262" s="386"/>
      <c r="F262" s="169"/>
      <c r="G262" s="164"/>
      <c r="H262" s="168"/>
      <c r="I262" s="168"/>
      <c r="J262" s="282"/>
      <c r="K262" s="147"/>
      <c r="L262" s="147"/>
      <c r="M262" s="147"/>
      <c r="N262" s="147"/>
      <c r="O262" s="148"/>
      <c r="P262" s="148"/>
      <c r="Q262" s="148"/>
      <c r="R262" s="148"/>
      <c r="S262" s="279"/>
    </row>
    <row r="263" spans="3:19" x14ac:dyDescent="0.2">
      <c r="C263" s="386"/>
      <c r="D263" s="168"/>
      <c r="E263" s="386"/>
      <c r="F263" s="169"/>
      <c r="G263" s="164"/>
      <c r="H263" s="168"/>
      <c r="I263" s="168"/>
      <c r="J263" s="282"/>
      <c r="K263" s="147"/>
      <c r="L263" s="147"/>
      <c r="M263" s="147"/>
      <c r="N263" s="147"/>
      <c r="O263" s="148"/>
      <c r="P263" s="148"/>
      <c r="Q263" s="148"/>
      <c r="R263" s="148"/>
      <c r="S263" s="279"/>
    </row>
    <row r="264" spans="3:19" x14ac:dyDescent="0.2">
      <c r="C264" s="386"/>
      <c r="D264" s="168"/>
      <c r="E264" s="386"/>
      <c r="F264" s="169"/>
      <c r="G264" s="164"/>
      <c r="H264" s="168"/>
      <c r="I264" s="168"/>
      <c r="J264" s="282"/>
      <c r="K264" s="147"/>
      <c r="L264" s="147"/>
      <c r="M264" s="147"/>
      <c r="N264" s="147"/>
      <c r="O264" s="148"/>
      <c r="P264" s="148"/>
      <c r="Q264" s="148"/>
      <c r="R264" s="148"/>
      <c r="S264" s="279"/>
    </row>
    <row r="265" spans="3:19" x14ac:dyDescent="0.2">
      <c r="C265" s="386"/>
      <c r="D265" s="168"/>
      <c r="E265" s="386"/>
      <c r="F265" s="169"/>
      <c r="G265" s="164"/>
      <c r="H265" s="168"/>
      <c r="I265" s="168"/>
      <c r="J265" s="282"/>
      <c r="K265" s="147"/>
      <c r="L265" s="147"/>
      <c r="M265" s="147"/>
      <c r="N265" s="147"/>
      <c r="O265" s="148"/>
      <c r="P265" s="148"/>
      <c r="Q265" s="148"/>
      <c r="R265" s="148"/>
      <c r="S265" s="279"/>
    </row>
    <row r="266" spans="3:19" x14ac:dyDescent="0.2">
      <c r="C266" s="386"/>
      <c r="D266" s="168"/>
      <c r="E266" s="386"/>
      <c r="F266" s="169"/>
      <c r="G266" s="164"/>
      <c r="H266" s="168"/>
      <c r="I266" s="168"/>
      <c r="J266" s="282"/>
      <c r="K266" s="147"/>
      <c r="L266" s="147"/>
      <c r="M266" s="147"/>
      <c r="N266" s="147"/>
      <c r="O266" s="148"/>
      <c r="P266" s="148"/>
      <c r="Q266" s="148"/>
      <c r="R266" s="148"/>
      <c r="S266" s="279"/>
    </row>
    <row r="267" spans="3:19" x14ac:dyDescent="0.2">
      <c r="C267" s="386"/>
      <c r="D267" s="168"/>
      <c r="E267" s="386"/>
      <c r="F267" s="169"/>
      <c r="G267" s="164"/>
      <c r="H267" s="168"/>
      <c r="I267" s="168"/>
      <c r="J267" s="282"/>
      <c r="K267" s="147"/>
      <c r="L267" s="147"/>
      <c r="M267" s="147"/>
      <c r="N267" s="147"/>
      <c r="O267" s="148"/>
      <c r="P267" s="148"/>
      <c r="Q267" s="148"/>
      <c r="R267" s="148"/>
      <c r="S267" s="279"/>
    </row>
    <row r="268" spans="3:19" x14ac:dyDescent="0.2">
      <c r="C268" s="386"/>
      <c r="D268" s="168"/>
      <c r="E268" s="386"/>
      <c r="F268" s="169"/>
      <c r="G268" s="164"/>
      <c r="H268" s="168"/>
      <c r="I268" s="168"/>
      <c r="J268" s="282"/>
      <c r="K268" s="147"/>
      <c r="L268" s="147"/>
      <c r="M268" s="147"/>
      <c r="N268" s="147"/>
      <c r="O268" s="148"/>
      <c r="P268" s="148"/>
      <c r="Q268" s="148"/>
      <c r="R268" s="148"/>
      <c r="S268" s="279"/>
    </row>
    <row r="269" spans="3:19" x14ac:dyDescent="0.2">
      <c r="C269" s="386"/>
      <c r="D269" s="168"/>
      <c r="E269" s="386"/>
      <c r="F269" s="169"/>
      <c r="G269" s="164"/>
      <c r="H269" s="168"/>
      <c r="I269" s="168"/>
      <c r="J269" s="282"/>
      <c r="K269" s="147"/>
      <c r="L269" s="147"/>
      <c r="M269" s="147"/>
      <c r="N269" s="147"/>
      <c r="O269" s="148"/>
      <c r="P269" s="148"/>
      <c r="Q269" s="148"/>
      <c r="R269" s="148"/>
      <c r="S269" s="279"/>
    </row>
    <row r="270" spans="3:19" x14ac:dyDescent="0.2">
      <c r="C270" s="386"/>
      <c r="D270" s="168"/>
      <c r="E270" s="386"/>
      <c r="F270" s="169"/>
      <c r="G270" s="164"/>
      <c r="H270" s="168"/>
      <c r="I270" s="168"/>
      <c r="J270" s="282"/>
      <c r="K270" s="147"/>
      <c r="L270" s="147"/>
      <c r="M270" s="147"/>
      <c r="N270" s="147"/>
      <c r="O270" s="148"/>
      <c r="P270" s="148"/>
      <c r="Q270" s="148"/>
      <c r="R270" s="148"/>
      <c r="S270" s="279"/>
    </row>
    <row r="271" spans="3:19" x14ac:dyDescent="0.2">
      <c r="C271" s="386"/>
      <c r="D271" s="168"/>
      <c r="E271" s="386"/>
      <c r="F271" s="169"/>
      <c r="G271" s="164"/>
      <c r="H271" s="168"/>
      <c r="I271" s="168"/>
      <c r="J271" s="282"/>
      <c r="K271" s="147"/>
      <c r="L271" s="147"/>
      <c r="M271" s="147"/>
      <c r="N271" s="147"/>
      <c r="O271" s="148"/>
      <c r="P271" s="148"/>
      <c r="Q271" s="148"/>
      <c r="R271" s="148"/>
      <c r="S271" s="279"/>
    </row>
    <row r="272" spans="3:19" x14ac:dyDescent="0.2">
      <c r="C272" s="386"/>
      <c r="D272" s="168"/>
      <c r="E272" s="386"/>
      <c r="F272" s="169"/>
      <c r="G272" s="164"/>
      <c r="H272" s="168"/>
      <c r="I272" s="168"/>
      <c r="J272" s="282"/>
      <c r="K272" s="147"/>
      <c r="L272" s="147"/>
      <c r="M272" s="147"/>
      <c r="N272" s="147"/>
      <c r="O272" s="148"/>
      <c r="P272" s="148"/>
      <c r="Q272" s="148"/>
      <c r="R272" s="148"/>
      <c r="S272" s="279"/>
    </row>
    <row r="273" spans="3:19" x14ac:dyDescent="0.2">
      <c r="C273" s="386"/>
      <c r="D273" s="168"/>
      <c r="E273" s="386"/>
      <c r="F273" s="169"/>
      <c r="G273" s="164"/>
      <c r="H273" s="168"/>
      <c r="I273" s="168"/>
      <c r="J273" s="282"/>
      <c r="K273" s="147"/>
      <c r="L273" s="147"/>
      <c r="M273" s="147"/>
      <c r="N273" s="147"/>
      <c r="O273" s="148"/>
      <c r="P273" s="148"/>
      <c r="Q273" s="148"/>
      <c r="R273" s="148"/>
      <c r="S273" s="279"/>
    </row>
    <row r="274" spans="3:19" x14ac:dyDescent="0.2">
      <c r="C274" s="386"/>
      <c r="D274" s="168"/>
      <c r="E274" s="386"/>
      <c r="F274" s="169"/>
      <c r="G274" s="164"/>
      <c r="H274" s="168"/>
      <c r="I274" s="168"/>
      <c r="J274" s="282"/>
      <c r="K274" s="147"/>
      <c r="L274" s="147"/>
      <c r="M274" s="147"/>
      <c r="N274" s="147"/>
      <c r="O274" s="148"/>
      <c r="P274" s="148"/>
      <c r="Q274" s="148"/>
      <c r="R274" s="148"/>
      <c r="S274" s="279"/>
    </row>
    <row r="275" spans="3:19" x14ac:dyDescent="0.2">
      <c r="C275" s="386"/>
      <c r="D275" s="168"/>
      <c r="E275" s="386"/>
      <c r="F275" s="169"/>
      <c r="G275" s="164"/>
      <c r="H275" s="168"/>
      <c r="I275" s="168"/>
      <c r="J275" s="282"/>
      <c r="K275" s="147"/>
      <c r="L275" s="147"/>
      <c r="M275" s="147"/>
      <c r="N275" s="147"/>
      <c r="O275" s="148"/>
      <c r="P275" s="148"/>
      <c r="Q275" s="148"/>
      <c r="R275" s="148"/>
      <c r="S275" s="279"/>
    </row>
    <row r="276" spans="3:19" x14ac:dyDescent="0.2">
      <c r="C276" s="386"/>
      <c r="D276" s="168"/>
      <c r="E276" s="386"/>
      <c r="F276" s="169"/>
      <c r="G276" s="164"/>
      <c r="H276" s="168"/>
      <c r="I276" s="168"/>
      <c r="J276" s="282"/>
      <c r="K276" s="147"/>
      <c r="L276" s="147"/>
      <c r="M276" s="147"/>
      <c r="N276" s="147"/>
      <c r="O276" s="148"/>
      <c r="P276" s="148"/>
      <c r="Q276" s="148"/>
      <c r="R276" s="148"/>
      <c r="S276" s="279"/>
    </row>
    <row r="277" spans="3:19" x14ac:dyDescent="0.2">
      <c r="C277" s="386"/>
      <c r="D277" s="168"/>
      <c r="E277" s="386"/>
      <c r="F277" s="169"/>
      <c r="G277" s="164"/>
      <c r="H277" s="168"/>
      <c r="I277" s="168"/>
      <c r="J277" s="282"/>
      <c r="K277" s="147"/>
      <c r="L277" s="147"/>
      <c r="M277" s="147"/>
      <c r="N277" s="147"/>
      <c r="O277" s="148"/>
      <c r="P277" s="148"/>
      <c r="Q277" s="148"/>
      <c r="R277" s="148"/>
      <c r="S277" s="279"/>
    </row>
    <row r="278" spans="3:19" x14ac:dyDescent="0.2">
      <c r="C278" s="386"/>
      <c r="D278" s="168"/>
      <c r="E278" s="386"/>
      <c r="F278" s="169"/>
      <c r="G278" s="164"/>
      <c r="H278" s="168"/>
      <c r="I278" s="168"/>
      <c r="J278" s="282"/>
      <c r="K278" s="147"/>
      <c r="L278" s="147"/>
      <c r="M278" s="147"/>
      <c r="N278" s="147"/>
      <c r="O278" s="148"/>
      <c r="P278" s="148"/>
      <c r="Q278" s="148"/>
      <c r="R278" s="148"/>
      <c r="S278" s="279"/>
    </row>
    <row r="279" spans="3:19" x14ac:dyDescent="0.2">
      <c r="C279" s="386"/>
      <c r="D279" s="168"/>
      <c r="E279" s="386"/>
      <c r="F279" s="169"/>
      <c r="G279" s="164"/>
      <c r="H279" s="168"/>
      <c r="I279" s="168"/>
      <c r="J279" s="282"/>
      <c r="K279" s="147"/>
      <c r="L279" s="147"/>
      <c r="M279" s="147"/>
      <c r="N279" s="147"/>
      <c r="O279" s="148"/>
      <c r="P279" s="148"/>
      <c r="Q279" s="148"/>
      <c r="R279" s="148"/>
      <c r="S279" s="279"/>
    </row>
    <row r="280" spans="3:19" x14ac:dyDescent="0.2">
      <c r="C280" s="386"/>
      <c r="D280" s="168"/>
      <c r="E280" s="386"/>
      <c r="F280" s="169"/>
      <c r="G280" s="164"/>
      <c r="H280" s="168"/>
      <c r="I280" s="168"/>
      <c r="J280" s="282"/>
      <c r="K280" s="147"/>
      <c r="L280" s="147"/>
      <c r="M280" s="147"/>
      <c r="N280" s="147"/>
      <c r="O280" s="148"/>
      <c r="P280" s="148"/>
      <c r="Q280" s="148"/>
      <c r="R280" s="148"/>
      <c r="S280" s="279"/>
    </row>
    <row r="281" spans="3:19" x14ac:dyDescent="0.2">
      <c r="C281" s="386"/>
      <c r="D281" s="168"/>
      <c r="E281" s="386"/>
      <c r="F281" s="169"/>
      <c r="G281" s="164"/>
      <c r="H281" s="168"/>
      <c r="I281" s="168"/>
      <c r="J281" s="282"/>
      <c r="K281" s="147"/>
      <c r="L281" s="147"/>
      <c r="M281" s="147"/>
      <c r="N281" s="147"/>
      <c r="O281" s="148"/>
      <c r="P281" s="148"/>
      <c r="Q281" s="148"/>
      <c r="R281" s="148"/>
      <c r="S281" s="279"/>
    </row>
    <row r="282" spans="3:19" x14ac:dyDescent="0.2">
      <c r="C282" s="386"/>
      <c r="D282" s="168"/>
      <c r="E282" s="386"/>
      <c r="F282" s="169"/>
      <c r="G282" s="164"/>
      <c r="H282" s="168"/>
      <c r="I282" s="168"/>
      <c r="J282" s="282"/>
      <c r="K282" s="147"/>
      <c r="L282" s="147"/>
      <c r="M282" s="147"/>
      <c r="N282" s="147"/>
      <c r="O282" s="148"/>
      <c r="P282" s="148"/>
      <c r="Q282" s="148"/>
      <c r="R282" s="148"/>
      <c r="S282" s="279"/>
    </row>
    <row r="283" spans="3:19" x14ac:dyDescent="0.2">
      <c r="C283" s="386"/>
      <c r="D283" s="168"/>
      <c r="E283" s="386"/>
      <c r="F283" s="169"/>
      <c r="G283" s="164"/>
      <c r="H283" s="168"/>
      <c r="I283" s="168"/>
      <c r="J283" s="282"/>
      <c r="K283" s="147"/>
      <c r="L283" s="147"/>
      <c r="M283" s="147"/>
      <c r="N283" s="147"/>
      <c r="O283" s="148"/>
      <c r="P283" s="148"/>
      <c r="Q283" s="148"/>
      <c r="R283" s="148"/>
      <c r="S283" s="279"/>
    </row>
    <row r="284" spans="3:19" x14ac:dyDescent="0.2">
      <c r="C284" s="386"/>
      <c r="D284" s="168"/>
      <c r="E284" s="386"/>
      <c r="F284" s="169"/>
      <c r="G284" s="164"/>
      <c r="H284" s="168"/>
      <c r="I284" s="168"/>
      <c r="J284" s="282"/>
      <c r="K284" s="147"/>
      <c r="L284" s="147"/>
      <c r="M284" s="147"/>
      <c r="N284" s="147"/>
      <c r="O284" s="148"/>
      <c r="P284" s="148"/>
      <c r="Q284" s="148"/>
      <c r="R284" s="148"/>
      <c r="S284" s="279"/>
    </row>
    <row r="285" spans="3:19" x14ac:dyDescent="0.2">
      <c r="C285" s="386"/>
      <c r="D285" s="168"/>
      <c r="E285" s="386"/>
      <c r="F285" s="169"/>
      <c r="G285" s="164"/>
      <c r="H285" s="168"/>
      <c r="I285" s="168"/>
      <c r="J285" s="282"/>
      <c r="K285" s="147"/>
      <c r="L285" s="147"/>
      <c r="M285" s="147"/>
      <c r="N285" s="147"/>
      <c r="O285" s="148"/>
      <c r="P285" s="148"/>
      <c r="Q285" s="148"/>
      <c r="R285" s="148"/>
      <c r="S285" s="279"/>
    </row>
    <row r="286" spans="3:19" x14ac:dyDescent="0.2">
      <c r="C286" s="386"/>
      <c r="D286" s="168"/>
      <c r="E286" s="386"/>
      <c r="F286" s="169"/>
      <c r="G286" s="164"/>
      <c r="H286" s="168"/>
      <c r="I286" s="168"/>
      <c r="J286" s="282"/>
      <c r="K286" s="147"/>
      <c r="L286" s="147"/>
      <c r="M286" s="147"/>
      <c r="N286" s="147"/>
      <c r="O286" s="148"/>
      <c r="P286" s="148"/>
      <c r="Q286" s="148"/>
      <c r="R286" s="148"/>
      <c r="S286" s="279"/>
    </row>
    <row r="287" spans="3:19" x14ac:dyDescent="0.2">
      <c r="C287" s="386"/>
      <c r="D287" s="168"/>
      <c r="E287" s="386"/>
      <c r="F287" s="169"/>
      <c r="G287" s="164"/>
      <c r="H287" s="168"/>
      <c r="I287" s="168"/>
      <c r="J287" s="282"/>
      <c r="K287" s="147"/>
      <c r="L287" s="147"/>
      <c r="M287" s="147"/>
      <c r="N287" s="147"/>
      <c r="O287" s="148"/>
      <c r="P287" s="148"/>
      <c r="Q287" s="148"/>
      <c r="R287" s="148"/>
      <c r="S287" s="279"/>
    </row>
    <row r="288" spans="3:19" x14ac:dyDescent="0.2">
      <c r="C288" s="386"/>
      <c r="D288" s="168"/>
      <c r="E288" s="386"/>
      <c r="F288" s="169"/>
      <c r="G288" s="164"/>
      <c r="H288" s="168"/>
      <c r="I288" s="168"/>
      <c r="J288" s="282"/>
      <c r="K288" s="147"/>
      <c r="L288" s="147"/>
      <c r="M288" s="147"/>
      <c r="N288" s="147"/>
      <c r="O288" s="148"/>
      <c r="P288" s="148"/>
      <c r="Q288" s="148"/>
      <c r="R288" s="148"/>
      <c r="S288" s="279"/>
    </row>
    <row r="289" spans="3:19" x14ac:dyDescent="0.2">
      <c r="C289" s="386"/>
      <c r="D289" s="168"/>
      <c r="E289" s="386"/>
      <c r="F289" s="169"/>
      <c r="G289" s="164"/>
      <c r="H289" s="168"/>
      <c r="I289" s="168"/>
      <c r="J289" s="282"/>
      <c r="K289" s="147"/>
      <c r="L289" s="147"/>
      <c r="M289" s="147"/>
      <c r="N289" s="147"/>
      <c r="O289" s="148"/>
      <c r="P289" s="148"/>
      <c r="Q289" s="148"/>
      <c r="R289" s="148"/>
      <c r="S289" s="279"/>
    </row>
    <row r="290" spans="3:19" x14ac:dyDescent="0.2">
      <c r="C290" s="386"/>
      <c r="D290" s="168"/>
      <c r="E290" s="386"/>
      <c r="F290" s="169"/>
      <c r="G290" s="164"/>
      <c r="H290" s="168"/>
      <c r="I290" s="168"/>
      <c r="J290" s="282"/>
      <c r="K290" s="147"/>
      <c r="L290" s="147"/>
      <c r="M290" s="147"/>
      <c r="N290" s="147"/>
      <c r="O290" s="148"/>
      <c r="P290" s="148"/>
      <c r="Q290" s="148"/>
      <c r="R290" s="148"/>
      <c r="S290" s="279"/>
    </row>
    <row r="291" spans="3:19" x14ac:dyDescent="0.2">
      <c r="C291" s="386"/>
      <c r="D291" s="168"/>
      <c r="E291" s="386"/>
      <c r="F291" s="169"/>
      <c r="G291" s="164"/>
      <c r="H291" s="168"/>
      <c r="I291" s="168"/>
      <c r="J291" s="282"/>
      <c r="K291" s="147"/>
      <c r="L291" s="147"/>
      <c r="M291" s="147"/>
      <c r="N291" s="147"/>
      <c r="O291" s="148"/>
      <c r="P291" s="148"/>
      <c r="Q291" s="148"/>
      <c r="R291" s="148"/>
      <c r="S291" s="279"/>
    </row>
    <row r="292" spans="3:19" x14ac:dyDescent="0.2">
      <c r="C292" s="386"/>
      <c r="D292" s="168"/>
      <c r="E292" s="386"/>
      <c r="F292" s="169"/>
      <c r="G292" s="164"/>
      <c r="H292" s="168"/>
      <c r="I292" s="168"/>
      <c r="J292" s="282"/>
      <c r="K292" s="147"/>
      <c r="L292" s="147"/>
      <c r="M292" s="147"/>
      <c r="N292" s="147"/>
      <c r="O292" s="148"/>
      <c r="P292" s="148"/>
      <c r="Q292" s="148"/>
      <c r="R292" s="148"/>
      <c r="S292" s="279"/>
    </row>
    <row r="293" spans="3:19" x14ac:dyDescent="0.2">
      <c r="C293" s="386"/>
      <c r="D293" s="168"/>
      <c r="E293" s="386"/>
      <c r="F293" s="169"/>
      <c r="G293" s="164"/>
      <c r="H293" s="168"/>
      <c r="I293" s="168"/>
      <c r="J293" s="282"/>
      <c r="K293" s="147"/>
      <c r="L293" s="147"/>
      <c r="M293" s="147"/>
      <c r="N293" s="147"/>
      <c r="O293" s="148"/>
      <c r="P293" s="148"/>
      <c r="Q293" s="148"/>
      <c r="R293" s="148"/>
      <c r="S293" s="279"/>
    </row>
    <row r="294" spans="3:19" x14ac:dyDescent="0.2">
      <c r="C294" s="386"/>
      <c r="D294" s="168"/>
      <c r="E294" s="386"/>
      <c r="F294" s="169"/>
      <c r="G294" s="164"/>
      <c r="H294" s="168"/>
      <c r="I294" s="168"/>
      <c r="J294" s="282"/>
      <c r="K294" s="147"/>
      <c r="L294" s="147"/>
      <c r="M294" s="147"/>
      <c r="N294" s="147"/>
      <c r="O294" s="148"/>
      <c r="P294" s="148"/>
      <c r="Q294" s="148"/>
      <c r="R294" s="148"/>
      <c r="S294" s="279"/>
    </row>
    <row r="295" spans="3:19" x14ac:dyDescent="0.2">
      <c r="C295" s="386"/>
      <c r="D295" s="168"/>
      <c r="E295" s="386"/>
      <c r="F295" s="169"/>
      <c r="G295" s="164"/>
      <c r="H295" s="168"/>
      <c r="I295" s="168"/>
      <c r="J295" s="282"/>
      <c r="K295" s="147"/>
      <c r="L295" s="147"/>
      <c r="M295" s="147"/>
      <c r="N295" s="147"/>
      <c r="O295" s="148"/>
      <c r="P295" s="148"/>
      <c r="Q295" s="148"/>
      <c r="R295" s="148"/>
      <c r="S295" s="279"/>
    </row>
    <row r="296" spans="3:19" x14ac:dyDescent="0.2">
      <c r="C296" s="386"/>
      <c r="D296" s="168"/>
      <c r="E296" s="386"/>
      <c r="F296" s="169"/>
      <c r="G296" s="164"/>
      <c r="H296" s="168"/>
      <c r="I296" s="168"/>
      <c r="J296" s="282"/>
      <c r="K296" s="147"/>
      <c r="L296" s="147"/>
      <c r="M296" s="147"/>
      <c r="N296" s="147"/>
      <c r="O296" s="148"/>
      <c r="P296" s="148"/>
      <c r="Q296" s="148"/>
      <c r="R296" s="148"/>
      <c r="S296" s="279"/>
    </row>
    <row r="297" spans="3:19" x14ac:dyDescent="0.2">
      <c r="C297" s="386"/>
      <c r="D297" s="168"/>
      <c r="E297" s="386"/>
      <c r="F297" s="169"/>
      <c r="G297" s="164"/>
      <c r="H297" s="168"/>
      <c r="I297" s="168"/>
      <c r="J297" s="282"/>
      <c r="K297" s="147"/>
      <c r="L297" s="147"/>
      <c r="M297" s="147"/>
      <c r="N297" s="147"/>
      <c r="O297" s="148"/>
      <c r="P297" s="148"/>
      <c r="Q297" s="148"/>
      <c r="R297" s="148"/>
      <c r="S297" s="279"/>
    </row>
    <row r="298" spans="3:19" x14ac:dyDescent="0.2">
      <c r="C298" s="386"/>
      <c r="D298" s="168"/>
      <c r="E298" s="386"/>
      <c r="F298" s="169"/>
      <c r="G298" s="164"/>
      <c r="H298" s="168"/>
      <c r="I298" s="168"/>
      <c r="J298" s="282"/>
      <c r="K298" s="147"/>
      <c r="L298" s="147"/>
      <c r="M298" s="147"/>
      <c r="N298" s="147"/>
      <c r="O298" s="148"/>
      <c r="P298" s="148"/>
      <c r="Q298" s="148"/>
      <c r="R298" s="148"/>
      <c r="S298" s="279"/>
    </row>
    <row r="299" spans="3:19" x14ac:dyDescent="0.2">
      <c r="C299" s="386"/>
      <c r="D299" s="168"/>
      <c r="E299" s="386"/>
      <c r="F299" s="169"/>
      <c r="G299" s="164"/>
      <c r="H299" s="168"/>
      <c r="I299" s="168"/>
      <c r="J299" s="282"/>
      <c r="K299" s="147"/>
      <c r="L299" s="147"/>
      <c r="M299" s="147"/>
      <c r="N299" s="147"/>
      <c r="O299" s="148"/>
      <c r="P299" s="148"/>
      <c r="Q299" s="148"/>
      <c r="R299" s="148"/>
      <c r="S299" s="279"/>
    </row>
    <row r="300" spans="3:19" x14ac:dyDescent="0.2">
      <c r="C300" s="386"/>
      <c r="D300" s="168"/>
      <c r="E300" s="386"/>
      <c r="F300" s="169"/>
      <c r="G300" s="164"/>
      <c r="H300" s="168"/>
      <c r="I300" s="168"/>
      <c r="J300" s="282"/>
      <c r="K300" s="147"/>
      <c r="L300" s="147"/>
      <c r="M300" s="147"/>
      <c r="N300" s="147"/>
      <c r="O300" s="148"/>
      <c r="P300" s="148"/>
      <c r="Q300" s="148"/>
      <c r="R300" s="148"/>
      <c r="S300" s="279"/>
    </row>
    <row r="301" spans="3:19" x14ac:dyDescent="0.2">
      <c r="C301" s="386"/>
      <c r="D301" s="168"/>
      <c r="E301" s="386"/>
      <c r="F301" s="169"/>
      <c r="G301" s="164"/>
      <c r="H301" s="168"/>
      <c r="I301" s="168"/>
      <c r="J301" s="282"/>
      <c r="K301" s="147"/>
      <c r="L301" s="147"/>
      <c r="M301" s="147"/>
      <c r="N301" s="147"/>
      <c r="O301" s="148"/>
      <c r="P301" s="148"/>
      <c r="Q301" s="148"/>
      <c r="R301" s="148"/>
      <c r="S301" s="279"/>
    </row>
    <row r="302" spans="3:19" x14ac:dyDescent="0.2">
      <c r="C302" s="386"/>
      <c r="D302" s="168"/>
      <c r="E302" s="386"/>
      <c r="F302" s="169"/>
      <c r="G302" s="164"/>
      <c r="H302" s="168"/>
      <c r="I302" s="168"/>
      <c r="J302" s="282"/>
      <c r="K302" s="147"/>
      <c r="L302" s="147"/>
      <c r="M302" s="147"/>
      <c r="N302" s="147"/>
      <c r="O302" s="148"/>
      <c r="P302" s="148"/>
      <c r="Q302" s="148"/>
      <c r="R302" s="148"/>
      <c r="S302" s="279"/>
    </row>
    <row r="303" spans="3:19" x14ac:dyDescent="0.2">
      <c r="C303" s="386"/>
      <c r="D303" s="168"/>
      <c r="E303" s="386"/>
      <c r="F303" s="169"/>
      <c r="G303" s="164"/>
      <c r="H303" s="168"/>
      <c r="I303" s="168"/>
      <c r="J303" s="282"/>
      <c r="K303" s="147"/>
      <c r="L303" s="147"/>
      <c r="M303" s="147"/>
      <c r="N303" s="147"/>
      <c r="O303" s="148"/>
      <c r="P303" s="148"/>
      <c r="Q303" s="148"/>
      <c r="R303" s="148"/>
      <c r="S303" s="279"/>
    </row>
    <row r="304" spans="3:19" x14ac:dyDescent="0.2">
      <c r="C304" s="386"/>
      <c r="D304" s="168"/>
      <c r="E304" s="386"/>
      <c r="F304" s="169"/>
      <c r="G304" s="164"/>
      <c r="H304" s="168"/>
      <c r="I304" s="168"/>
      <c r="J304" s="282"/>
      <c r="K304" s="147"/>
      <c r="L304" s="147"/>
      <c r="M304" s="147"/>
      <c r="N304" s="147"/>
      <c r="O304" s="148"/>
      <c r="P304" s="148"/>
      <c r="Q304" s="148"/>
      <c r="R304" s="148"/>
      <c r="S304" s="279"/>
    </row>
    <row r="305" spans="3:19" x14ac:dyDescent="0.2">
      <c r="C305" s="386"/>
      <c r="D305" s="168"/>
      <c r="E305" s="386"/>
      <c r="F305" s="169"/>
      <c r="G305" s="164"/>
      <c r="H305" s="168"/>
      <c r="I305" s="168"/>
      <c r="J305" s="282"/>
      <c r="K305" s="147"/>
      <c r="L305" s="147"/>
      <c r="M305" s="147"/>
      <c r="N305" s="147"/>
      <c r="O305" s="148"/>
      <c r="P305" s="148"/>
      <c r="Q305" s="148"/>
      <c r="R305" s="148"/>
      <c r="S305" s="279"/>
    </row>
    <row r="306" spans="3:19" x14ac:dyDescent="0.2">
      <c r="C306" s="386"/>
      <c r="D306" s="168"/>
      <c r="E306" s="386"/>
      <c r="F306" s="169"/>
      <c r="G306" s="164"/>
      <c r="H306" s="168"/>
      <c r="I306" s="168"/>
      <c r="J306" s="282"/>
      <c r="K306" s="147"/>
      <c r="L306" s="147"/>
      <c r="M306" s="147"/>
      <c r="N306" s="147"/>
      <c r="O306" s="148"/>
      <c r="P306" s="148"/>
      <c r="Q306" s="148"/>
      <c r="R306" s="148"/>
      <c r="S306" s="279"/>
    </row>
    <row r="307" spans="3:19" x14ac:dyDescent="0.2">
      <c r="C307" s="386"/>
      <c r="D307" s="168"/>
      <c r="E307" s="386"/>
      <c r="F307" s="169"/>
      <c r="G307" s="164"/>
      <c r="H307" s="168"/>
      <c r="I307" s="168"/>
      <c r="J307" s="282"/>
      <c r="K307" s="147"/>
      <c r="L307" s="147"/>
      <c r="M307" s="147"/>
      <c r="N307" s="147"/>
      <c r="O307" s="148"/>
      <c r="P307" s="148"/>
      <c r="Q307" s="148"/>
      <c r="R307" s="148"/>
      <c r="S307" s="279"/>
    </row>
    <row r="308" spans="3:19" x14ac:dyDescent="0.2">
      <c r="C308" s="386"/>
      <c r="D308" s="168"/>
      <c r="E308" s="386"/>
      <c r="F308" s="169"/>
      <c r="G308" s="164"/>
      <c r="H308" s="168"/>
      <c r="I308" s="168"/>
      <c r="J308" s="282"/>
      <c r="K308" s="147"/>
      <c r="L308" s="147"/>
      <c r="M308" s="147"/>
      <c r="N308" s="147"/>
      <c r="O308" s="148"/>
      <c r="P308" s="148"/>
      <c r="Q308" s="148"/>
      <c r="R308" s="148"/>
      <c r="S308" s="279"/>
    </row>
    <row r="309" spans="3:19" x14ac:dyDescent="0.2">
      <c r="C309" s="386"/>
      <c r="D309" s="168"/>
      <c r="E309" s="386"/>
      <c r="F309" s="169"/>
      <c r="G309" s="164"/>
      <c r="H309" s="168"/>
      <c r="I309" s="168"/>
      <c r="J309" s="282"/>
      <c r="K309" s="147"/>
      <c r="L309" s="147"/>
      <c r="M309" s="147"/>
      <c r="N309" s="147"/>
      <c r="O309" s="148"/>
      <c r="P309" s="148"/>
      <c r="Q309" s="148"/>
      <c r="R309" s="148"/>
      <c r="S309" s="279"/>
    </row>
    <row r="310" spans="3:19" x14ac:dyDescent="0.2">
      <c r="C310" s="386"/>
      <c r="D310" s="168"/>
      <c r="E310" s="386"/>
      <c r="F310" s="169"/>
      <c r="G310" s="164"/>
      <c r="H310" s="168"/>
      <c r="I310" s="168"/>
      <c r="J310" s="282"/>
      <c r="K310" s="147"/>
      <c r="L310" s="147"/>
      <c r="M310" s="147"/>
      <c r="N310" s="147"/>
      <c r="O310" s="148"/>
      <c r="P310" s="148"/>
      <c r="Q310" s="148"/>
      <c r="R310" s="148"/>
      <c r="S310" s="279"/>
    </row>
    <row r="311" spans="3:19" x14ac:dyDescent="0.2">
      <c r="C311" s="386"/>
      <c r="D311" s="168"/>
      <c r="E311" s="386"/>
      <c r="F311" s="169"/>
      <c r="G311" s="164"/>
      <c r="H311" s="168"/>
      <c r="I311" s="168"/>
      <c r="J311" s="282"/>
      <c r="K311" s="147"/>
      <c r="L311" s="147"/>
      <c r="M311" s="147"/>
      <c r="N311" s="147"/>
      <c r="O311" s="148"/>
      <c r="P311" s="148"/>
      <c r="Q311" s="148"/>
      <c r="R311" s="148"/>
      <c r="S311" s="279"/>
    </row>
    <row r="312" spans="3:19" x14ac:dyDescent="0.2">
      <c r="C312" s="386"/>
      <c r="D312" s="168"/>
      <c r="E312" s="386"/>
      <c r="F312" s="169"/>
      <c r="G312" s="164"/>
      <c r="H312" s="168"/>
      <c r="I312" s="168"/>
      <c r="J312" s="282"/>
      <c r="K312" s="147"/>
      <c r="L312" s="147"/>
      <c r="M312" s="147"/>
      <c r="N312" s="147"/>
      <c r="O312" s="148"/>
      <c r="P312" s="148"/>
      <c r="Q312" s="148"/>
      <c r="R312" s="148"/>
      <c r="S312" s="279"/>
    </row>
    <row r="313" spans="3:19" x14ac:dyDescent="0.2">
      <c r="C313" s="386"/>
      <c r="D313" s="168"/>
      <c r="E313" s="386"/>
      <c r="F313" s="169"/>
      <c r="G313" s="164"/>
      <c r="H313" s="168"/>
      <c r="I313" s="168"/>
      <c r="J313" s="282"/>
      <c r="K313" s="147"/>
      <c r="L313" s="147"/>
      <c r="M313" s="147"/>
      <c r="N313" s="147"/>
      <c r="O313" s="148"/>
      <c r="P313" s="148"/>
      <c r="Q313" s="148"/>
      <c r="R313" s="148"/>
      <c r="S313" s="279"/>
    </row>
    <row r="314" spans="3:19" x14ac:dyDescent="0.2">
      <c r="C314" s="386"/>
      <c r="D314" s="168"/>
      <c r="E314" s="386"/>
      <c r="F314" s="169"/>
      <c r="G314" s="164"/>
      <c r="H314" s="168"/>
      <c r="I314" s="168"/>
      <c r="J314" s="282"/>
      <c r="K314" s="147"/>
      <c r="L314" s="147"/>
      <c r="M314" s="147"/>
      <c r="N314" s="147"/>
      <c r="O314" s="148"/>
      <c r="P314" s="148"/>
      <c r="Q314" s="148"/>
      <c r="R314" s="148"/>
      <c r="S314" s="279"/>
    </row>
    <row r="315" spans="3:19" x14ac:dyDescent="0.2">
      <c r="C315" s="386"/>
      <c r="D315" s="168"/>
      <c r="E315" s="386"/>
      <c r="F315" s="169"/>
      <c r="G315" s="164"/>
      <c r="H315" s="168"/>
      <c r="I315" s="168"/>
      <c r="J315" s="282"/>
      <c r="K315" s="147"/>
      <c r="L315" s="147"/>
      <c r="M315" s="147"/>
      <c r="N315" s="147"/>
      <c r="O315" s="148"/>
      <c r="P315" s="148"/>
      <c r="Q315" s="148"/>
      <c r="R315" s="148"/>
      <c r="S315" s="279"/>
    </row>
    <row r="316" spans="3:19" x14ac:dyDescent="0.2">
      <c r="C316" s="386"/>
      <c r="D316" s="168"/>
      <c r="E316" s="386"/>
      <c r="F316" s="169"/>
      <c r="G316" s="164"/>
      <c r="H316" s="168"/>
      <c r="I316" s="168"/>
      <c r="J316" s="282"/>
      <c r="K316" s="147"/>
      <c r="L316" s="147"/>
      <c r="M316" s="147"/>
      <c r="N316" s="147"/>
      <c r="O316" s="148"/>
      <c r="P316" s="148"/>
      <c r="Q316" s="148"/>
      <c r="R316" s="148"/>
      <c r="S316" s="279"/>
    </row>
    <row r="317" spans="3:19" x14ac:dyDescent="0.2">
      <c r="C317" s="386"/>
      <c r="D317" s="168"/>
      <c r="E317" s="386"/>
      <c r="F317" s="169"/>
      <c r="G317" s="164"/>
      <c r="H317" s="168"/>
      <c r="I317" s="168"/>
      <c r="J317" s="282"/>
      <c r="K317" s="147"/>
      <c r="L317" s="147"/>
      <c r="M317" s="147"/>
      <c r="N317" s="147"/>
      <c r="O317" s="148"/>
      <c r="P317" s="148"/>
      <c r="Q317" s="148"/>
      <c r="R317" s="148"/>
      <c r="S317" s="279"/>
    </row>
    <row r="318" spans="3:19" x14ac:dyDescent="0.2">
      <c r="C318" s="386"/>
      <c r="D318" s="168"/>
      <c r="E318" s="386"/>
      <c r="F318" s="169"/>
      <c r="G318" s="164"/>
      <c r="H318" s="168"/>
      <c r="I318" s="168"/>
      <c r="J318" s="282"/>
      <c r="K318" s="147"/>
      <c r="L318" s="147"/>
      <c r="M318" s="147"/>
      <c r="N318" s="147"/>
      <c r="O318" s="148"/>
      <c r="P318" s="148"/>
      <c r="Q318" s="148"/>
      <c r="R318" s="148"/>
      <c r="S318" s="279"/>
    </row>
    <row r="319" spans="3:19" x14ac:dyDescent="0.2">
      <c r="C319" s="386"/>
      <c r="D319" s="168"/>
      <c r="E319" s="386"/>
      <c r="F319" s="169"/>
      <c r="G319" s="164"/>
      <c r="H319" s="168"/>
      <c r="I319" s="168"/>
      <c r="J319" s="282"/>
      <c r="K319" s="147"/>
      <c r="L319" s="147"/>
      <c r="M319" s="147"/>
      <c r="N319" s="147"/>
      <c r="O319" s="148"/>
      <c r="P319" s="148"/>
      <c r="Q319" s="148"/>
      <c r="R319" s="148"/>
      <c r="S319" s="279"/>
    </row>
    <row r="320" spans="3:19" x14ac:dyDescent="0.2">
      <c r="C320" s="386"/>
      <c r="D320" s="168"/>
      <c r="E320" s="386"/>
      <c r="F320" s="169"/>
      <c r="G320" s="164"/>
      <c r="H320" s="168"/>
      <c r="I320" s="168"/>
      <c r="J320" s="282"/>
      <c r="K320" s="147"/>
      <c r="L320" s="147"/>
      <c r="M320" s="147"/>
      <c r="N320" s="147"/>
      <c r="O320" s="148"/>
      <c r="P320" s="148"/>
      <c r="Q320" s="148"/>
      <c r="R320" s="148"/>
      <c r="S320" s="279"/>
    </row>
    <row r="321" spans="3:19" x14ac:dyDescent="0.2">
      <c r="C321" s="386"/>
      <c r="D321" s="168"/>
      <c r="E321" s="386"/>
      <c r="F321" s="169"/>
      <c r="G321" s="164"/>
      <c r="H321" s="168"/>
      <c r="I321" s="168"/>
      <c r="J321" s="282"/>
      <c r="K321" s="147"/>
      <c r="L321" s="147"/>
      <c r="M321" s="147"/>
      <c r="N321" s="147"/>
      <c r="O321" s="148"/>
      <c r="P321" s="148"/>
      <c r="Q321" s="148"/>
      <c r="R321" s="148"/>
      <c r="S321" s="279"/>
    </row>
    <row r="322" spans="3:19" x14ac:dyDescent="0.2">
      <c r="C322" s="386"/>
      <c r="D322" s="168"/>
      <c r="E322" s="386"/>
      <c r="F322" s="169"/>
      <c r="G322" s="164"/>
      <c r="H322" s="168"/>
      <c r="I322" s="168"/>
      <c r="J322" s="282"/>
      <c r="K322" s="147"/>
      <c r="L322" s="147"/>
      <c r="M322" s="147"/>
      <c r="N322" s="147"/>
      <c r="O322" s="148"/>
      <c r="P322" s="148"/>
      <c r="Q322" s="148"/>
      <c r="R322" s="148"/>
      <c r="S322" s="279"/>
    </row>
    <row r="323" spans="3:19" x14ac:dyDescent="0.2">
      <c r="C323" s="386"/>
      <c r="D323" s="168"/>
      <c r="E323" s="386"/>
      <c r="F323" s="169"/>
      <c r="G323" s="164"/>
      <c r="H323" s="168"/>
      <c r="I323" s="168"/>
      <c r="J323" s="282"/>
      <c r="K323" s="147"/>
      <c r="L323" s="147"/>
      <c r="M323" s="147"/>
      <c r="N323" s="147"/>
      <c r="O323" s="148"/>
      <c r="P323" s="148"/>
      <c r="Q323" s="148"/>
      <c r="R323" s="148"/>
      <c r="S323" s="279"/>
    </row>
    <row r="324" spans="3:19" x14ac:dyDescent="0.2">
      <c r="C324" s="386"/>
      <c r="D324" s="168"/>
      <c r="E324" s="386"/>
      <c r="F324" s="169"/>
      <c r="G324" s="164"/>
      <c r="H324" s="168"/>
      <c r="I324" s="168"/>
      <c r="J324" s="282"/>
      <c r="K324" s="147"/>
      <c r="L324" s="147"/>
      <c r="M324" s="147"/>
      <c r="N324" s="147"/>
      <c r="O324" s="148"/>
      <c r="P324" s="148"/>
      <c r="Q324" s="148"/>
      <c r="R324" s="148"/>
      <c r="S324" s="279"/>
    </row>
    <row r="325" spans="3:19" x14ac:dyDescent="0.2">
      <c r="C325" s="386"/>
      <c r="D325" s="168"/>
      <c r="E325" s="386"/>
      <c r="F325" s="169"/>
      <c r="G325" s="164"/>
      <c r="H325" s="168"/>
      <c r="I325" s="168"/>
      <c r="J325" s="282"/>
      <c r="K325" s="147"/>
      <c r="L325" s="147"/>
      <c r="M325" s="147"/>
      <c r="N325" s="147"/>
      <c r="O325" s="148"/>
      <c r="P325" s="148"/>
      <c r="Q325" s="148"/>
      <c r="R325" s="148"/>
      <c r="S325" s="279"/>
    </row>
  </sheetData>
  <protectedRanges>
    <protectedRange sqref="A12:J14 A245:S245 T13:ID151 K12:ID12 A247:S65518 S246 A1:ID8 T245:ID65286" name="Rango1"/>
    <protectedRange sqref="T152:ID153 T155:ID186 T188:ID195 V187:ID187 T201:ID201 T210:ID244" name="Rango1_2"/>
    <protectedRange sqref="T154:ID154" name="Rango1_2_4"/>
    <protectedRange sqref="T196:ID200" name="Rango1_2_20"/>
    <protectedRange sqref="T202:ID209" name="Rango1_2_21"/>
    <protectedRange sqref="A240:J241 A244:S244" name="Rango1_1"/>
    <protectedRange sqref="H31:H198 H200:J217 E27:J30 C16:H16 B16:B17 A16 J16 I16:I17 A15:J15 I31:J199 A31:G217 A27:C30 A18:J26 A218:J238" name="Rango1_2_22"/>
    <protectedRange sqref="C17:H17 A17 J17" name="Rango1_2_4_2"/>
    <protectedRange sqref="D27:D30" name="Rango1_2_3_1"/>
  </protectedRanges>
  <mergeCells count="275">
    <mergeCell ref="K240:L240"/>
    <mergeCell ref="M240:N240"/>
    <mergeCell ref="O240:R240"/>
    <mergeCell ref="S240:S241"/>
    <mergeCell ref="I172:I179"/>
    <mergeCell ref="A239:J239"/>
    <mergeCell ref="A240:A241"/>
    <mergeCell ref="B240:B241"/>
    <mergeCell ref="C240:C241"/>
    <mergeCell ref="D240:D241"/>
    <mergeCell ref="E240:E241"/>
    <mergeCell ref="F240:F241"/>
    <mergeCell ref="G240:G241"/>
    <mergeCell ref="H240:H241"/>
    <mergeCell ref="I240:I241"/>
    <mergeCell ref="J240:J241"/>
    <mergeCell ref="O216:O217"/>
    <mergeCell ref="P216:P217"/>
    <mergeCell ref="Q216:Q217"/>
    <mergeCell ref="R216:R217"/>
    <mergeCell ref="S216:S217"/>
    <mergeCell ref="A235:A236"/>
    <mergeCell ref="B235:B236"/>
    <mergeCell ref="C235:C236"/>
    <mergeCell ref="E235:E236"/>
    <mergeCell ref="H235:H236"/>
    <mergeCell ref="A216:A217"/>
    <mergeCell ref="C216:C217"/>
    <mergeCell ref="D216:D217"/>
    <mergeCell ref="E216:E217"/>
    <mergeCell ref="I216:I217"/>
    <mergeCell ref="K216:K217"/>
    <mergeCell ref="L216:L217"/>
    <mergeCell ref="M216:M217"/>
    <mergeCell ref="N216:N217"/>
    <mergeCell ref="A206:A208"/>
    <mergeCell ref="B206:B208"/>
    <mergeCell ref="C206:C208"/>
    <mergeCell ref="E206:E208"/>
    <mergeCell ref="H206:H208"/>
    <mergeCell ref="A212:A215"/>
    <mergeCell ref="B212:B215"/>
    <mergeCell ref="C212:C215"/>
    <mergeCell ref="E212:E215"/>
    <mergeCell ref="H212:H215"/>
    <mergeCell ref="A202:A203"/>
    <mergeCell ref="B202:B203"/>
    <mergeCell ref="C202:C203"/>
    <mergeCell ref="E202:E203"/>
    <mergeCell ref="H202:H203"/>
    <mergeCell ref="A204:A205"/>
    <mergeCell ref="B204:B205"/>
    <mergeCell ref="C204:C205"/>
    <mergeCell ref="E204:E205"/>
    <mergeCell ref="H204:H205"/>
    <mergeCell ref="O193:O194"/>
    <mergeCell ref="P193:P194"/>
    <mergeCell ref="Q193:Q194"/>
    <mergeCell ref="R193:R194"/>
    <mergeCell ref="S193:S194"/>
    <mergeCell ref="A198:A200"/>
    <mergeCell ref="B198:B200"/>
    <mergeCell ref="C198:C200"/>
    <mergeCell ref="E198:E200"/>
    <mergeCell ref="H198:H200"/>
    <mergeCell ref="A193:A194"/>
    <mergeCell ref="C193:C194"/>
    <mergeCell ref="D193:D194"/>
    <mergeCell ref="E193:E194"/>
    <mergeCell ref="I193:I194"/>
    <mergeCell ref="K193:K194"/>
    <mergeCell ref="L193:L194"/>
    <mergeCell ref="M193:M194"/>
    <mergeCell ref="N193:N194"/>
    <mergeCell ref="H172:H179"/>
    <mergeCell ref="A183:A184"/>
    <mergeCell ref="B183:B184"/>
    <mergeCell ref="C183:C184"/>
    <mergeCell ref="E183:E184"/>
    <mergeCell ref="A185:A186"/>
    <mergeCell ref="B185:B186"/>
    <mergeCell ref="C185:C186"/>
    <mergeCell ref="E185:E186"/>
    <mergeCell ref="H185:H186"/>
    <mergeCell ref="A166:A167"/>
    <mergeCell ref="B166:B167"/>
    <mergeCell ref="C166:C167"/>
    <mergeCell ref="E166:E167"/>
    <mergeCell ref="A170:A171"/>
    <mergeCell ref="B170:B171"/>
    <mergeCell ref="C170:C171"/>
    <mergeCell ref="E170:E171"/>
    <mergeCell ref="A172:A179"/>
    <mergeCell ref="B172:B179"/>
    <mergeCell ref="C172:C179"/>
    <mergeCell ref="E172:E179"/>
    <mergeCell ref="A135:A136"/>
    <mergeCell ref="B135:B136"/>
    <mergeCell ref="C135:C136"/>
    <mergeCell ref="E135:E136"/>
    <mergeCell ref="A154:A155"/>
    <mergeCell ref="B154:B155"/>
    <mergeCell ref="C154:C155"/>
    <mergeCell ref="E154:E155"/>
    <mergeCell ref="A158:A162"/>
    <mergeCell ref="B158:B162"/>
    <mergeCell ref="C158:C162"/>
    <mergeCell ref="E158:E162"/>
    <mergeCell ref="H116:H120"/>
    <mergeCell ref="I116:I120"/>
    <mergeCell ref="A123:A124"/>
    <mergeCell ref="B123:B124"/>
    <mergeCell ref="C123:C124"/>
    <mergeCell ref="E123:E124"/>
    <mergeCell ref="A129:A130"/>
    <mergeCell ref="C129:C130"/>
    <mergeCell ref="D129:D130"/>
    <mergeCell ref="E129:E130"/>
    <mergeCell ref="I129:I130"/>
    <mergeCell ref="A108:A110"/>
    <mergeCell ref="B108:B110"/>
    <mergeCell ref="C108:C110"/>
    <mergeCell ref="E108:E110"/>
    <mergeCell ref="A111:A112"/>
    <mergeCell ref="B111:B112"/>
    <mergeCell ref="C111:C112"/>
    <mergeCell ref="E111:E112"/>
    <mergeCell ref="A116:A120"/>
    <mergeCell ref="B116:B120"/>
    <mergeCell ref="C116:C120"/>
    <mergeCell ref="E116:E120"/>
    <mergeCell ref="A102:A105"/>
    <mergeCell ref="B102:B105"/>
    <mergeCell ref="C102:C105"/>
    <mergeCell ref="E102:E105"/>
    <mergeCell ref="H102:H105"/>
    <mergeCell ref="I102:I105"/>
    <mergeCell ref="A106:A107"/>
    <mergeCell ref="B106:B107"/>
    <mergeCell ref="C106:C107"/>
    <mergeCell ref="E106:E107"/>
    <mergeCell ref="A96:A97"/>
    <mergeCell ref="B96:B97"/>
    <mergeCell ref="C96:C97"/>
    <mergeCell ref="E96:E97"/>
    <mergeCell ref="H96:H97"/>
    <mergeCell ref="I96:I97"/>
    <mergeCell ref="A99:A100"/>
    <mergeCell ref="B99:B100"/>
    <mergeCell ref="C99:C100"/>
    <mergeCell ref="E99:E100"/>
    <mergeCell ref="H99:H100"/>
    <mergeCell ref="H86:H90"/>
    <mergeCell ref="A92:A93"/>
    <mergeCell ref="B92:B93"/>
    <mergeCell ref="C92:C93"/>
    <mergeCell ref="E92:E93"/>
    <mergeCell ref="H92:H93"/>
    <mergeCell ref="A94:A95"/>
    <mergeCell ref="B94:B95"/>
    <mergeCell ref="C94:C95"/>
    <mergeCell ref="E94:E95"/>
    <mergeCell ref="H94:H95"/>
    <mergeCell ref="A71:A74"/>
    <mergeCell ref="B71:B74"/>
    <mergeCell ref="C71:C74"/>
    <mergeCell ref="E71:E74"/>
    <mergeCell ref="A75:A81"/>
    <mergeCell ref="B75:B81"/>
    <mergeCell ref="C75:C81"/>
    <mergeCell ref="E75:E81"/>
    <mergeCell ref="A86:A90"/>
    <mergeCell ref="B86:B90"/>
    <mergeCell ref="C86:C90"/>
    <mergeCell ref="E86:E90"/>
    <mergeCell ref="A58:A62"/>
    <mergeCell ref="B58:B62"/>
    <mergeCell ref="C58:C62"/>
    <mergeCell ref="E58:E62"/>
    <mergeCell ref="H58:H62"/>
    <mergeCell ref="A67:A69"/>
    <mergeCell ref="B67:B69"/>
    <mergeCell ref="C67:C69"/>
    <mergeCell ref="E67:E69"/>
    <mergeCell ref="H67:H69"/>
    <mergeCell ref="S47:S48"/>
    <mergeCell ref="A53:A54"/>
    <mergeCell ref="B53:B54"/>
    <mergeCell ref="C53:C54"/>
    <mergeCell ref="E53:E54"/>
    <mergeCell ref="A56:A57"/>
    <mergeCell ref="C56:C57"/>
    <mergeCell ref="D56:D57"/>
    <mergeCell ref="E56:E57"/>
    <mergeCell ref="I56:I57"/>
    <mergeCell ref="K56:K57"/>
    <mergeCell ref="L56:L57"/>
    <mergeCell ref="M56:M57"/>
    <mergeCell ref="N56:N57"/>
    <mergeCell ref="O56:O57"/>
    <mergeCell ref="P56:P57"/>
    <mergeCell ref="Q56:Q57"/>
    <mergeCell ref="R56:R57"/>
    <mergeCell ref="S56:S57"/>
    <mergeCell ref="I47:I48"/>
    <mergeCell ref="K47:K48"/>
    <mergeCell ref="L47:L48"/>
    <mergeCell ref="M47:M48"/>
    <mergeCell ref="N47:N48"/>
    <mergeCell ref="O47:O48"/>
    <mergeCell ref="P47:P48"/>
    <mergeCell ref="Q47:Q48"/>
    <mergeCell ref="R47:R48"/>
    <mergeCell ref="A42:A43"/>
    <mergeCell ref="B42:B43"/>
    <mergeCell ref="C42:C43"/>
    <mergeCell ref="E42:E43"/>
    <mergeCell ref="H42:H43"/>
    <mergeCell ref="A47:A48"/>
    <mergeCell ref="C47:C48"/>
    <mergeCell ref="D47:D48"/>
    <mergeCell ref="E47:E48"/>
    <mergeCell ref="A34:A35"/>
    <mergeCell ref="B34:B35"/>
    <mergeCell ref="C34:C35"/>
    <mergeCell ref="E34:E35"/>
    <mergeCell ref="H34:H35"/>
    <mergeCell ref="A39:A41"/>
    <mergeCell ref="B39:B41"/>
    <mergeCell ref="C39:C41"/>
    <mergeCell ref="E39:E41"/>
    <mergeCell ref="H39:H41"/>
    <mergeCell ref="A27:A30"/>
    <mergeCell ref="B27:B30"/>
    <mergeCell ref="C27:C30"/>
    <mergeCell ref="E27:E30"/>
    <mergeCell ref="H27:H30"/>
    <mergeCell ref="A31:A33"/>
    <mergeCell ref="B31:B33"/>
    <mergeCell ref="C31:C33"/>
    <mergeCell ref="E31:E33"/>
    <mergeCell ref="H31:H33"/>
    <mergeCell ref="A22:A23"/>
    <mergeCell ref="B22:B23"/>
    <mergeCell ref="C22:C23"/>
    <mergeCell ref="E22:E23"/>
    <mergeCell ref="A24:A26"/>
    <mergeCell ref="B24:B26"/>
    <mergeCell ref="C24:C26"/>
    <mergeCell ref="E24:E26"/>
    <mergeCell ref="H24:H26"/>
    <mergeCell ref="B246:R246"/>
    <mergeCell ref="A9:S9"/>
    <mergeCell ref="A10:S10"/>
    <mergeCell ref="J13:J14"/>
    <mergeCell ref="A1:J1"/>
    <mergeCell ref="A12:D12"/>
    <mergeCell ref="A13:A14"/>
    <mergeCell ref="B13:B14"/>
    <mergeCell ref="C13:C14"/>
    <mergeCell ref="D13:D14"/>
    <mergeCell ref="E13:E14"/>
    <mergeCell ref="A11:S11"/>
    <mergeCell ref="M13:N13"/>
    <mergeCell ref="O13:R13"/>
    <mergeCell ref="S13:S14"/>
    <mergeCell ref="K13:L13"/>
    <mergeCell ref="F13:F14"/>
    <mergeCell ref="G13:G14"/>
    <mergeCell ref="H13:H14"/>
    <mergeCell ref="I13:I14"/>
    <mergeCell ref="A20:A21"/>
    <mergeCell ref="B20:B21"/>
    <mergeCell ref="C20:C21"/>
    <mergeCell ref="E20:E21"/>
  </mergeCells>
  <conditionalFormatting sqref="A27:C27 A31:D31 A42:D42 D40:D41 F40:G41 A24:D24 D23 A22:D22 D25:D26 F27:I27 F25:G26 I25:I26 D21 F21:I24 A34:J34 D32:D33 F31:J31 A36:J39 D35 F35:G35 F42:J42 F43:G43 F28:G30 I28:J30 F32:G33 I32:J33 I35:J35 I40:J41 I43:J43 D43:D46 A44:C46 E44:J46 D54 A53:D53 F53:J54 A55:J55 J15:J27 D100 F100:G100 I100:J100 D59:D62 I59:J62 F59:G62 D68:D69 F68:G69 I68:J69 A63:J67 A96:J96 D95 A94:D94 F95:G95 I95:J95 A98:J99 D97 F97:G97 J97 A101:J101 A121:J122 D117:D120 F117:G120 J117:J120 D93 A92:D92 F92:J92 F94:J94 F93:G93 I93:J93 A91:J91 D87:D90 F87:G90 I87:J90 A70:J71 A113:J116 D112 A111:D111 A75:J75 D72:D74 D124:D125 A123:D123 F123:J125 D109:D110 A108:D108 D107 A106:D106 A102:C102 F102:J102 F106:J112 F103:G105 J103:J105 F72:J74 A82:J86 D76:D81 F76:J81 A126:J129 A135:D135 D136 F135:J136 D155 F155:J155 A137:J154 A156:J157 A58:J58 B57 F57:H57 A56:D56 F56:J56 A49:J52 B48 A47:D47 F47:J47 F48:H48 A172:J172 D171 F171:J171 D173:D179 F173:G179 J173:J179 A163:J166 D159:D162 F159:F162 A158:F158 H158:J162 A168:J170 D167 F167:J167 A180:J182 D184 A183:D183 F183:J184 A131:J134 B130 F130:H130 J130 A185:F185 A187:C187 E211 D186 F186 H185:J185 I186:J186 A210:D212 A209:J209 D207:D208 F207:G208 I207:J208 A204:J204 D203 F203:G203 A206:J206 D205 F205:G205 I205:J205 I203:J203 A201:J202 D199:D200 F199:G200 I199:J200 A188:J193 A216:J216 D213:D215 F210:J211 I213:J215 F212:F215 H212:J212 A218:B218 A195:J198 B194 F194:H194 J194 J48 B217 F217:H217 J217 A15:I20 J57 A219:J234 D236 A235:D235 F235:J235 F236:G236 I236:J236 A237:J238">
    <cfRule type="cellIs" dxfId="783" priority="36" stopIfTrue="1" operator="lessThanOrEqual">
      <formula>0</formula>
    </cfRule>
  </conditionalFormatting>
  <conditionalFormatting sqref="A242:B243 D243:I243">
    <cfRule type="cellIs" dxfId="782" priority="35" stopIfTrue="1" operator="lessThanOrEqual">
      <formula>0</formula>
    </cfRule>
  </conditionalFormatting>
  <conditionalFormatting sqref="C242:C243">
    <cfRule type="cellIs" dxfId="781" priority="34" stopIfTrue="1" operator="lessThanOrEqual">
      <formula>0</formula>
    </cfRule>
  </conditionalFormatting>
  <conditionalFormatting sqref="E242:G242">
    <cfRule type="cellIs" dxfId="780" priority="33" stopIfTrue="1" operator="lessThanOrEqual">
      <formula>0</formula>
    </cfRule>
  </conditionalFormatting>
  <conditionalFormatting sqref="H242">
    <cfRule type="cellIs" dxfId="779" priority="32" stopIfTrue="1" operator="lessThanOrEqual">
      <formula>0</formula>
    </cfRule>
  </conditionalFormatting>
  <conditionalFormatting sqref="I242">
    <cfRule type="cellIs" dxfId="778" priority="31" stopIfTrue="1" operator="lessThanOrEqual">
      <formula>0</formula>
    </cfRule>
  </conditionalFormatting>
  <conditionalFormatting sqref="D242">
    <cfRule type="cellIs" dxfId="777" priority="30" stopIfTrue="1" operator="lessThanOrEqual">
      <formula>0</formula>
    </cfRule>
  </conditionalFormatting>
  <conditionalFormatting sqref="J243">
    <cfRule type="cellIs" dxfId="776" priority="29" stopIfTrue="1" operator="lessThanOrEqual">
      <formula>0</formula>
    </cfRule>
  </conditionalFormatting>
  <conditionalFormatting sqref="J242">
    <cfRule type="cellIs" dxfId="775" priority="28" stopIfTrue="1" operator="lessThanOrEqual">
      <formula>0</formula>
    </cfRule>
  </conditionalFormatting>
  <conditionalFormatting sqref="E27">
    <cfRule type="cellIs" dxfId="774" priority="27" stopIfTrue="1" operator="lessThanOrEqual">
      <formula>0</formula>
    </cfRule>
  </conditionalFormatting>
  <conditionalFormatting sqref="D27:D30">
    <cfRule type="cellIs" dxfId="773" priority="26" stopIfTrue="1" operator="lessThanOrEqual">
      <formula>0</formula>
    </cfRule>
  </conditionalFormatting>
  <conditionalFormatting sqref="E22">
    <cfRule type="cellIs" dxfId="772" priority="25" stopIfTrue="1" operator="lessThanOrEqual">
      <formula>0</formula>
    </cfRule>
  </conditionalFormatting>
  <conditionalFormatting sqref="E24">
    <cfRule type="cellIs" dxfId="771" priority="24" stopIfTrue="1" operator="lessThanOrEqual">
      <formula>0</formula>
    </cfRule>
  </conditionalFormatting>
  <conditionalFormatting sqref="E31">
    <cfRule type="cellIs" dxfId="770" priority="23" stopIfTrue="1" operator="lessThanOrEqual">
      <formula>0</formula>
    </cfRule>
  </conditionalFormatting>
  <conditionalFormatting sqref="E42">
    <cfRule type="cellIs" dxfId="769" priority="22" stopIfTrue="1" operator="lessThanOrEqual">
      <formula>0</formula>
    </cfRule>
  </conditionalFormatting>
  <conditionalFormatting sqref="E53">
    <cfRule type="cellIs" dxfId="768" priority="21" stopIfTrue="1" operator="lessThanOrEqual">
      <formula>0</formula>
    </cfRule>
  </conditionalFormatting>
  <conditionalFormatting sqref="E94">
    <cfRule type="cellIs" dxfId="767" priority="20" stopIfTrue="1" operator="lessThanOrEqual">
      <formula>0</formula>
    </cfRule>
  </conditionalFormatting>
  <conditionalFormatting sqref="E92">
    <cfRule type="cellIs" dxfId="766" priority="19" stopIfTrue="1" operator="lessThanOrEqual">
      <formula>0</formula>
    </cfRule>
  </conditionalFormatting>
  <conditionalFormatting sqref="E111">
    <cfRule type="cellIs" dxfId="765" priority="18" stopIfTrue="1" operator="lessThanOrEqual">
      <formula>0</formula>
    </cfRule>
  </conditionalFormatting>
  <conditionalFormatting sqref="E123">
    <cfRule type="cellIs" dxfId="764" priority="17" stopIfTrue="1" operator="lessThanOrEqual">
      <formula>0</formula>
    </cfRule>
  </conditionalFormatting>
  <conditionalFormatting sqref="E108">
    <cfRule type="cellIs" dxfId="763" priority="16" stopIfTrue="1" operator="lessThanOrEqual">
      <formula>0</formula>
    </cfRule>
  </conditionalFormatting>
  <conditionalFormatting sqref="E106">
    <cfRule type="cellIs" dxfId="762" priority="15" stopIfTrue="1" operator="lessThanOrEqual">
      <formula>0</formula>
    </cfRule>
  </conditionalFormatting>
  <conditionalFormatting sqref="E102">
    <cfRule type="cellIs" dxfId="761" priority="14" stopIfTrue="1" operator="lessThanOrEqual">
      <formula>0</formula>
    </cfRule>
  </conditionalFormatting>
  <conditionalFormatting sqref="D102:D105">
    <cfRule type="cellIs" dxfId="760" priority="13" stopIfTrue="1" operator="lessThanOrEqual">
      <formula>0</formula>
    </cfRule>
  </conditionalFormatting>
  <conditionalFormatting sqref="E135">
    <cfRule type="cellIs" dxfId="759" priority="12" stopIfTrue="1" operator="lessThanOrEqual">
      <formula>0</formula>
    </cfRule>
  </conditionalFormatting>
  <conditionalFormatting sqref="E56">
    <cfRule type="cellIs" dxfId="758" priority="11" stopIfTrue="1" operator="lessThanOrEqual">
      <formula>0</formula>
    </cfRule>
  </conditionalFormatting>
  <conditionalFormatting sqref="E47">
    <cfRule type="cellIs" dxfId="757" priority="10" stopIfTrue="1" operator="lessThanOrEqual">
      <formula>0</formula>
    </cfRule>
  </conditionalFormatting>
  <conditionalFormatting sqref="G158:G162">
    <cfRule type="cellIs" dxfId="756" priority="9" stopIfTrue="1" operator="lessThanOrEqual">
      <formula>0</formula>
    </cfRule>
  </conditionalFormatting>
  <conditionalFormatting sqref="E183">
    <cfRule type="cellIs" dxfId="755" priority="8" stopIfTrue="1" operator="lessThanOrEqual">
      <formula>0</formula>
    </cfRule>
  </conditionalFormatting>
  <conditionalFormatting sqref="D187:J187">
    <cfRule type="cellIs" dxfId="754" priority="7" stopIfTrue="1" operator="lessThanOrEqual">
      <formula>0</formula>
    </cfRule>
  </conditionalFormatting>
  <conditionalFormatting sqref="E210">
    <cfRule type="cellIs" dxfId="753" priority="6" stopIfTrue="1" operator="lessThanOrEqual">
      <formula>0</formula>
    </cfRule>
  </conditionalFormatting>
  <conditionalFormatting sqref="G185:G186">
    <cfRule type="cellIs" dxfId="752" priority="5" stopIfTrue="1" operator="lessThanOrEqual">
      <formula>0</formula>
    </cfRule>
  </conditionalFormatting>
  <conditionalFormatting sqref="E212">
    <cfRule type="cellIs" dxfId="751" priority="4" stopIfTrue="1" operator="lessThanOrEqual">
      <formula>0</formula>
    </cfRule>
  </conditionalFormatting>
  <conditionalFormatting sqref="G212:G215">
    <cfRule type="cellIs" dxfId="750" priority="3" stopIfTrue="1" operator="lessThanOrEqual">
      <formula>0</formula>
    </cfRule>
  </conditionalFormatting>
  <conditionalFormatting sqref="C218:J218">
    <cfRule type="cellIs" dxfId="749" priority="2" stopIfTrue="1" operator="lessThanOrEqual">
      <formula>0</formula>
    </cfRule>
  </conditionalFormatting>
  <conditionalFormatting sqref="E235">
    <cfRule type="cellIs" dxfId="748" priority="1" stopIfTrue="1" operator="lessThanOrEqual">
      <formula>0</formula>
    </cfRule>
  </conditionalFormatting>
  <hyperlinks>
    <hyperlink ref="J233" r:id="rId1"/>
    <hyperlink ref="J243" r:id="rId2"/>
    <hyperlink ref="J197" r:id="rId3"/>
    <hyperlink ref="J201" r:id="rId4"/>
    <hyperlink ref="J216" r:id="rId5"/>
    <hyperlink ref="J219" r:id="rId6"/>
    <hyperlink ref="J221" r:id="rId7"/>
    <hyperlink ref="J225" r:id="rId8"/>
    <hyperlink ref="J226" r:id="rId9"/>
    <hyperlink ref="J228" r:id="rId10"/>
    <hyperlink ref="J229" r:id="rId11"/>
    <hyperlink ref="J231" r:id="rId12"/>
    <hyperlink ref="J227" r:id="rId13"/>
    <hyperlink ref="J230" r:id="rId14"/>
    <hyperlink ref="J232" r:id="rId15"/>
    <hyperlink ref="J196" r:id="rId16"/>
    <hyperlink ref="J198" r:id="rId17"/>
    <hyperlink ref="J199" r:id="rId18"/>
    <hyperlink ref="J200" r:id="rId19"/>
    <hyperlink ref="J202" r:id="rId20"/>
    <hyperlink ref="J203" r:id="rId21"/>
    <hyperlink ref="J204" r:id="rId22"/>
    <hyperlink ref="J205" r:id="rId23"/>
    <hyperlink ref="J206" r:id="rId24"/>
    <hyperlink ref="J207" r:id="rId25"/>
    <hyperlink ref="J208" r:id="rId26"/>
    <hyperlink ref="J209" r:id="rId27"/>
    <hyperlink ref="J211" r:id="rId28"/>
    <hyperlink ref="J212" r:id="rId29"/>
    <hyperlink ref="J213" r:id="rId30"/>
    <hyperlink ref="J214" r:id="rId31"/>
    <hyperlink ref="J215" r:id="rId32"/>
    <hyperlink ref="J218" r:id="rId33"/>
    <hyperlink ref="J220" r:id="rId34"/>
    <hyperlink ref="J222" r:id="rId35"/>
    <hyperlink ref="J223" r:id="rId36"/>
    <hyperlink ref="J224" r:id="rId37"/>
    <hyperlink ref="J17" r:id="rId38"/>
    <hyperlink ref="J16" r:id="rId39"/>
    <hyperlink ref="J15" r:id="rId40"/>
    <hyperlink ref="J18" r:id="rId41"/>
    <hyperlink ref="J22" r:id="rId42"/>
    <hyperlink ref="J23" r:id="rId43"/>
    <hyperlink ref="J27" r:id="rId44"/>
    <hyperlink ref="J28" r:id="rId45"/>
    <hyperlink ref="J29" r:id="rId46"/>
    <hyperlink ref="J30" r:id="rId47"/>
    <hyperlink ref="J24" r:id="rId48"/>
    <hyperlink ref="J25" r:id="rId49"/>
    <hyperlink ref="J26" r:id="rId50"/>
    <hyperlink ref="J31" r:id="rId51"/>
    <hyperlink ref="J32" r:id="rId52"/>
    <hyperlink ref="J33" r:id="rId53"/>
    <hyperlink ref="J37" r:id="rId54"/>
    <hyperlink ref="J38" r:id="rId55"/>
    <hyperlink ref="J39" r:id="rId56"/>
    <hyperlink ref="J40" r:id="rId57"/>
    <hyperlink ref="J41" r:id="rId58"/>
    <hyperlink ref="J34" r:id="rId59"/>
    <hyperlink ref="J35" r:id="rId60"/>
    <hyperlink ref="J42" r:id="rId61"/>
    <hyperlink ref="J43" r:id="rId62"/>
    <hyperlink ref="J45" r:id="rId63"/>
    <hyperlink ref="J20" r:id="rId64"/>
    <hyperlink ref="J21" r:id="rId65" display="Contrato de Servicio N° 07/2017"/>
    <hyperlink ref="J47" r:id="rId66"/>
    <hyperlink ref="J49" r:id="rId67"/>
    <hyperlink ref="J19" r:id="rId68"/>
    <hyperlink ref="J52" r:id="rId69"/>
    <hyperlink ref="J56" r:id="rId70"/>
    <hyperlink ref="J58" r:id="rId71"/>
    <hyperlink ref="J59" r:id="rId72"/>
    <hyperlink ref="J60" r:id="rId73"/>
    <hyperlink ref="J61" r:id="rId74"/>
    <hyperlink ref="J62" r:id="rId75"/>
    <hyperlink ref="J64" r:id="rId76"/>
    <hyperlink ref="J66" r:id="rId77"/>
    <hyperlink ref="J67" r:id="rId78"/>
    <hyperlink ref="J68" r:id="rId79"/>
    <hyperlink ref="J69" r:id="rId80"/>
    <hyperlink ref="J70" r:id="rId81"/>
    <hyperlink ref="J82" r:id="rId82"/>
    <hyperlink ref="J84" r:id="rId83"/>
    <hyperlink ref="J85" r:id="rId84"/>
    <hyperlink ref="J94" r:id="rId85"/>
    <hyperlink ref="J95" r:id="rId86"/>
    <hyperlink ref="J96" r:id="rId87"/>
    <hyperlink ref="J97" r:id="rId88"/>
    <hyperlink ref="J99" r:id="rId89"/>
    <hyperlink ref="J100" r:id="rId90"/>
    <hyperlink ref="J44" r:id="rId91"/>
    <hyperlink ref="J51" r:id="rId92" display="Contrato de Servicios N° 09/2017"/>
    <hyperlink ref="J55" r:id="rId93" display="Contrato de Servicios N° 06/2017"/>
    <hyperlink ref="J54" r:id="rId94"/>
    <hyperlink ref="J87" r:id="rId95"/>
    <hyperlink ref="J88" r:id="rId96"/>
    <hyperlink ref="J89" r:id="rId97"/>
    <hyperlink ref="J92" r:id="rId98"/>
    <hyperlink ref="J93" r:id="rId99"/>
    <hyperlink ref="J111" r:id="rId100"/>
    <hyperlink ref="J112" r:id="rId101"/>
    <hyperlink ref="J113" r:id="rId102"/>
    <hyperlink ref="J114" r:id="rId103"/>
    <hyperlink ref="J115" r:id="rId104"/>
    <hyperlink ref="J116" r:id="rId105"/>
    <hyperlink ref="J117" r:id="rId106"/>
    <hyperlink ref="J118" r:id="rId107"/>
    <hyperlink ref="J119" r:id="rId108"/>
    <hyperlink ref="J120" r:id="rId109"/>
    <hyperlink ref="J86" r:id="rId110"/>
    <hyperlink ref="J71" r:id="rId111"/>
    <hyperlink ref="J73" r:id="rId112"/>
    <hyperlink ref="J122" r:id="rId113"/>
    <hyperlink ref="J123" r:id="rId114"/>
    <hyperlink ref="J124" r:id="rId115"/>
    <hyperlink ref="J126" r:id="rId116"/>
    <hyperlink ref="J101" r:id="rId117"/>
    <hyperlink ref="J90" r:id="rId118"/>
    <hyperlink ref="J36" r:id="rId119"/>
    <hyperlink ref="J53" r:id="rId120"/>
    <hyperlink ref="J63" r:id="rId121"/>
    <hyperlink ref="J127" r:id="rId122"/>
    <hyperlink ref="J128" r:id="rId123"/>
    <hyperlink ref="J132" r:id="rId124"/>
    <hyperlink ref="J148" r:id="rId125"/>
    <hyperlink ref="J143" r:id="rId126"/>
    <hyperlink ref="J141" r:id="rId127"/>
    <hyperlink ref="J140" r:id="rId128"/>
    <hyperlink ref="J139" r:id="rId129"/>
    <hyperlink ref="J138" r:id="rId130"/>
    <hyperlink ref="J136" r:id="rId131"/>
    <hyperlink ref="J135" r:id="rId132"/>
    <hyperlink ref="J133" r:id="rId133"/>
    <hyperlink ref="J131" r:id="rId134"/>
    <hyperlink ref="J125" r:id="rId135"/>
    <hyperlink ref="J121" r:id="rId136" display="721/2017"/>
    <hyperlink ref="J110" r:id="rId137"/>
    <hyperlink ref="J109" r:id="rId138"/>
    <hyperlink ref="J108" r:id="rId139"/>
    <hyperlink ref="J106" r:id="rId140"/>
    <hyperlink ref="J105" r:id="rId141"/>
    <hyperlink ref="J104" r:id="rId142"/>
    <hyperlink ref="J103" r:id="rId143"/>
    <hyperlink ref="J102" r:id="rId144"/>
    <hyperlink ref="J98" r:id="rId145"/>
    <hyperlink ref="J91" r:id="rId146" display="Constrato de Servicio N° 20/2017"/>
    <hyperlink ref="J83" r:id="rId147"/>
    <hyperlink ref="J81" r:id="rId148"/>
    <hyperlink ref="J80" r:id="rId149"/>
    <hyperlink ref="J79" r:id="rId150"/>
    <hyperlink ref="J78" r:id="rId151"/>
    <hyperlink ref="J77" r:id="rId152"/>
    <hyperlink ref="J76" r:id="rId153"/>
    <hyperlink ref="J75" r:id="rId154"/>
    <hyperlink ref="J74" r:id="rId155"/>
    <hyperlink ref="J72" r:id="rId156"/>
    <hyperlink ref="J242" r:id="rId157"/>
    <hyperlink ref="J107" r:id="rId158"/>
    <hyperlink ref="J147" r:id="rId159"/>
    <hyperlink ref="J150" r:id="rId160"/>
    <hyperlink ref="J145" r:id="rId161"/>
    <hyperlink ref="J144" r:id="rId162"/>
    <hyperlink ref="J137" r:id="rId163"/>
    <hyperlink ref="J155" r:id="rId164"/>
    <hyperlink ref="J154" r:id="rId165"/>
    <hyperlink ref="J151" r:id="rId166"/>
    <hyperlink ref="J152" r:id="rId167"/>
    <hyperlink ref="J153" r:id="rId168"/>
    <hyperlink ref="J146" r:id="rId169"/>
    <hyperlink ref="J168" r:id="rId170"/>
    <hyperlink ref="J134" r:id="rId171"/>
    <hyperlink ref="J142" r:id="rId172"/>
    <hyperlink ref="J165" r:id="rId173"/>
    <hyperlink ref="J50" r:id="rId174"/>
    <hyperlink ref="J129" r:id="rId175"/>
    <hyperlink ref="J163" r:id="rId176"/>
    <hyperlink ref="J169" r:id="rId177"/>
    <hyperlink ref="J170" r:id="rId178"/>
    <hyperlink ref="J171" r:id="rId179"/>
    <hyperlink ref="J156" r:id="rId180"/>
    <hyperlink ref="J183" r:id="rId181"/>
    <hyperlink ref="J184" r:id="rId182"/>
    <hyperlink ref="J180" r:id="rId183"/>
    <hyperlink ref="J179" r:id="rId184"/>
    <hyperlink ref="J178" r:id="rId185"/>
    <hyperlink ref="J177" r:id="rId186"/>
    <hyperlink ref="J176" r:id="rId187"/>
    <hyperlink ref="J175" r:id="rId188"/>
    <hyperlink ref="J174" r:id="rId189"/>
    <hyperlink ref="J173" r:id="rId190"/>
    <hyperlink ref="J172" r:id="rId191"/>
    <hyperlink ref="J167" r:id="rId192"/>
    <hyperlink ref="J166" r:id="rId193"/>
    <hyperlink ref="J164" r:id="rId194"/>
    <hyperlink ref="J157" r:id="rId195"/>
    <hyperlink ref="J158" r:id="rId196"/>
    <hyperlink ref="J159" r:id="rId197"/>
    <hyperlink ref="J160" r:id="rId198"/>
    <hyperlink ref="J161" r:id="rId199"/>
    <hyperlink ref="J162" r:id="rId200"/>
    <hyperlink ref="J130" r:id="rId201"/>
    <hyperlink ref="J195" r:id="rId202"/>
    <hyperlink ref="J210" r:id="rId203"/>
    <hyperlink ref="J193" r:id="rId204"/>
    <hyperlink ref="J192" r:id="rId205"/>
    <hyperlink ref="J191" r:id="rId206"/>
    <hyperlink ref="J190" r:id="rId207"/>
    <hyperlink ref="J188" r:id="rId208"/>
    <hyperlink ref="J186" r:id="rId209"/>
    <hyperlink ref="J185" r:id="rId210"/>
    <hyperlink ref="J182" r:id="rId211"/>
    <hyperlink ref="J235" r:id="rId212"/>
    <hyperlink ref="J236" r:id="rId213"/>
    <hyperlink ref="J237" r:id="rId214"/>
    <hyperlink ref="J234" r:id="rId215"/>
  </hyperlinks>
  <printOptions horizontalCentered="1"/>
  <pageMargins left="0" right="0" top="0" bottom="0" header="0" footer="0"/>
  <pageSetup scale="44" orientation="landscape" r:id="rId216"/>
  <headerFooter alignWithMargins="0"/>
  <rowBreaks count="3" manualBreakCount="3">
    <brk id="155" max="18" man="1"/>
    <brk id="184" max="18" man="1"/>
    <brk id="238" max="18" man="1"/>
  </rowBreaks>
  <colBreaks count="1" manualBreakCount="1">
    <brk id="20" max="1048575" man="1"/>
  </colBreaks>
  <drawing r:id="rId2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379"/>
  <sheetViews>
    <sheetView topLeftCell="A10" zoomScale="84" zoomScaleNormal="84" zoomScaleSheetLayoutView="78" workbookViewId="0">
      <pane ySplit="6" topLeftCell="A141" activePane="bottomLeft" state="frozen"/>
      <selection activeCell="D10" sqref="D10"/>
      <selection pane="bottomLeft" activeCell="S129" sqref="S129"/>
    </sheetView>
  </sheetViews>
  <sheetFormatPr baseColWidth="10" defaultColWidth="11.7109375" defaultRowHeight="12.75" x14ac:dyDescent="0.2"/>
  <cols>
    <col min="1" max="1" width="4.140625" style="305" customWidth="1"/>
    <col min="2" max="2" width="15.85546875" style="165" bestFit="1" customWidth="1"/>
    <col min="3" max="3" width="33.5703125" style="4" customWidth="1"/>
    <col min="4" max="4" width="32.5703125" style="170" customWidth="1"/>
    <col min="5" max="5" width="32.5703125" style="4" customWidth="1"/>
    <col min="6" max="6" width="16" style="171" customWidth="1"/>
    <col min="7" max="7" width="12.28515625" style="172" customWidth="1"/>
    <col min="8" max="8" width="12.5703125" style="477" customWidth="1"/>
    <col min="9" max="9" width="27" style="170" customWidth="1"/>
    <col min="10" max="10" width="16.28515625" style="285" customWidth="1"/>
    <col min="11" max="11" width="8.28515625" style="166" customWidth="1"/>
    <col min="12" max="12" width="7.140625" style="166" customWidth="1"/>
    <col min="13" max="13" width="8.42578125" style="166" customWidth="1"/>
    <col min="14" max="14" width="8" style="166" customWidth="1"/>
    <col min="15" max="15" width="6.28515625" style="167" customWidth="1"/>
    <col min="16" max="16" width="7.5703125" style="167" customWidth="1"/>
    <col min="17" max="17" width="6.140625" style="167" customWidth="1"/>
    <col min="18" max="18" width="6.7109375" style="167" customWidth="1"/>
    <col min="19" max="19" width="42.42578125" style="284" customWidth="1"/>
    <col min="20" max="30" width="11.7109375" style="166" customWidth="1"/>
    <col min="31" max="238" width="11.7109375" style="166"/>
    <col min="239" max="239" width="4.140625" style="166" customWidth="1"/>
    <col min="240" max="240" width="15.85546875" style="166" bestFit="1" customWidth="1"/>
    <col min="241" max="241" width="30.7109375" style="166" customWidth="1"/>
    <col min="242" max="243" width="32.5703125" style="166" customWidth="1"/>
    <col min="244" max="244" width="14.5703125" style="166" customWidth="1"/>
    <col min="245" max="245" width="12.28515625" style="166" customWidth="1"/>
    <col min="246" max="246" width="12.5703125" style="166" customWidth="1"/>
    <col min="247" max="247" width="27" style="166" customWidth="1"/>
    <col min="248" max="248" width="15" style="166" customWidth="1"/>
    <col min="249" max="249" width="18.28515625" style="166" customWidth="1"/>
    <col min="250" max="250" width="18.85546875" style="166" customWidth="1"/>
    <col min="251" max="251" width="14.140625" style="166" customWidth="1"/>
    <col min="252" max="266" width="0" style="166" hidden="1" customWidth="1"/>
    <col min="267" max="274" width="11.7109375" style="166" customWidth="1"/>
    <col min="275" max="275" width="45.140625" style="166" customWidth="1"/>
    <col min="276" max="286" width="11.7109375" style="166" customWidth="1"/>
    <col min="287" max="494" width="11.7109375" style="166"/>
    <col min="495" max="495" width="4.140625" style="166" customWidth="1"/>
    <col min="496" max="496" width="15.85546875" style="166" bestFit="1" customWidth="1"/>
    <col min="497" max="497" width="30.7109375" style="166" customWidth="1"/>
    <col min="498" max="499" width="32.5703125" style="166" customWidth="1"/>
    <col min="500" max="500" width="14.5703125" style="166" customWidth="1"/>
    <col min="501" max="501" width="12.28515625" style="166" customWidth="1"/>
    <col min="502" max="502" width="12.5703125" style="166" customWidth="1"/>
    <col min="503" max="503" width="27" style="166" customWidth="1"/>
    <col min="504" max="504" width="15" style="166" customWidth="1"/>
    <col min="505" max="505" width="18.28515625" style="166" customWidth="1"/>
    <col min="506" max="506" width="18.85546875" style="166" customWidth="1"/>
    <col min="507" max="507" width="14.140625" style="166" customWidth="1"/>
    <col min="508" max="522" width="0" style="166" hidden="1" customWidth="1"/>
    <col min="523" max="530" width="11.7109375" style="166" customWidth="1"/>
    <col min="531" max="531" width="45.140625" style="166" customWidth="1"/>
    <col min="532" max="542" width="11.7109375" style="166" customWidth="1"/>
    <col min="543" max="750" width="11.7109375" style="166"/>
    <col min="751" max="751" width="4.140625" style="166" customWidth="1"/>
    <col min="752" max="752" width="15.85546875" style="166" bestFit="1" customWidth="1"/>
    <col min="753" max="753" width="30.7109375" style="166" customWidth="1"/>
    <col min="754" max="755" width="32.5703125" style="166" customWidth="1"/>
    <col min="756" max="756" width="14.5703125" style="166" customWidth="1"/>
    <col min="757" max="757" width="12.28515625" style="166" customWidth="1"/>
    <col min="758" max="758" width="12.5703125" style="166" customWidth="1"/>
    <col min="759" max="759" width="27" style="166" customWidth="1"/>
    <col min="760" max="760" width="15" style="166" customWidth="1"/>
    <col min="761" max="761" width="18.28515625" style="166" customWidth="1"/>
    <col min="762" max="762" width="18.85546875" style="166" customWidth="1"/>
    <col min="763" max="763" width="14.140625" style="166" customWidth="1"/>
    <col min="764" max="778" width="0" style="166" hidden="1" customWidth="1"/>
    <col min="779" max="786" width="11.7109375" style="166" customWidth="1"/>
    <col min="787" max="787" width="45.140625" style="166" customWidth="1"/>
    <col min="788" max="798" width="11.7109375" style="166" customWidth="1"/>
    <col min="799" max="1006" width="11.7109375" style="166"/>
    <col min="1007" max="1007" width="4.140625" style="166" customWidth="1"/>
    <col min="1008" max="1008" width="15.85546875" style="166" bestFit="1" customWidth="1"/>
    <col min="1009" max="1009" width="30.7109375" style="166" customWidth="1"/>
    <col min="1010" max="1011" width="32.5703125" style="166" customWidth="1"/>
    <col min="1012" max="1012" width="14.5703125" style="166" customWidth="1"/>
    <col min="1013" max="1013" width="12.28515625" style="166" customWidth="1"/>
    <col min="1014" max="1014" width="12.5703125" style="166" customWidth="1"/>
    <col min="1015" max="1015" width="27" style="166" customWidth="1"/>
    <col min="1016" max="1016" width="15" style="166" customWidth="1"/>
    <col min="1017" max="1017" width="18.28515625" style="166" customWidth="1"/>
    <col min="1018" max="1018" width="18.85546875" style="166" customWidth="1"/>
    <col min="1019" max="1019" width="14.140625" style="166" customWidth="1"/>
    <col min="1020" max="1034" width="0" style="166" hidden="1" customWidth="1"/>
    <col min="1035" max="1042" width="11.7109375" style="166" customWidth="1"/>
    <col min="1043" max="1043" width="45.140625" style="166" customWidth="1"/>
    <col min="1044" max="1054" width="11.7109375" style="166" customWidth="1"/>
    <col min="1055" max="1262" width="11.7109375" style="166"/>
    <col min="1263" max="1263" width="4.140625" style="166" customWidth="1"/>
    <col min="1264" max="1264" width="15.85546875" style="166" bestFit="1" customWidth="1"/>
    <col min="1265" max="1265" width="30.7109375" style="166" customWidth="1"/>
    <col min="1266" max="1267" width="32.5703125" style="166" customWidth="1"/>
    <col min="1268" max="1268" width="14.5703125" style="166" customWidth="1"/>
    <col min="1269" max="1269" width="12.28515625" style="166" customWidth="1"/>
    <col min="1270" max="1270" width="12.5703125" style="166" customWidth="1"/>
    <col min="1271" max="1271" width="27" style="166" customWidth="1"/>
    <col min="1272" max="1272" width="15" style="166" customWidth="1"/>
    <col min="1273" max="1273" width="18.28515625" style="166" customWidth="1"/>
    <col min="1274" max="1274" width="18.85546875" style="166" customWidth="1"/>
    <col min="1275" max="1275" width="14.140625" style="166" customWidth="1"/>
    <col min="1276" max="1290" width="0" style="166" hidden="1" customWidth="1"/>
    <col min="1291" max="1298" width="11.7109375" style="166" customWidth="1"/>
    <col min="1299" max="1299" width="45.140625" style="166" customWidth="1"/>
    <col min="1300" max="1310" width="11.7109375" style="166" customWidth="1"/>
    <col min="1311" max="1518" width="11.7109375" style="166"/>
    <col min="1519" max="1519" width="4.140625" style="166" customWidth="1"/>
    <col min="1520" max="1520" width="15.85546875" style="166" bestFit="1" customWidth="1"/>
    <col min="1521" max="1521" width="30.7109375" style="166" customWidth="1"/>
    <col min="1522" max="1523" width="32.5703125" style="166" customWidth="1"/>
    <col min="1524" max="1524" width="14.5703125" style="166" customWidth="1"/>
    <col min="1525" max="1525" width="12.28515625" style="166" customWidth="1"/>
    <col min="1526" max="1526" width="12.5703125" style="166" customWidth="1"/>
    <col min="1527" max="1527" width="27" style="166" customWidth="1"/>
    <col min="1528" max="1528" width="15" style="166" customWidth="1"/>
    <col min="1529" max="1529" width="18.28515625" style="166" customWidth="1"/>
    <col min="1530" max="1530" width="18.85546875" style="166" customWidth="1"/>
    <col min="1531" max="1531" width="14.140625" style="166" customWidth="1"/>
    <col min="1532" max="1546" width="0" style="166" hidden="1" customWidth="1"/>
    <col min="1547" max="1554" width="11.7109375" style="166" customWidth="1"/>
    <col min="1555" max="1555" width="45.140625" style="166" customWidth="1"/>
    <col min="1556" max="1566" width="11.7109375" style="166" customWidth="1"/>
    <col min="1567" max="1774" width="11.7109375" style="166"/>
    <col min="1775" max="1775" width="4.140625" style="166" customWidth="1"/>
    <col min="1776" max="1776" width="15.85546875" style="166" bestFit="1" customWidth="1"/>
    <col min="1777" max="1777" width="30.7109375" style="166" customWidth="1"/>
    <col min="1778" max="1779" width="32.5703125" style="166" customWidth="1"/>
    <col min="1780" max="1780" width="14.5703125" style="166" customWidth="1"/>
    <col min="1781" max="1781" width="12.28515625" style="166" customWidth="1"/>
    <col min="1782" max="1782" width="12.5703125" style="166" customWidth="1"/>
    <col min="1783" max="1783" width="27" style="166" customWidth="1"/>
    <col min="1784" max="1784" width="15" style="166" customWidth="1"/>
    <col min="1785" max="1785" width="18.28515625" style="166" customWidth="1"/>
    <col min="1786" max="1786" width="18.85546875" style="166" customWidth="1"/>
    <col min="1787" max="1787" width="14.140625" style="166" customWidth="1"/>
    <col min="1788" max="1802" width="0" style="166" hidden="1" customWidth="1"/>
    <col min="1803" max="1810" width="11.7109375" style="166" customWidth="1"/>
    <col min="1811" max="1811" width="45.140625" style="166" customWidth="1"/>
    <col min="1812" max="1822" width="11.7109375" style="166" customWidth="1"/>
    <col min="1823" max="2030" width="11.7109375" style="166"/>
    <col min="2031" max="2031" width="4.140625" style="166" customWidth="1"/>
    <col min="2032" max="2032" width="15.85546875" style="166" bestFit="1" customWidth="1"/>
    <col min="2033" max="2033" width="30.7109375" style="166" customWidth="1"/>
    <col min="2034" max="2035" width="32.5703125" style="166" customWidth="1"/>
    <col min="2036" max="2036" width="14.5703125" style="166" customWidth="1"/>
    <col min="2037" max="2037" width="12.28515625" style="166" customWidth="1"/>
    <col min="2038" max="2038" width="12.5703125" style="166" customWidth="1"/>
    <col min="2039" max="2039" width="27" style="166" customWidth="1"/>
    <col min="2040" max="2040" width="15" style="166" customWidth="1"/>
    <col min="2041" max="2041" width="18.28515625" style="166" customWidth="1"/>
    <col min="2042" max="2042" width="18.85546875" style="166" customWidth="1"/>
    <col min="2043" max="2043" width="14.140625" style="166" customWidth="1"/>
    <col min="2044" max="2058" width="0" style="166" hidden="1" customWidth="1"/>
    <col min="2059" max="2066" width="11.7109375" style="166" customWidth="1"/>
    <col min="2067" max="2067" width="45.140625" style="166" customWidth="1"/>
    <col min="2068" max="2078" width="11.7109375" style="166" customWidth="1"/>
    <col min="2079" max="2286" width="11.7109375" style="166"/>
    <col min="2287" max="2287" width="4.140625" style="166" customWidth="1"/>
    <col min="2288" max="2288" width="15.85546875" style="166" bestFit="1" customWidth="1"/>
    <col min="2289" max="2289" width="30.7109375" style="166" customWidth="1"/>
    <col min="2290" max="2291" width="32.5703125" style="166" customWidth="1"/>
    <col min="2292" max="2292" width="14.5703125" style="166" customWidth="1"/>
    <col min="2293" max="2293" width="12.28515625" style="166" customWidth="1"/>
    <col min="2294" max="2294" width="12.5703125" style="166" customWidth="1"/>
    <col min="2295" max="2295" width="27" style="166" customWidth="1"/>
    <col min="2296" max="2296" width="15" style="166" customWidth="1"/>
    <col min="2297" max="2297" width="18.28515625" style="166" customWidth="1"/>
    <col min="2298" max="2298" width="18.85546875" style="166" customWidth="1"/>
    <col min="2299" max="2299" width="14.140625" style="166" customWidth="1"/>
    <col min="2300" max="2314" width="0" style="166" hidden="1" customWidth="1"/>
    <col min="2315" max="2322" width="11.7109375" style="166" customWidth="1"/>
    <col min="2323" max="2323" width="45.140625" style="166" customWidth="1"/>
    <col min="2324" max="2334" width="11.7109375" style="166" customWidth="1"/>
    <col min="2335" max="2542" width="11.7109375" style="166"/>
    <col min="2543" max="2543" width="4.140625" style="166" customWidth="1"/>
    <col min="2544" max="2544" width="15.85546875" style="166" bestFit="1" customWidth="1"/>
    <col min="2545" max="2545" width="30.7109375" style="166" customWidth="1"/>
    <col min="2546" max="2547" width="32.5703125" style="166" customWidth="1"/>
    <col min="2548" max="2548" width="14.5703125" style="166" customWidth="1"/>
    <col min="2549" max="2549" width="12.28515625" style="166" customWidth="1"/>
    <col min="2550" max="2550" width="12.5703125" style="166" customWidth="1"/>
    <col min="2551" max="2551" width="27" style="166" customWidth="1"/>
    <col min="2552" max="2552" width="15" style="166" customWidth="1"/>
    <col min="2553" max="2553" width="18.28515625" style="166" customWidth="1"/>
    <col min="2554" max="2554" width="18.85546875" style="166" customWidth="1"/>
    <col min="2555" max="2555" width="14.140625" style="166" customWidth="1"/>
    <col min="2556" max="2570" width="0" style="166" hidden="1" customWidth="1"/>
    <col min="2571" max="2578" width="11.7109375" style="166" customWidth="1"/>
    <col min="2579" max="2579" width="45.140625" style="166" customWidth="1"/>
    <col min="2580" max="2590" width="11.7109375" style="166" customWidth="1"/>
    <col min="2591" max="2798" width="11.7109375" style="166"/>
    <col min="2799" max="2799" width="4.140625" style="166" customWidth="1"/>
    <col min="2800" max="2800" width="15.85546875" style="166" bestFit="1" customWidth="1"/>
    <col min="2801" max="2801" width="30.7109375" style="166" customWidth="1"/>
    <col min="2802" max="2803" width="32.5703125" style="166" customWidth="1"/>
    <col min="2804" max="2804" width="14.5703125" style="166" customWidth="1"/>
    <col min="2805" max="2805" width="12.28515625" style="166" customWidth="1"/>
    <col min="2806" max="2806" width="12.5703125" style="166" customWidth="1"/>
    <col min="2807" max="2807" width="27" style="166" customWidth="1"/>
    <col min="2808" max="2808" width="15" style="166" customWidth="1"/>
    <col min="2809" max="2809" width="18.28515625" style="166" customWidth="1"/>
    <col min="2810" max="2810" width="18.85546875" style="166" customWidth="1"/>
    <col min="2811" max="2811" width="14.140625" style="166" customWidth="1"/>
    <col min="2812" max="2826" width="0" style="166" hidden="1" customWidth="1"/>
    <col min="2827" max="2834" width="11.7109375" style="166" customWidth="1"/>
    <col min="2835" max="2835" width="45.140625" style="166" customWidth="1"/>
    <col min="2836" max="2846" width="11.7109375" style="166" customWidth="1"/>
    <col min="2847" max="3054" width="11.7109375" style="166"/>
    <col min="3055" max="3055" width="4.140625" style="166" customWidth="1"/>
    <col min="3056" max="3056" width="15.85546875" style="166" bestFit="1" customWidth="1"/>
    <col min="3057" max="3057" width="30.7109375" style="166" customWidth="1"/>
    <col min="3058" max="3059" width="32.5703125" style="166" customWidth="1"/>
    <col min="3060" max="3060" width="14.5703125" style="166" customWidth="1"/>
    <col min="3061" max="3061" width="12.28515625" style="166" customWidth="1"/>
    <col min="3062" max="3062" width="12.5703125" style="166" customWidth="1"/>
    <col min="3063" max="3063" width="27" style="166" customWidth="1"/>
    <col min="3064" max="3064" width="15" style="166" customWidth="1"/>
    <col min="3065" max="3065" width="18.28515625" style="166" customWidth="1"/>
    <col min="3066" max="3066" width="18.85546875" style="166" customWidth="1"/>
    <col min="3067" max="3067" width="14.140625" style="166" customWidth="1"/>
    <col min="3068" max="3082" width="0" style="166" hidden="1" customWidth="1"/>
    <col min="3083" max="3090" width="11.7109375" style="166" customWidth="1"/>
    <col min="3091" max="3091" width="45.140625" style="166" customWidth="1"/>
    <col min="3092" max="3102" width="11.7109375" style="166" customWidth="1"/>
    <col min="3103" max="3310" width="11.7109375" style="166"/>
    <col min="3311" max="3311" width="4.140625" style="166" customWidth="1"/>
    <col min="3312" max="3312" width="15.85546875" style="166" bestFit="1" customWidth="1"/>
    <col min="3313" max="3313" width="30.7109375" style="166" customWidth="1"/>
    <col min="3314" max="3315" width="32.5703125" style="166" customWidth="1"/>
    <col min="3316" max="3316" width="14.5703125" style="166" customWidth="1"/>
    <col min="3317" max="3317" width="12.28515625" style="166" customWidth="1"/>
    <col min="3318" max="3318" width="12.5703125" style="166" customWidth="1"/>
    <col min="3319" max="3319" width="27" style="166" customWidth="1"/>
    <col min="3320" max="3320" width="15" style="166" customWidth="1"/>
    <col min="3321" max="3321" width="18.28515625" style="166" customWidth="1"/>
    <col min="3322" max="3322" width="18.85546875" style="166" customWidth="1"/>
    <col min="3323" max="3323" width="14.140625" style="166" customWidth="1"/>
    <col min="3324" max="3338" width="0" style="166" hidden="1" customWidth="1"/>
    <col min="3339" max="3346" width="11.7109375" style="166" customWidth="1"/>
    <col min="3347" max="3347" width="45.140625" style="166" customWidth="1"/>
    <col min="3348" max="3358" width="11.7109375" style="166" customWidth="1"/>
    <col min="3359" max="3566" width="11.7109375" style="166"/>
    <col min="3567" max="3567" width="4.140625" style="166" customWidth="1"/>
    <col min="3568" max="3568" width="15.85546875" style="166" bestFit="1" customWidth="1"/>
    <col min="3569" max="3569" width="30.7109375" style="166" customWidth="1"/>
    <col min="3570" max="3571" width="32.5703125" style="166" customWidth="1"/>
    <col min="3572" max="3572" width="14.5703125" style="166" customWidth="1"/>
    <col min="3573" max="3573" width="12.28515625" style="166" customWidth="1"/>
    <col min="3574" max="3574" width="12.5703125" style="166" customWidth="1"/>
    <col min="3575" max="3575" width="27" style="166" customWidth="1"/>
    <col min="3576" max="3576" width="15" style="166" customWidth="1"/>
    <col min="3577" max="3577" width="18.28515625" style="166" customWidth="1"/>
    <col min="3578" max="3578" width="18.85546875" style="166" customWidth="1"/>
    <col min="3579" max="3579" width="14.140625" style="166" customWidth="1"/>
    <col min="3580" max="3594" width="0" style="166" hidden="1" customWidth="1"/>
    <col min="3595" max="3602" width="11.7109375" style="166" customWidth="1"/>
    <col min="3603" max="3603" width="45.140625" style="166" customWidth="1"/>
    <col min="3604" max="3614" width="11.7109375" style="166" customWidth="1"/>
    <col min="3615" max="3822" width="11.7109375" style="166"/>
    <col min="3823" max="3823" width="4.140625" style="166" customWidth="1"/>
    <col min="3824" max="3824" width="15.85546875" style="166" bestFit="1" customWidth="1"/>
    <col min="3825" max="3825" width="30.7109375" style="166" customWidth="1"/>
    <col min="3826" max="3827" width="32.5703125" style="166" customWidth="1"/>
    <col min="3828" max="3828" width="14.5703125" style="166" customWidth="1"/>
    <col min="3829" max="3829" width="12.28515625" style="166" customWidth="1"/>
    <col min="3830" max="3830" width="12.5703125" style="166" customWidth="1"/>
    <col min="3831" max="3831" width="27" style="166" customWidth="1"/>
    <col min="3832" max="3832" width="15" style="166" customWidth="1"/>
    <col min="3833" max="3833" width="18.28515625" style="166" customWidth="1"/>
    <col min="3834" max="3834" width="18.85546875" style="166" customWidth="1"/>
    <col min="3835" max="3835" width="14.140625" style="166" customWidth="1"/>
    <col min="3836" max="3850" width="0" style="166" hidden="1" customWidth="1"/>
    <col min="3851" max="3858" width="11.7109375" style="166" customWidth="1"/>
    <col min="3859" max="3859" width="45.140625" style="166" customWidth="1"/>
    <col min="3860" max="3870" width="11.7109375" style="166" customWidth="1"/>
    <col min="3871" max="4078" width="11.7109375" style="166"/>
    <col min="4079" max="4079" width="4.140625" style="166" customWidth="1"/>
    <col min="4080" max="4080" width="15.85546875" style="166" bestFit="1" customWidth="1"/>
    <col min="4081" max="4081" width="30.7109375" style="166" customWidth="1"/>
    <col min="4082" max="4083" width="32.5703125" style="166" customWidth="1"/>
    <col min="4084" max="4084" width="14.5703125" style="166" customWidth="1"/>
    <col min="4085" max="4085" width="12.28515625" style="166" customWidth="1"/>
    <col min="4086" max="4086" width="12.5703125" style="166" customWidth="1"/>
    <col min="4087" max="4087" width="27" style="166" customWidth="1"/>
    <col min="4088" max="4088" width="15" style="166" customWidth="1"/>
    <col min="4089" max="4089" width="18.28515625" style="166" customWidth="1"/>
    <col min="4090" max="4090" width="18.85546875" style="166" customWidth="1"/>
    <col min="4091" max="4091" width="14.140625" style="166" customWidth="1"/>
    <col min="4092" max="4106" width="0" style="166" hidden="1" customWidth="1"/>
    <col min="4107" max="4114" width="11.7109375" style="166" customWidth="1"/>
    <col min="4115" max="4115" width="45.140625" style="166" customWidth="1"/>
    <col min="4116" max="4126" width="11.7109375" style="166" customWidth="1"/>
    <col min="4127" max="4334" width="11.7109375" style="166"/>
    <col min="4335" max="4335" width="4.140625" style="166" customWidth="1"/>
    <col min="4336" max="4336" width="15.85546875" style="166" bestFit="1" customWidth="1"/>
    <col min="4337" max="4337" width="30.7109375" style="166" customWidth="1"/>
    <col min="4338" max="4339" width="32.5703125" style="166" customWidth="1"/>
    <col min="4340" max="4340" width="14.5703125" style="166" customWidth="1"/>
    <col min="4341" max="4341" width="12.28515625" style="166" customWidth="1"/>
    <col min="4342" max="4342" width="12.5703125" style="166" customWidth="1"/>
    <col min="4343" max="4343" width="27" style="166" customWidth="1"/>
    <col min="4344" max="4344" width="15" style="166" customWidth="1"/>
    <col min="4345" max="4345" width="18.28515625" style="166" customWidth="1"/>
    <col min="4346" max="4346" width="18.85546875" style="166" customWidth="1"/>
    <col min="4347" max="4347" width="14.140625" style="166" customWidth="1"/>
    <col min="4348" max="4362" width="0" style="166" hidden="1" customWidth="1"/>
    <col min="4363" max="4370" width="11.7109375" style="166" customWidth="1"/>
    <col min="4371" max="4371" width="45.140625" style="166" customWidth="1"/>
    <col min="4372" max="4382" width="11.7109375" style="166" customWidth="1"/>
    <col min="4383" max="4590" width="11.7109375" style="166"/>
    <col min="4591" max="4591" width="4.140625" style="166" customWidth="1"/>
    <col min="4592" max="4592" width="15.85546875" style="166" bestFit="1" customWidth="1"/>
    <col min="4593" max="4593" width="30.7109375" style="166" customWidth="1"/>
    <col min="4594" max="4595" width="32.5703125" style="166" customWidth="1"/>
    <col min="4596" max="4596" width="14.5703125" style="166" customWidth="1"/>
    <col min="4597" max="4597" width="12.28515625" style="166" customWidth="1"/>
    <col min="4598" max="4598" width="12.5703125" style="166" customWidth="1"/>
    <col min="4599" max="4599" width="27" style="166" customWidth="1"/>
    <col min="4600" max="4600" width="15" style="166" customWidth="1"/>
    <col min="4601" max="4601" width="18.28515625" style="166" customWidth="1"/>
    <col min="4602" max="4602" width="18.85546875" style="166" customWidth="1"/>
    <col min="4603" max="4603" width="14.140625" style="166" customWidth="1"/>
    <col min="4604" max="4618" width="0" style="166" hidden="1" customWidth="1"/>
    <col min="4619" max="4626" width="11.7109375" style="166" customWidth="1"/>
    <col min="4627" max="4627" width="45.140625" style="166" customWidth="1"/>
    <col min="4628" max="4638" width="11.7109375" style="166" customWidth="1"/>
    <col min="4639" max="4846" width="11.7109375" style="166"/>
    <col min="4847" max="4847" width="4.140625" style="166" customWidth="1"/>
    <col min="4848" max="4848" width="15.85546875" style="166" bestFit="1" customWidth="1"/>
    <col min="4849" max="4849" width="30.7109375" style="166" customWidth="1"/>
    <col min="4850" max="4851" width="32.5703125" style="166" customWidth="1"/>
    <col min="4852" max="4852" width="14.5703125" style="166" customWidth="1"/>
    <col min="4853" max="4853" width="12.28515625" style="166" customWidth="1"/>
    <col min="4854" max="4854" width="12.5703125" style="166" customWidth="1"/>
    <col min="4855" max="4855" width="27" style="166" customWidth="1"/>
    <col min="4856" max="4856" width="15" style="166" customWidth="1"/>
    <col min="4857" max="4857" width="18.28515625" style="166" customWidth="1"/>
    <col min="4858" max="4858" width="18.85546875" style="166" customWidth="1"/>
    <col min="4859" max="4859" width="14.140625" style="166" customWidth="1"/>
    <col min="4860" max="4874" width="0" style="166" hidden="1" customWidth="1"/>
    <col min="4875" max="4882" width="11.7109375" style="166" customWidth="1"/>
    <col min="4883" max="4883" width="45.140625" style="166" customWidth="1"/>
    <col min="4884" max="4894" width="11.7109375" style="166" customWidth="1"/>
    <col min="4895" max="5102" width="11.7109375" style="166"/>
    <col min="5103" max="5103" width="4.140625" style="166" customWidth="1"/>
    <col min="5104" max="5104" width="15.85546875" style="166" bestFit="1" customWidth="1"/>
    <col min="5105" max="5105" width="30.7109375" style="166" customWidth="1"/>
    <col min="5106" max="5107" width="32.5703125" style="166" customWidth="1"/>
    <col min="5108" max="5108" width="14.5703125" style="166" customWidth="1"/>
    <col min="5109" max="5109" width="12.28515625" style="166" customWidth="1"/>
    <col min="5110" max="5110" width="12.5703125" style="166" customWidth="1"/>
    <col min="5111" max="5111" width="27" style="166" customWidth="1"/>
    <col min="5112" max="5112" width="15" style="166" customWidth="1"/>
    <col min="5113" max="5113" width="18.28515625" style="166" customWidth="1"/>
    <col min="5114" max="5114" width="18.85546875" style="166" customWidth="1"/>
    <col min="5115" max="5115" width="14.140625" style="166" customWidth="1"/>
    <col min="5116" max="5130" width="0" style="166" hidden="1" customWidth="1"/>
    <col min="5131" max="5138" width="11.7109375" style="166" customWidth="1"/>
    <col min="5139" max="5139" width="45.140625" style="166" customWidth="1"/>
    <col min="5140" max="5150" width="11.7109375" style="166" customWidth="1"/>
    <col min="5151" max="5358" width="11.7109375" style="166"/>
    <col min="5359" max="5359" width="4.140625" style="166" customWidth="1"/>
    <col min="5360" max="5360" width="15.85546875" style="166" bestFit="1" customWidth="1"/>
    <col min="5361" max="5361" width="30.7109375" style="166" customWidth="1"/>
    <col min="5362" max="5363" width="32.5703125" style="166" customWidth="1"/>
    <col min="5364" max="5364" width="14.5703125" style="166" customWidth="1"/>
    <col min="5365" max="5365" width="12.28515625" style="166" customWidth="1"/>
    <col min="5366" max="5366" width="12.5703125" style="166" customWidth="1"/>
    <col min="5367" max="5367" width="27" style="166" customWidth="1"/>
    <col min="5368" max="5368" width="15" style="166" customWidth="1"/>
    <col min="5369" max="5369" width="18.28515625" style="166" customWidth="1"/>
    <col min="5370" max="5370" width="18.85546875" style="166" customWidth="1"/>
    <col min="5371" max="5371" width="14.140625" style="166" customWidth="1"/>
    <col min="5372" max="5386" width="0" style="166" hidden="1" customWidth="1"/>
    <col min="5387" max="5394" width="11.7109375" style="166" customWidth="1"/>
    <col min="5395" max="5395" width="45.140625" style="166" customWidth="1"/>
    <col min="5396" max="5406" width="11.7109375" style="166" customWidth="1"/>
    <col min="5407" max="5614" width="11.7109375" style="166"/>
    <col min="5615" max="5615" width="4.140625" style="166" customWidth="1"/>
    <col min="5616" max="5616" width="15.85546875" style="166" bestFit="1" customWidth="1"/>
    <col min="5617" max="5617" width="30.7109375" style="166" customWidth="1"/>
    <col min="5618" max="5619" width="32.5703125" style="166" customWidth="1"/>
    <col min="5620" max="5620" width="14.5703125" style="166" customWidth="1"/>
    <col min="5621" max="5621" width="12.28515625" style="166" customWidth="1"/>
    <col min="5622" max="5622" width="12.5703125" style="166" customWidth="1"/>
    <col min="5623" max="5623" width="27" style="166" customWidth="1"/>
    <col min="5624" max="5624" width="15" style="166" customWidth="1"/>
    <col min="5625" max="5625" width="18.28515625" style="166" customWidth="1"/>
    <col min="5626" max="5626" width="18.85546875" style="166" customWidth="1"/>
    <col min="5627" max="5627" width="14.140625" style="166" customWidth="1"/>
    <col min="5628" max="5642" width="0" style="166" hidden="1" customWidth="1"/>
    <col min="5643" max="5650" width="11.7109375" style="166" customWidth="1"/>
    <col min="5651" max="5651" width="45.140625" style="166" customWidth="1"/>
    <col min="5652" max="5662" width="11.7109375" style="166" customWidth="1"/>
    <col min="5663" max="5870" width="11.7109375" style="166"/>
    <col min="5871" max="5871" width="4.140625" style="166" customWidth="1"/>
    <col min="5872" max="5872" width="15.85546875" style="166" bestFit="1" customWidth="1"/>
    <col min="5873" max="5873" width="30.7109375" style="166" customWidth="1"/>
    <col min="5874" max="5875" width="32.5703125" style="166" customWidth="1"/>
    <col min="5876" max="5876" width="14.5703125" style="166" customWidth="1"/>
    <col min="5877" max="5877" width="12.28515625" style="166" customWidth="1"/>
    <col min="5878" max="5878" width="12.5703125" style="166" customWidth="1"/>
    <col min="5879" max="5879" width="27" style="166" customWidth="1"/>
    <col min="5880" max="5880" width="15" style="166" customWidth="1"/>
    <col min="5881" max="5881" width="18.28515625" style="166" customWidth="1"/>
    <col min="5882" max="5882" width="18.85546875" style="166" customWidth="1"/>
    <col min="5883" max="5883" width="14.140625" style="166" customWidth="1"/>
    <col min="5884" max="5898" width="0" style="166" hidden="1" customWidth="1"/>
    <col min="5899" max="5906" width="11.7109375" style="166" customWidth="1"/>
    <col min="5907" max="5907" width="45.140625" style="166" customWidth="1"/>
    <col min="5908" max="5918" width="11.7109375" style="166" customWidth="1"/>
    <col min="5919" max="6126" width="11.7109375" style="166"/>
    <col min="6127" max="6127" width="4.140625" style="166" customWidth="1"/>
    <col min="6128" max="6128" width="15.85546875" style="166" bestFit="1" customWidth="1"/>
    <col min="6129" max="6129" width="30.7109375" style="166" customWidth="1"/>
    <col min="6130" max="6131" width="32.5703125" style="166" customWidth="1"/>
    <col min="6132" max="6132" width="14.5703125" style="166" customWidth="1"/>
    <col min="6133" max="6133" width="12.28515625" style="166" customWidth="1"/>
    <col min="6134" max="6134" width="12.5703125" style="166" customWidth="1"/>
    <col min="6135" max="6135" width="27" style="166" customWidth="1"/>
    <col min="6136" max="6136" width="15" style="166" customWidth="1"/>
    <col min="6137" max="6137" width="18.28515625" style="166" customWidth="1"/>
    <col min="6138" max="6138" width="18.85546875" style="166" customWidth="1"/>
    <col min="6139" max="6139" width="14.140625" style="166" customWidth="1"/>
    <col min="6140" max="6154" width="0" style="166" hidden="1" customWidth="1"/>
    <col min="6155" max="6162" width="11.7109375" style="166" customWidth="1"/>
    <col min="6163" max="6163" width="45.140625" style="166" customWidth="1"/>
    <col min="6164" max="6174" width="11.7109375" style="166" customWidth="1"/>
    <col min="6175" max="6382" width="11.7109375" style="166"/>
    <col min="6383" max="6383" width="4.140625" style="166" customWidth="1"/>
    <col min="6384" max="6384" width="15.85546875" style="166" bestFit="1" customWidth="1"/>
    <col min="6385" max="6385" width="30.7109375" style="166" customWidth="1"/>
    <col min="6386" max="6387" width="32.5703125" style="166" customWidth="1"/>
    <col min="6388" max="6388" width="14.5703125" style="166" customWidth="1"/>
    <col min="6389" max="6389" width="12.28515625" style="166" customWidth="1"/>
    <col min="6390" max="6390" width="12.5703125" style="166" customWidth="1"/>
    <col min="6391" max="6391" width="27" style="166" customWidth="1"/>
    <col min="6392" max="6392" width="15" style="166" customWidth="1"/>
    <col min="6393" max="6393" width="18.28515625" style="166" customWidth="1"/>
    <col min="6394" max="6394" width="18.85546875" style="166" customWidth="1"/>
    <col min="6395" max="6395" width="14.140625" style="166" customWidth="1"/>
    <col min="6396" max="6410" width="0" style="166" hidden="1" customWidth="1"/>
    <col min="6411" max="6418" width="11.7109375" style="166" customWidth="1"/>
    <col min="6419" max="6419" width="45.140625" style="166" customWidth="1"/>
    <col min="6420" max="6430" width="11.7109375" style="166" customWidth="1"/>
    <col min="6431" max="6638" width="11.7109375" style="166"/>
    <col min="6639" max="6639" width="4.140625" style="166" customWidth="1"/>
    <col min="6640" max="6640" width="15.85546875" style="166" bestFit="1" customWidth="1"/>
    <col min="6641" max="6641" width="30.7109375" style="166" customWidth="1"/>
    <col min="6642" max="6643" width="32.5703125" style="166" customWidth="1"/>
    <col min="6644" max="6644" width="14.5703125" style="166" customWidth="1"/>
    <col min="6645" max="6645" width="12.28515625" style="166" customWidth="1"/>
    <col min="6646" max="6646" width="12.5703125" style="166" customWidth="1"/>
    <col min="6647" max="6647" width="27" style="166" customWidth="1"/>
    <col min="6648" max="6648" width="15" style="166" customWidth="1"/>
    <col min="6649" max="6649" width="18.28515625" style="166" customWidth="1"/>
    <col min="6650" max="6650" width="18.85546875" style="166" customWidth="1"/>
    <col min="6651" max="6651" width="14.140625" style="166" customWidth="1"/>
    <col min="6652" max="6666" width="0" style="166" hidden="1" customWidth="1"/>
    <col min="6667" max="6674" width="11.7109375" style="166" customWidth="1"/>
    <col min="6675" max="6675" width="45.140625" style="166" customWidth="1"/>
    <col min="6676" max="6686" width="11.7109375" style="166" customWidth="1"/>
    <col min="6687" max="6894" width="11.7109375" style="166"/>
    <col min="6895" max="6895" width="4.140625" style="166" customWidth="1"/>
    <col min="6896" max="6896" width="15.85546875" style="166" bestFit="1" customWidth="1"/>
    <col min="6897" max="6897" width="30.7109375" style="166" customWidth="1"/>
    <col min="6898" max="6899" width="32.5703125" style="166" customWidth="1"/>
    <col min="6900" max="6900" width="14.5703125" style="166" customWidth="1"/>
    <col min="6901" max="6901" width="12.28515625" style="166" customWidth="1"/>
    <col min="6902" max="6902" width="12.5703125" style="166" customWidth="1"/>
    <col min="6903" max="6903" width="27" style="166" customWidth="1"/>
    <col min="6904" max="6904" width="15" style="166" customWidth="1"/>
    <col min="6905" max="6905" width="18.28515625" style="166" customWidth="1"/>
    <col min="6906" max="6906" width="18.85546875" style="166" customWidth="1"/>
    <col min="6907" max="6907" width="14.140625" style="166" customWidth="1"/>
    <col min="6908" max="6922" width="0" style="166" hidden="1" customWidth="1"/>
    <col min="6923" max="6930" width="11.7109375" style="166" customWidth="1"/>
    <col min="6931" max="6931" width="45.140625" style="166" customWidth="1"/>
    <col min="6932" max="6942" width="11.7109375" style="166" customWidth="1"/>
    <col min="6943" max="7150" width="11.7109375" style="166"/>
    <col min="7151" max="7151" width="4.140625" style="166" customWidth="1"/>
    <col min="7152" max="7152" width="15.85546875" style="166" bestFit="1" customWidth="1"/>
    <col min="7153" max="7153" width="30.7109375" style="166" customWidth="1"/>
    <col min="7154" max="7155" width="32.5703125" style="166" customWidth="1"/>
    <col min="7156" max="7156" width="14.5703125" style="166" customWidth="1"/>
    <col min="7157" max="7157" width="12.28515625" style="166" customWidth="1"/>
    <col min="7158" max="7158" width="12.5703125" style="166" customWidth="1"/>
    <col min="7159" max="7159" width="27" style="166" customWidth="1"/>
    <col min="7160" max="7160" width="15" style="166" customWidth="1"/>
    <col min="7161" max="7161" width="18.28515625" style="166" customWidth="1"/>
    <col min="7162" max="7162" width="18.85546875" style="166" customWidth="1"/>
    <col min="7163" max="7163" width="14.140625" style="166" customWidth="1"/>
    <col min="7164" max="7178" width="0" style="166" hidden="1" customWidth="1"/>
    <col min="7179" max="7186" width="11.7109375" style="166" customWidth="1"/>
    <col min="7187" max="7187" width="45.140625" style="166" customWidth="1"/>
    <col min="7188" max="7198" width="11.7109375" style="166" customWidth="1"/>
    <col min="7199" max="7406" width="11.7109375" style="166"/>
    <col min="7407" max="7407" width="4.140625" style="166" customWidth="1"/>
    <col min="7408" max="7408" width="15.85546875" style="166" bestFit="1" customWidth="1"/>
    <col min="7409" max="7409" width="30.7109375" style="166" customWidth="1"/>
    <col min="7410" max="7411" width="32.5703125" style="166" customWidth="1"/>
    <col min="7412" max="7412" width="14.5703125" style="166" customWidth="1"/>
    <col min="7413" max="7413" width="12.28515625" style="166" customWidth="1"/>
    <col min="7414" max="7414" width="12.5703125" style="166" customWidth="1"/>
    <col min="7415" max="7415" width="27" style="166" customWidth="1"/>
    <col min="7416" max="7416" width="15" style="166" customWidth="1"/>
    <col min="7417" max="7417" width="18.28515625" style="166" customWidth="1"/>
    <col min="7418" max="7418" width="18.85546875" style="166" customWidth="1"/>
    <col min="7419" max="7419" width="14.140625" style="166" customWidth="1"/>
    <col min="7420" max="7434" width="0" style="166" hidden="1" customWidth="1"/>
    <col min="7435" max="7442" width="11.7109375" style="166" customWidth="1"/>
    <col min="7443" max="7443" width="45.140625" style="166" customWidth="1"/>
    <col min="7444" max="7454" width="11.7109375" style="166" customWidth="1"/>
    <col min="7455" max="7662" width="11.7109375" style="166"/>
    <col min="7663" max="7663" width="4.140625" style="166" customWidth="1"/>
    <col min="7664" max="7664" width="15.85546875" style="166" bestFit="1" customWidth="1"/>
    <col min="7665" max="7665" width="30.7109375" style="166" customWidth="1"/>
    <col min="7666" max="7667" width="32.5703125" style="166" customWidth="1"/>
    <col min="7668" max="7668" width="14.5703125" style="166" customWidth="1"/>
    <col min="7669" max="7669" width="12.28515625" style="166" customWidth="1"/>
    <col min="7670" max="7670" width="12.5703125" style="166" customWidth="1"/>
    <col min="7671" max="7671" width="27" style="166" customWidth="1"/>
    <col min="7672" max="7672" width="15" style="166" customWidth="1"/>
    <col min="7673" max="7673" width="18.28515625" style="166" customWidth="1"/>
    <col min="7674" max="7674" width="18.85546875" style="166" customWidth="1"/>
    <col min="7675" max="7675" width="14.140625" style="166" customWidth="1"/>
    <col min="7676" max="7690" width="0" style="166" hidden="1" customWidth="1"/>
    <col min="7691" max="7698" width="11.7109375" style="166" customWidth="1"/>
    <col min="7699" max="7699" width="45.140625" style="166" customWidth="1"/>
    <col min="7700" max="7710" width="11.7109375" style="166" customWidth="1"/>
    <col min="7711" max="7918" width="11.7109375" style="166"/>
    <col min="7919" max="7919" width="4.140625" style="166" customWidth="1"/>
    <col min="7920" max="7920" width="15.85546875" style="166" bestFit="1" customWidth="1"/>
    <col min="7921" max="7921" width="30.7109375" style="166" customWidth="1"/>
    <col min="7922" max="7923" width="32.5703125" style="166" customWidth="1"/>
    <col min="7924" max="7924" width="14.5703125" style="166" customWidth="1"/>
    <col min="7925" max="7925" width="12.28515625" style="166" customWidth="1"/>
    <col min="7926" max="7926" width="12.5703125" style="166" customWidth="1"/>
    <col min="7927" max="7927" width="27" style="166" customWidth="1"/>
    <col min="7928" max="7928" width="15" style="166" customWidth="1"/>
    <col min="7929" max="7929" width="18.28515625" style="166" customWidth="1"/>
    <col min="7930" max="7930" width="18.85546875" style="166" customWidth="1"/>
    <col min="7931" max="7931" width="14.140625" style="166" customWidth="1"/>
    <col min="7932" max="7946" width="0" style="166" hidden="1" customWidth="1"/>
    <col min="7947" max="7954" width="11.7109375" style="166" customWidth="1"/>
    <col min="7955" max="7955" width="45.140625" style="166" customWidth="1"/>
    <col min="7956" max="7966" width="11.7109375" style="166" customWidth="1"/>
    <col min="7967" max="8174" width="11.7109375" style="166"/>
    <col min="8175" max="8175" width="4.140625" style="166" customWidth="1"/>
    <col min="8176" max="8176" width="15.85546875" style="166" bestFit="1" customWidth="1"/>
    <col min="8177" max="8177" width="30.7109375" style="166" customWidth="1"/>
    <col min="8178" max="8179" width="32.5703125" style="166" customWidth="1"/>
    <col min="8180" max="8180" width="14.5703125" style="166" customWidth="1"/>
    <col min="8181" max="8181" width="12.28515625" style="166" customWidth="1"/>
    <col min="8182" max="8182" width="12.5703125" style="166" customWidth="1"/>
    <col min="8183" max="8183" width="27" style="166" customWidth="1"/>
    <col min="8184" max="8184" width="15" style="166" customWidth="1"/>
    <col min="8185" max="8185" width="18.28515625" style="166" customWidth="1"/>
    <col min="8186" max="8186" width="18.85546875" style="166" customWidth="1"/>
    <col min="8187" max="8187" width="14.140625" style="166" customWidth="1"/>
    <col min="8188" max="8202" width="0" style="166" hidden="1" customWidth="1"/>
    <col min="8203" max="8210" width="11.7109375" style="166" customWidth="1"/>
    <col min="8211" max="8211" width="45.140625" style="166" customWidth="1"/>
    <col min="8212" max="8222" width="11.7109375" style="166" customWidth="1"/>
    <col min="8223" max="8430" width="11.7109375" style="166"/>
    <col min="8431" max="8431" width="4.140625" style="166" customWidth="1"/>
    <col min="8432" max="8432" width="15.85546875" style="166" bestFit="1" customWidth="1"/>
    <col min="8433" max="8433" width="30.7109375" style="166" customWidth="1"/>
    <col min="8434" max="8435" width="32.5703125" style="166" customWidth="1"/>
    <col min="8436" max="8436" width="14.5703125" style="166" customWidth="1"/>
    <col min="8437" max="8437" width="12.28515625" style="166" customWidth="1"/>
    <col min="8438" max="8438" width="12.5703125" style="166" customWidth="1"/>
    <col min="8439" max="8439" width="27" style="166" customWidth="1"/>
    <col min="8440" max="8440" width="15" style="166" customWidth="1"/>
    <col min="8441" max="8441" width="18.28515625" style="166" customWidth="1"/>
    <col min="8442" max="8442" width="18.85546875" style="166" customWidth="1"/>
    <col min="8443" max="8443" width="14.140625" style="166" customWidth="1"/>
    <col min="8444" max="8458" width="0" style="166" hidden="1" customWidth="1"/>
    <col min="8459" max="8466" width="11.7109375" style="166" customWidth="1"/>
    <col min="8467" max="8467" width="45.140625" style="166" customWidth="1"/>
    <col min="8468" max="8478" width="11.7109375" style="166" customWidth="1"/>
    <col min="8479" max="8686" width="11.7109375" style="166"/>
    <col min="8687" max="8687" width="4.140625" style="166" customWidth="1"/>
    <col min="8688" max="8688" width="15.85546875" style="166" bestFit="1" customWidth="1"/>
    <col min="8689" max="8689" width="30.7109375" style="166" customWidth="1"/>
    <col min="8690" max="8691" width="32.5703125" style="166" customWidth="1"/>
    <col min="8692" max="8692" width="14.5703125" style="166" customWidth="1"/>
    <col min="8693" max="8693" width="12.28515625" style="166" customWidth="1"/>
    <col min="8694" max="8694" width="12.5703125" style="166" customWidth="1"/>
    <col min="8695" max="8695" width="27" style="166" customWidth="1"/>
    <col min="8696" max="8696" width="15" style="166" customWidth="1"/>
    <col min="8697" max="8697" width="18.28515625" style="166" customWidth="1"/>
    <col min="8698" max="8698" width="18.85546875" style="166" customWidth="1"/>
    <col min="8699" max="8699" width="14.140625" style="166" customWidth="1"/>
    <col min="8700" max="8714" width="0" style="166" hidden="1" customWidth="1"/>
    <col min="8715" max="8722" width="11.7109375" style="166" customWidth="1"/>
    <col min="8723" max="8723" width="45.140625" style="166" customWidth="1"/>
    <col min="8724" max="8734" width="11.7109375" style="166" customWidth="1"/>
    <col min="8735" max="8942" width="11.7109375" style="166"/>
    <col min="8943" max="8943" width="4.140625" style="166" customWidth="1"/>
    <col min="8944" max="8944" width="15.85546875" style="166" bestFit="1" customWidth="1"/>
    <col min="8945" max="8945" width="30.7109375" style="166" customWidth="1"/>
    <col min="8946" max="8947" width="32.5703125" style="166" customWidth="1"/>
    <col min="8948" max="8948" width="14.5703125" style="166" customWidth="1"/>
    <col min="8949" max="8949" width="12.28515625" style="166" customWidth="1"/>
    <col min="8950" max="8950" width="12.5703125" style="166" customWidth="1"/>
    <col min="8951" max="8951" width="27" style="166" customWidth="1"/>
    <col min="8952" max="8952" width="15" style="166" customWidth="1"/>
    <col min="8953" max="8953" width="18.28515625" style="166" customWidth="1"/>
    <col min="8954" max="8954" width="18.85546875" style="166" customWidth="1"/>
    <col min="8955" max="8955" width="14.140625" style="166" customWidth="1"/>
    <col min="8956" max="8970" width="0" style="166" hidden="1" customWidth="1"/>
    <col min="8971" max="8978" width="11.7109375" style="166" customWidth="1"/>
    <col min="8979" max="8979" width="45.140625" style="166" customWidth="1"/>
    <col min="8980" max="8990" width="11.7109375" style="166" customWidth="1"/>
    <col min="8991" max="9198" width="11.7109375" style="166"/>
    <col min="9199" max="9199" width="4.140625" style="166" customWidth="1"/>
    <col min="9200" max="9200" width="15.85546875" style="166" bestFit="1" customWidth="1"/>
    <col min="9201" max="9201" width="30.7109375" style="166" customWidth="1"/>
    <col min="9202" max="9203" width="32.5703125" style="166" customWidth="1"/>
    <col min="9204" max="9204" width="14.5703125" style="166" customWidth="1"/>
    <col min="9205" max="9205" width="12.28515625" style="166" customWidth="1"/>
    <col min="9206" max="9206" width="12.5703125" style="166" customWidth="1"/>
    <col min="9207" max="9207" width="27" style="166" customWidth="1"/>
    <col min="9208" max="9208" width="15" style="166" customWidth="1"/>
    <col min="9209" max="9209" width="18.28515625" style="166" customWidth="1"/>
    <col min="9210" max="9210" width="18.85546875" style="166" customWidth="1"/>
    <col min="9211" max="9211" width="14.140625" style="166" customWidth="1"/>
    <col min="9212" max="9226" width="0" style="166" hidden="1" customWidth="1"/>
    <col min="9227" max="9234" width="11.7109375" style="166" customWidth="1"/>
    <col min="9235" max="9235" width="45.140625" style="166" customWidth="1"/>
    <col min="9236" max="9246" width="11.7109375" style="166" customWidth="1"/>
    <col min="9247" max="9454" width="11.7109375" style="166"/>
    <col min="9455" max="9455" width="4.140625" style="166" customWidth="1"/>
    <col min="9456" max="9456" width="15.85546875" style="166" bestFit="1" customWidth="1"/>
    <col min="9457" max="9457" width="30.7109375" style="166" customWidth="1"/>
    <col min="9458" max="9459" width="32.5703125" style="166" customWidth="1"/>
    <col min="9460" max="9460" width="14.5703125" style="166" customWidth="1"/>
    <col min="9461" max="9461" width="12.28515625" style="166" customWidth="1"/>
    <col min="9462" max="9462" width="12.5703125" style="166" customWidth="1"/>
    <col min="9463" max="9463" width="27" style="166" customWidth="1"/>
    <col min="9464" max="9464" width="15" style="166" customWidth="1"/>
    <col min="9465" max="9465" width="18.28515625" style="166" customWidth="1"/>
    <col min="9466" max="9466" width="18.85546875" style="166" customWidth="1"/>
    <col min="9467" max="9467" width="14.140625" style="166" customWidth="1"/>
    <col min="9468" max="9482" width="0" style="166" hidden="1" customWidth="1"/>
    <col min="9483" max="9490" width="11.7109375" style="166" customWidth="1"/>
    <col min="9491" max="9491" width="45.140625" style="166" customWidth="1"/>
    <col min="9492" max="9502" width="11.7109375" style="166" customWidth="1"/>
    <col min="9503" max="9710" width="11.7109375" style="166"/>
    <col min="9711" max="9711" width="4.140625" style="166" customWidth="1"/>
    <col min="9712" max="9712" width="15.85546875" style="166" bestFit="1" customWidth="1"/>
    <col min="9713" max="9713" width="30.7109375" style="166" customWidth="1"/>
    <col min="9714" max="9715" width="32.5703125" style="166" customWidth="1"/>
    <col min="9716" max="9716" width="14.5703125" style="166" customWidth="1"/>
    <col min="9717" max="9717" width="12.28515625" style="166" customWidth="1"/>
    <col min="9718" max="9718" width="12.5703125" style="166" customWidth="1"/>
    <col min="9719" max="9719" width="27" style="166" customWidth="1"/>
    <col min="9720" max="9720" width="15" style="166" customWidth="1"/>
    <col min="9721" max="9721" width="18.28515625" style="166" customWidth="1"/>
    <col min="9722" max="9722" width="18.85546875" style="166" customWidth="1"/>
    <col min="9723" max="9723" width="14.140625" style="166" customWidth="1"/>
    <col min="9724" max="9738" width="0" style="166" hidden="1" customWidth="1"/>
    <col min="9739" max="9746" width="11.7109375" style="166" customWidth="1"/>
    <col min="9747" max="9747" width="45.140625" style="166" customWidth="1"/>
    <col min="9748" max="9758" width="11.7109375" style="166" customWidth="1"/>
    <col min="9759" max="9966" width="11.7109375" style="166"/>
    <col min="9967" max="9967" width="4.140625" style="166" customWidth="1"/>
    <col min="9968" max="9968" width="15.85546875" style="166" bestFit="1" customWidth="1"/>
    <col min="9969" max="9969" width="30.7109375" style="166" customWidth="1"/>
    <col min="9970" max="9971" width="32.5703125" style="166" customWidth="1"/>
    <col min="9972" max="9972" width="14.5703125" style="166" customWidth="1"/>
    <col min="9973" max="9973" width="12.28515625" style="166" customWidth="1"/>
    <col min="9974" max="9974" width="12.5703125" style="166" customWidth="1"/>
    <col min="9975" max="9975" width="27" style="166" customWidth="1"/>
    <col min="9976" max="9976" width="15" style="166" customWidth="1"/>
    <col min="9977" max="9977" width="18.28515625" style="166" customWidth="1"/>
    <col min="9978" max="9978" width="18.85546875" style="166" customWidth="1"/>
    <col min="9979" max="9979" width="14.140625" style="166" customWidth="1"/>
    <col min="9980" max="9994" width="0" style="166" hidden="1" customWidth="1"/>
    <col min="9995" max="10002" width="11.7109375" style="166" customWidth="1"/>
    <col min="10003" max="10003" width="45.140625" style="166" customWidth="1"/>
    <col min="10004" max="10014" width="11.7109375" style="166" customWidth="1"/>
    <col min="10015" max="10222" width="11.7109375" style="166"/>
    <col min="10223" max="10223" width="4.140625" style="166" customWidth="1"/>
    <col min="10224" max="10224" width="15.85546875" style="166" bestFit="1" customWidth="1"/>
    <col min="10225" max="10225" width="30.7109375" style="166" customWidth="1"/>
    <col min="10226" max="10227" width="32.5703125" style="166" customWidth="1"/>
    <col min="10228" max="10228" width="14.5703125" style="166" customWidth="1"/>
    <col min="10229" max="10229" width="12.28515625" style="166" customWidth="1"/>
    <col min="10230" max="10230" width="12.5703125" style="166" customWidth="1"/>
    <col min="10231" max="10231" width="27" style="166" customWidth="1"/>
    <col min="10232" max="10232" width="15" style="166" customWidth="1"/>
    <col min="10233" max="10233" width="18.28515625" style="166" customWidth="1"/>
    <col min="10234" max="10234" width="18.85546875" style="166" customWidth="1"/>
    <col min="10235" max="10235" width="14.140625" style="166" customWidth="1"/>
    <col min="10236" max="10250" width="0" style="166" hidden="1" customWidth="1"/>
    <col min="10251" max="10258" width="11.7109375" style="166" customWidth="1"/>
    <col min="10259" max="10259" width="45.140625" style="166" customWidth="1"/>
    <col min="10260" max="10270" width="11.7109375" style="166" customWidth="1"/>
    <col min="10271" max="10478" width="11.7109375" style="166"/>
    <col min="10479" max="10479" width="4.140625" style="166" customWidth="1"/>
    <col min="10480" max="10480" width="15.85546875" style="166" bestFit="1" customWidth="1"/>
    <col min="10481" max="10481" width="30.7109375" style="166" customWidth="1"/>
    <col min="10482" max="10483" width="32.5703125" style="166" customWidth="1"/>
    <col min="10484" max="10484" width="14.5703125" style="166" customWidth="1"/>
    <col min="10485" max="10485" width="12.28515625" style="166" customWidth="1"/>
    <col min="10486" max="10486" width="12.5703125" style="166" customWidth="1"/>
    <col min="10487" max="10487" width="27" style="166" customWidth="1"/>
    <col min="10488" max="10488" width="15" style="166" customWidth="1"/>
    <col min="10489" max="10489" width="18.28515625" style="166" customWidth="1"/>
    <col min="10490" max="10490" width="18.85546875" style="166" customWidth="1"/>
    <col min="10491" max="10491" width="14.140625" style="166" customWidth="1"/>
    <col min="10492" max="10506" width="0" style="166" hidden="1" customWidth="1"/>
    <col min="10507" max="10514" width="11.7109375" style="166" customWidth="1"/>
    <col min="10515" max="10515" width="45.140625" style="166" customWidth="1"/>
    <col min="10516" max="10526" width="11.7109375" style="166" customWidth="1"/>
    <col min="10527" max="10734" width="11.7109375" style="166"/>
    <col min="10735" max="10735" width="4.140625" style="166" customWidth="1"/>
    <col min="10736" max="10736" width="15.85546875" style="166" bestFit="1" customWidth="1"/>
    <col min="10737" max="10737" width="30.7109375" style="166" customWidth="1"/>
    <col min="10738" max="10739" width="32.5703125" style="166" customWidth="1"/>
    <col min="10740" max="10740" width="14.5703125" style="166" customWidth="1"/>
    <col min="10741" max="10741" width="12.28515625" style="166" customWidth="1"/>
    <col min="10742" max="10742" width="12.5703125" style="166" customWidth="1"/>
    <col min="10743" max="10743" width="27" style="166" customWidth="1"/>
    <col min="10744" max="10744" width="15" style="166" customWidth="1"/>
    <col min="10745" max="10745" width="18.28515625" style="166" customWidth="1"/>
    <col min="10746" max="10746" width="18.85546875" style="166" customWidth="1"/>
    <col min="10747" max="10747" width="14.140625" style="166" customWidth="1"/>
    <col min="10748" max="10762" width="0" style="166" hidden="1" customWidth="1"/>
    <col min="10763" max="10770" width="11.7109375" style="166" customWidth="1"/>
    <col min="10771" max="10771" width="45.140625" style="166" customWidth="1"/>
    <col min="10772" max="10782" width="11.7109375" style="166" customWidth="1"/>
    <col min="10783" max="10990" width="11.7109375" style="166"/>
    <col min="10991" max="10991" width="4.140625" style="166" customWidth="1"/>
    <col min="10992" max="10992" width="15.85546875" style="166" bestFit="1" customWidth="1"/>
    <col min="10993" max="10993" width="30.7109375" style="166" customWidth="1"/>
    <col min="10994" max="10995" width="32.5703125" style="166" customWidth="1"/>
    <col min="10996" max="10996" width="14.5703125" style="166" customWidth="1"/>
    <col min="10997" max="10997" width="12.28515625" style="166" customWidth="1"/>
    <col min="10998" max="10998" width="12.5703125" style="166" customWidth="1"/>
    <col min="10999" max="10999" width="27" style="166" customWidth="1"/>
    <col min="11000" max="11000" width="15" style="166" customWidth="1"/>
    <col min="11001" max="11001" width="18.28515625" style="166" customWidth="1"/>
    <col min="11002" max="11002" width="18.85546875" style="166" customWidth="1"/>
    <col min="11003" max="11003" width="14.140625" style="166" customWidth="1"/>
    <col min="11004" max="11018" width="0" style="166" hidden="1" customWidth="1"/>
    <col min="11019" max="11026" width="11.7109375" style="166" customWidth="1"/>
    <col min="11027" max="11027" width="45.140625" style="166" customWidth="1"/>
    <col min="11028" max="11038" width="11.7109375" style="166" customWidth="1"/>
    <col min="11039" max="11246" width="11.7109375" style="166"/>
    <col min="11247" max="11247" width="4.140625" style="166" customWidth="1"/>
    <col min="11248" max="11248" width="15.85546875" style="166" bestFit="1" customWidth="1"/>
    <col min="11249" max="11249" width="30.7109375" style="166" customWidth="1"/>
    <col min="11250" max="11251" width="32.5703125" style="166" customWidth="1"/>
    <col min="11252" max="11252" width="14.5703125" style="166" customWidth="1"/>
    <col min="11253" max="11253" width="12.28515625" style="166" customWidth="1"/>
    <col min="11254" max="11254" width="12.5703125" style="166" customWidth="1"/>
    <col min="11255" max="11255" width="27" style="166" customWidth="1"/>
    <col min="11256" max="11256" width="15" style="166" customWidth="1"/>
    <col min="11257" max="11257" width="18.28515625" style="166" customWidth="1"/>
    <col min="11258" max="11258" width="18.85546875" style="166" customWidth="1"/>
    <col min="11259" max="11259" width="14.140625" style="166" customWidth="1"/>
    <col min="11260" max="11274" width="0" style="166" hidden="1" customWidth="1"/>
    <col min="11275" max="11282" width="11.7109375" style="166" customWidth="1"/>
    <col min="11283" max="11283" width="45.140625" style="166" customWidth="1"/>
    <col min="11284" max="11294" width="11.7109375" style="166" customWidth="1"/>
    <col min="11295" max="11502" width="11.7109375" style="166"/>
    <col min="11503" max="11503" width="4.140625" style="166" customWidth="1"/>
    <col min="11504" max="11504" width="15.85546875" style="166" bestFit="1" customWidth="1"/>
    <col min="11505" max="11505" width="30.7109375" style="166" customWidth="1"/>
    <col min="11506" max="11507" width="32.5703125" style="166" customWidth="1"/>
    <col min="11508" max="11508" width="14.5703125" style="166" customWidth="1"/>
    <col min="11509" max="11509" width="12.28515625" style="166" customWidth="1"/>
    <col min="11510" max="11510" width="12.5703125" style="166" customWidth="1"/>
    <col min="11511" max="11511" width="27" style="166" customWidth="1"/>
    <col min="11512" max="11512" width="15" style="166" customWidth="1"/>
    <col min="11513" max="11513" width="18.28515625" style="166" customWidth="1"/>
    <col min="11514" max="11514" width="18.85546875" style="166" customWidth="1"/>
    <col min="11515" max="11515" width="14.140625" style="166" customWidth="1"/>
    <col min="11516" max="11530" width="0" style="166" hidden="1" customWidth="1"/>
    <col min="11531" max="11538" width="11.7109375" style="166" customWidth="1"/>
    <col min="11539" max="11539" width="45.140625" style="166" customWidth="1"/>
    <col min="11540" max="11550" width="11.7109375" style="166" customWidth="1"/>
    <col min="11551" max="11758" width="11.7109375" style="166"/>
    <col min="11759" max="11759" width="4.140625" style="166" customWidth="1"/>
    <col min="11760" max="11760" width="15.85546875" style="166" bestFit="1" customWidth="1"/>
    <col min="11761" max="11761" width="30.7109375" style="166" customWidth="1"/>
    <col min="11762" max="11763" width="32.5703125" style="166" customWidth="1"/>
    <col min="11764" max="11764" width="14.5703125" style="166" customWidth="1"/>
    <col min="11765" max="11765" width="12.28515625" style="166" customWidth="1"/>
    <col min="11766" max="11766" width="12.5703125" style="166" customWidth="1"/>
    <col min="11767" max="11767" width="27" style="166" customWidth="1"/>
    <col min="11768" max="11768" width="15" style="166" customWidth="1"/>
    <col min="11769" max="11769" width="18.28515625" style="166" customWidth="1"/>
    <col min="11770" max="11770" width="18.85546875" style="166" customWidth="1"/>
    <col min="11771" max="11771" width="14.140625" style="166" customWidth="1"/>
    <col min="11772" max="11786" width="0" style="166" hidden="1" customWidth="1"/>
    <col min="11787" max="11794" width="11.7109375" style="166" customWidth="1"/>
    <col min="11795" max="11795" width="45.140625" style="166" customWidth="1"/>
    <col min="11796" max="11806" width="11.7109375" style="166" customWidth="1"/>
    <col min="11807" max="12014" width="11.7109375" style="166"/>
    <col min="12015" max="12015" width="4.140625" style="166" customWidth="1"/>
    <col min="12016" max="12016" width="15.85546875" style="166" bestFit="1" customWidth="1"/>
    <col min="12017" max="12017" width="30.7109375" style="166" customWidth="1"/>
    <col min="12018" max="12019" width="32.5703125" style="166" customWidth="1"/>
    <col min="12020" max="12020" width="14.5703125" style="166" customWidth="1"/>
    <col min="12021" max="12021" width="12.28515625" style="166" customWidth="1"/>
    <col min="12022" max="12022" width="12.5703125" style="166" customWidth="1"/>
    <col min="12023" max="12023" width="27" style="166" customWidth="1"/>
    <col min="12024" max="12024" width="15" style="166" customWidth="1"/>
    <col min="12025" max="12025" width="18.28515625" style="166" customWidth="1"/>
    <col min="12026" max="12026" width="18.85546875" style="166" customWidth="1"/>
    <col min="12027" max="12027" width="14.140625" style="166" customWidth="1"/>
    <col min="12028" max="12042" width="0" style="166" hidden="1" customWidth="1"/>
    <col min="12043" max="12050" width="11.7109375" style="166" customWidth="1"/>
    <col min="12051" max="12051" width="45.140625" style="166" customWidth="1"/>
    <col min="12052" max="12062" width="11.7109375" style="166" customWidth="1"/>
    <col min="12063" max="12270" width="11.7109375" style="166"/>
    <col min="12271" max="12271" width="4.140625" style="166" customWidth="1"/>
    <col min="12272" max="12272" width="15.85546875" style="166" bestFit="1" customWidth="1"/>
    <col min="12273" max="12273" width="30.7109375" style="166" customWidth="1"/>
    <col min="12274" max="12275" width="32.5703125" style="166" customWidth="1"/>
    <col min="12276" max="12276" width="14.5703125" style="166" customWidth="1"/>
    <col min="12277" max="12277" width="12.28515625" style="166" customWidth="1"/>
    <col min="12278" max="12278" width="12.5703125" style="166" customWidth="1"/>
    <col min="12279" max="12279" width="27" style="166" customWidth="1"/>
    <col min="12280" max="12280" width="15" style="166" customWidth="1"/>
    <col min="12281" max="12281" width="18.28515625" style="166" customWidth="1"/>
    <col min="12282" max="12282" width="18.85546875" style="166" customWidth="1"/>
    <col min="12283" max="12283" width="14.140625" style="166" customWidth="1"/>
    <col min="12284" max="12298" width="0" style="166" hidden="1" customWidth="1"/>
    <col min="12299" max="12306" width="11.7109375" style="166" customWidth="1"/>
    <col min="12307" max="12307" width="45.140625" style="166" customWidth="1"/>
    <col min="12308" max="12318" width="11.7109375" style="166" customWidth="1"/>
    <col min="12319" max="12526" width="11.7109375" style="166"/>
    <col min="12527" max="12527" width="4.140625" style="166" customWidth="1"/>
    <col min="12528" max="12528" width="15.85546875" style="166" bestFit="1" customWidth="1"/>
    <col min="12529" max="12529" width="30.7109375" style="166" customWidth="1"/>
    <col min="12530" max="12531" width="32.5703125" style="166" customWidth="1"/>
    <col min="12532" max="12532" width="14.5703125" style="166" customWidth="1"/>
    <col min="12533" max="12533" width="12.28515625" style="166" customWidth="1"/>
    <col min="12534" max="12534" width="12.5703125" style="166" customWidth="1"/>
    <col min="12535" max="12535" width="27" style="166" customWidth="1"/>
    <col min="12536" max="12536" width="15" style="166" customWidth="1"/>
    <col min="12537" max="12537" width="18.28515625" style="166" customWidth="1"/>
    <col min="12538" max="12538" width="18.85546875" style="166" customWidth="1"/>
    <col min="12539" max="12539" width="14.140625" style="166" customWidth="1"/>
    <col min="12540" max="12554" width="0" style="166" hidden="1" customWidth="1"/>
    <col min="12555" max="12562" width="11.7109375" style="166" customWidth="1"/>
    <col min="12563" max="12563" width="45.140625" style="166" customWidth="1"/>
    <col min="12564" max="12574" width="11.7109375" style="166" customWidth="1"/>
    <col min="12575" max="12782" width="11.7109375" style="166"/>
    <col min="12783" max="12783" width="4.140625" style="166" customWidth="1"/>
    <col min="12784" max="12784" width="15.85546875" style="166" bestFit="1" customWidth="1"/>
    <col min="12785" max="12785" width="30.7109375" style="166" customWidth="1"/>
    <col min="12786" max="12787" width="32.5703125" style="166" customWidth="1"/>
    <col min="12788" max="12788" width="14.5703125" style="166" customWidth="1"/>
    <col min="12789" max="12789" width="12.28515625" style="166" customWidth="1"/>
    <col min="12790" max="12790" width="12.5703125" style="166" customWidth="1"/>
    <col min="12791" max="12791" width="27" style="166" customWidth="1"/>
    <col min="12792" max="12792" width="15" style="166" customWidth="1"/>
    <col min="12793" max="12793" width="18.28515625" style="166" customWidth="1"/>
    <col min="12794" max="12794" width="18.85546875" style="166" customWidth="1"/>
    <col min="12795" max="12795" width="14.140625" style="166" customWidth="1"/>
    <col min="12796" max="12810" width="0" style="166" hidden="1" customWidth="1"/>
    <col min="12811" max="12818" width="11.7109375" style="166" customWidth="1"/>
    <col min="12819" max="12819" width="45.140625" style="166" customWidth="1"/>
    <col min="12820" max="12830" width="11.7109375" style="166" customWidth="1"/>
    <col min="12831" max="13038" width="11.7109375" style="166"/>
    <col min="13039" max="13039" width="4.140625" style="166" customWidth="1"/>
    <col min="13040" max="13040" width="15.85546875" style="166" bestFit="1" customWidth="1"/>
    <col min="13041" max="13041" width="30.7109375" style="166" customWidth="1"/>
    <col min="13042" max="13043" width="32.5703125" style="166" customWidth="1"/>
    <col min="13044" max="13044" width="14.5703125" style="166" customWidth="1"/>
    <col min="13045" max="13045" width="12.28515625" style="166" customWidth="1"/>
    <col min="13046" max="13046" width="12.5703125" style="166" customWidth="1"/>
    <col min="13047" max="13047" width="27" style="166" customWidth="1"/>
    <col min="13048" max="13048" width="15" style="166" customWidth="1"/>
    <col min="13049" max="13049" width="18.28515625" style="166" customWidth="1"/>
    <col min="13050" max="13050" width="18.85546875" style="166" customWidth="1"/>
    <col min="13051" max="13051" width="14.140625" style="166" customWidth="1"/>
    <col min="13052" max="13066" width="0" style="166" hidden="1" customWidth="1"/>
    <col min="13067" max="13074" width="11.7109375" style="166" customWidth="1"/>
    <col min="13075" max="13075" width="45.140625" style="166" customWidth="1"/>
    <col min="13076" max="13086" width="11.7109375" style="166" customWidth="1"/>
    <col min="13087" max="13294" width="11.7109375" style="166"/>
    <col min="13295" max="13295" width="4.140625" style="166" customWidth="1"/>
    <col min="13296" max="13296" width="15.85546875" style="166" bestFit="1" customWidth="1"/>
    <col min="13297" max="13297" width="30.7109375" style="166" customWidth="1"/>
    <col min="13298" max="13299" width="32.5703125" style="166" customWidth="1"/>
    <col min="13300" max="13300" width="14.5703125" style="166" customWidth="1"/>
    <col min="13301" max="13301" width="12.28515625" style="166" customWidth="1"/>
    <col min="13302" max="13302" width="12.5703125" style="166" customWidth="1"/>
    <col min="13303" max="13303" width="27" style="166" customWidth="1"/>
    <col min="13304" max="13304" width="15" style="166" customWidth="1"/>
    <col min="13305" max="13305" width="18.28515625" style="166" customWidth="1"/>
    <col min="13306" max="13306" width="18.85546875" style="166" customWidth="1"/>
    <col min="13307" max="13307" width="14.140625" style="166" customWidth="1"/>
    <col min="13308" max="13322" width="0" style="166" hidden="1" customWidth="1"/>
    <col min="13323" max="13330" width="11.7109375" style="166" customWidth="1"/>
    <col min="13331" max="13331" width="45.140625" style="166" customWidth="1"/>
    <col min="13332" max="13342" width="11.7109375" style="166" customWidth="1"/>
    <col min="13343" max="13550" width="11.7109375" style="166"/>
    <col min="13551" max="13551" width="4.140625" style="166" customWidth="1"/>
    <col min="13552" max="13552" width="15.85546875" style="166" bestFit="1" customWidth="1"/>
    <col min="13553" max="13553" width="30.7109375" style="166" customWidth="1"/>
    <col min="13554" max="13555" width="32.5703125" style="166" customWidth="1"/>
    <col min="13556" max="13556" width="14.5703125" style="166" customWidth="1"/>
    <col min="13557" max="13557" width="12.28515625" style="166" customWidth="1"/>
    <col min="13558" max="13558" width="12.5703125" style="166" customWidth="1"/>
    <col min="13559" max="13559" width="27" style="166" customWidth="1"/>
    <col min="13560" max="13560" width="15" style="166" customWidth="1"/>
    <col min="13561" max="13561" width="18.28515625" style="166" customWidth="1"/>
    <col min="13562" max="13562" width="18.85546875" style="166" customWidth="1"/>
    <col min="13563" max="13563" width="14.140625" style="166" customWidth="1"/>
    <col min="13564" max="13578" width="0" style="166" hidden="1" customWidth="1"/>
    <col min="13579" max="13586" width="11.7109375" style="166" customWidth="1"/>
    <col min="13587" max="13587" width="45.140625" style="166" customWidth="1"/>
    <col min="13588" max="13598" width="11.7109375" style="166" customWidth="1"/>
    <col min="13599" max="13806" width="11.7109375" style="166"/>
    <col min="13807" max="13807" width="4.140625" style="166" customWidth="1"/>
    <col min="13808" max="13808" width="15.85546875" style="166" bestFit="1" customWidth="1"/>
    <col min="13809" max="13809" width="30.7109375" style="166" customWidth="1"/>
    <col min="13810" max="13811" width="32.5703125" style="166" customWidth="1"/>
    <col min="13812" max="13812" width="14.5703125" style="166" customWidth="1"/>
    <col min="13813" max="13813" width="12.28515625" style="166" customWidth="1"/>
    <col min="13814" max="13814" width="12.5703125" style="166" customWidth="1"/>
    <col min="13815" max="13815" width="27" style="166" customWidth="1"/>
    <col min="13816" max="13816" width="15" style="166" customWidth="1"/>
    <col min="13817" max="13817" width="18.28515625" style="166" customWidth="1"/>
    <col min="13818" max="13818" width="18.85546875" style="166" customWidth="1"/>
    <col min="13819" max="13819" width="14.140625" style="166" customWidth="1"/>
    <col min="13820" max="13834" width="0" style="166" hidden="1" customWidth="1"/>
    <col min="13835" max="13842" width="11.7109375" style="166" customWidth="1"/>
    <col min="13843" max="13843" width="45.140625" style="166" customWidth="1"/>
    <col min="13844" max="13854" width="11.7109375" style="166" customWidth="1"/>
    <col min="13855" max="14062" width="11.7109375" style="166"/>
    <col min="14063" max="14063" width="4.140625" style="166" customWidth="1"/>
    <col min="14064" max="14064" width="15.85546875" style="166" bestFit="1" customWidth="1"/>
    <col min="14065" max="14065" width="30.7109375" style="166" customWidth="1"/>
    <col min="14066" max="14067" width="32.5703125" style="166" customWidth="1"/>
    <col min="14068" max="14068" width="14.5703125" style="166" customWidth="1"/>
    <col min="14069" max="14069" width="12.28515625" style="166" customWidth="1"/>
    <col min="14070" max="14070" width="12.5703125" style="166" customWidth="1"/>
    <col min="14071" max="14071" width="27" style="166" customWidth="1"/>
    <col min="14072" max="14072" width="15" style="166" customWidth="1"/>
    <col min="14073" max="14073" width="18.28515625" style="166" customWidth="1"/>
    <col min="14074" max="14074" width="18.85546875" style="166" customWidth="1"/>
    <col min="14075" max="14075" width="14.140625" style="166" customWidth="1"/>
    <col min="14076" max="14090" width="0" style="166" hidden="1" customWidth="1"/>
    <col min="14091" max="14098" width="11.7109375" style="166" customWidth="1"/>
    <col min="14099" max="14099" width="45.140625" style="166" customWidth="1"/>
    <col min="14100" max="14110" width="11.7109375" style="166" customWidth="1"/>
    <col min="14111" max="14318" width="11.7109375" style="166"/>
    <col min="14319" max="14319" width="4.140625" style="166" customWidth="1"/>
    <col min="14320" max="14320" width="15.85546875" style="166" bestFit="1" customWidth="1"/>
    <col min="14321" max="14321" width="30.7109375" style="166" customWidth="1"/>
    <col min="14322" max="14323" width="32.5703125" style="166" customWidth="1"/>
    <col min="14324" max="14324" width="14.5703125" style="166" customWidth="1"/>
    <col min="14325" max="14325" width="12.28515625" style="166" customWidth="1"/>
    <col min="14326" max="14326" width="12.5703125" style="166" customWidth="1"/>
    <col min="14327" max="14327" width="27" style="166" customWidth="1"/>
    <col min="14328" max="14328" width="15" style="166" customWidth="1"/>
    <col min="14329" max="14329" width="18.28515625" style="166" customWidth="1"/>
    <col min="14330" max="14330" width="18.85546875" style="166" customWidth="1"/>
    <col min="14331" max="14331" width="14.140625" style="166" customWidth="1"/>
    <col min="14332" max="14346" width="0" style="166" hidden="1" customWidth="1"/>
    <col min="14347" max="14354" width="11.7109375" style="166" customWidth="1"/>
    <col min="14355" max="14355" width="45.140625" style="166" customWidth="1"/>
    <col min="14356" max="14366" width="11.7109375" style="166" customWidth="1"/>
    <col min="14367" max="14574" width="11.7109375" style="166"/>
    <col min="14575" max="14575" width="4.140625" style="166" customWidth="1"/>
    <col min="14576" max="14576" width="15.85546875" style="166" bestFit="1" customWidth="1"/>
    <col min="14577" max="14577" width="30.7109375" style="166" customWidth="1"/>
    <col min="14578" max="14579" width="32.5703125" style="166" customWidth="1"/>
    <col min="14580" max="14580" width="14.5703125" style="166" customWidth="1"/>
    <col min="14581" max="14581" width="12.28515625" style="166" customWidth="1"/>
    <col min="14582" max="14582" width="12.5703125" style="166" customWidth="1"/>
    <col min="14583" max="14583" width="27" style="166" customWidth="1"/>
    <col min="14584" max="14584" width="15" style="166" customWidth="1"/>
    <col min="14585" max="14585" width="18.28515625" style="166" customWidth="1"/>
    <col min="14586" max="14586" width="18.85546875" style="166" customWidth="1"/>
    <col min="14587" max="14587" width="14.140625" style="166" customWidth="1"/>
    <col min="14588" max="14602" width="0" style="166" hidden="1" customWidth="1"/>
    <col min="14603" max="14610" width="11.7109375" style="166" customWidth="1"/>
    <col min="14611" max="14611" width="45.140625" style="166" customWidth="1"/>
    <col min="14612" max="14622" width="11.7109375" style="166" customWidth="1"/>
    <col min="14623" max="14830" width="11.7109375" style="166"/>
    <col min="14831" max="14831" width="4.140625" style="166" customWidth="1"/>
    <col min="14832" max="14832" width="15.85546875" style="166" bestFit="1" customWidth="1"/>
    <col min="14833" max="14833" width="30.7109375" style="166" customWidth="1"/>
    <col min="14834" max="14835" width="32.5703125" style="166" customWidth="1"/>
    <col min="14836" max="14836" width="14.5703125" style="166" customWidth="1"/>
    <col min="14837" max="14837" width="12.28515625" style="166" customWidth="1"/>
    <col min="14838" max="14838" width="12.5703125" style="166" customWidth="1"/>
    <col min="14839" max="14839" width="27" style="166" customWidth="1"/>
    <col min="14840" max="14840" width="15" style="166" customWidth="1"/>
    <col min="14841" max="14841" width="18.28515625" style="166" customWidth="1"/>
    <col min="14842" max="14842" width="18.85546875" style="166" customWidth="1"/>
    <col min="14843" max="14843" width="14.140625" style="166" customWidth="1"/>
    <col min="14844" max="14858" width="0" style="166" hidden="1" customWidth="1"/>
    <col min="14859" max="14866" width="11.7109375" style="166" customWidth="1"/>
    <col min="14867" max="14867" width="45.140625" style="166" customWidth="1"/>
    <col min="14868" max="14878" width="11.7109375" style="166" customWidth="1"/>
    <col min="14879" max="15086" width="11.7109375" style="166"/>
    <col min="15087" max="15087" width="4.140625" style="166" customWidth="1"/>
    <col min="15088" max="15088" width="15.85546875" style="166" bestFit="1" customWidth="1"/>
    <col min="15089" max="15089" width="30.7109375" style="166" customWidth="1"/>
    <col min="15090" max="15091" width="32.5703125" style="166" customWidth="1"/>
    <col min="15092" max="15092" width="14.5703125" style="166" customWidth="1"/>
    <col min="15093" max="15093" width="12.28515625" style="166" customWidth="1"/>
    <col min="15094" max="15094" width="12.5703125" style="166" customWidth="1"/>
    <col min="15095" max="15095" width="27" style="166" customWidth="1"/>
    <col min="15096" max="15096" width="15" style="166" customWidth="1"/>
    <col min="15097" max="15097" width="18.28515625" style="166" customWidth="1"/>
    <col min="15098" max="15098" width="18.85546875" style="166" customWidth="1"/>
    <col min="15099" max="15099" width="14.140625" style="166" customWidth="1"/>
    <col min="15100" max="15114" width="0" style="166" hidden="1" customWidth="1"/>
    <col min="15115" max="15122" width="11.7109375" style="166" customWidth="1"/>
    <col min="15123" max="15123" width="45.140625" style="166" customWidth="1"/>
    <col min="15124" max="15134" width="11.7109375" style="166" customWidth="1"/>
    <col min="15135" max="15342" width="11.7109375" style="166"/>
    <col min="15343" max="15343" width="4.140625" style="166" customWidth="1"/>
    <col min="15344" max="15344" width="15.85546875" style="166" bestFit="1" customWidth="1"/>
    <col min="15345" max="15345" width="30.7109375" style="166" customWidth="1"/>
    <col min="15346" max="15347" width="32.5703125" style="166" customWidth="1"/>
    <col min="15348" max="15348" width="14.5703125" style="166" customWidth="1"/>
    <col min="15349" max="15349" width="12.28515625" style="166" customWidth="1"/>
    <col min="15350" max="15350" width="12.5703125" style="166" customWidth="1"/>
    <col min="15351" max="15351" width="27" style="166" customWidth="1"/>
    <col min="15352" max="15352" width="15" style="166" customWidth="1"/>
    <col min="15353" max="15353" width="18.28515625" style="166" customWidth="1"/>
    <col min="15354" max="15354" width="18.85546875" style="166" customWidth="1"/>
    <col min="15355" max="15355" width="14.140625" style="166" customWidth="1"/>
    <col min="15356" max="15370" width="0" style="166" hidden="1" customWidth="1"/>
    <col min="15371" max="15378" width="11.7109375" style="166" customWidth="1"/>
    <col min="15379" max="15379" width="45.140625" style="166" customWidth="1"/>
    <col min="15380" max="15390" width="11.7109375" style="166" customWidth="1"/>
    <col min="15391" max="15598" width="11.7109375" style="166"/>
    <col min="15599" max="15599" width="4.140625" style="166" customWidth="1"/>
    <col min="15600" max="15600" width="15.85546875" style="166" bestFit="1" customWidth="1"/>
    <col min="15601" max="15601" width="30.7109375" style="166" customWidth="1"/>
    <col min="15602" max="15603" width="32.5703125" style="166" customWidth="1"/>
    <col min="15604" max="15604" width="14.5703125" style="166" customWidth="1"/>
    <col min="15605" max="15605" width="12.28515625" style="166" customWidth="1"/>
    <col min="15606" max="15606" width="12.5703125" style="166" customWidth="1"/>
    <col min="15607" max="15607" width="27" style="166" customWidth="1"/>
    <col min="15608" max="15608" width="15" style="166" customWidth="1"/>
    <col min="15609" max="15609" width="18.28515625" style="166" customWidth="1"/>
    <col min="15610" max="15610" width="18.85546875" style="166" customWidth="1"/>
    <col min="15611" max="15611" width="14.140625" style="166" customWidth="1"/>
    <col min="15612" max="15626" width="0" style="166" hidden="1" customWidth="1"/>
    <col min="15627" max="15634" width="11.7109375" style="166" customWidth="1"/>
    <col min="15635" max="15635" width="45.140625" style="166" customWidth="1"/>
    <col min="15636" max="15646" width="11.7109375" style="166" customWidth="1"/>
    <col min="15647" max="15854" width="11.7109375" style="166"/>
    <col min="15855" max="15855" width="4.140625" style="166" customWidth="1"/>
    <col min="15856" max="15856" width="15.85546875" style="166" bestFit="1" customWidth="1"/>
    <col min="15857" max="15857" width="30.7109375" style="166" customWidth="1"/>
    <col min="15858" max="15859" width="32.5703125" style="166" customWidth="1"/>
    <col min="15860" max="15860" width="14.5703125" style="166" customWidth="1"/>
    <col min="15861" max="15861" width="12.28515625" style="166" customWidth="1"/>
    <col min="15862" max="15862" width="12.5703125" style="166" customWidth="1"/>
    <col min="15863" max="15863" width="27" style="166" customWidth="1"/>
    <col min="15864" max="15864" width="15" style="166" customWidth="1"/>
    <col min="15865" max="15865" width="18.28515625" style="166" customWidth="1"/>
    <col min="15866" max="15866" width="18.85546875" style="166" customWidth="1"/>
    <col min="15867" max="15867" width="14.140625" style="166" customWidth="1"/>
    <col min="15868" max="15882" width="0" style="166" hidden="1" customWidth="1"/>
    <col min="15883" max="15890" width="11.7109375" style="166" customWidth="1"/>
    <col min="15891" max="15891" width="45.140625" style="166" customWidth="1"/>
    <col min="15892" max="15902" width="11.7109375" style="166" customWidth="1"/>
    <col min="15903" max="16110" width="11.7109375" style="166"/>
    <col min="16111" max="16111" width="4.140625" style="166" customWidth="1"/>
    <col min="16112" max="16112" width="15.85546875" style="166" bestFit="1" customWidth="1"/>
    <col min="16113" max="16113" width="30.7109375" style="166" customWidth="1"/>
    <col min="16114" max="16115" width="32.5703125" style="166" customWidth="1"/>
    <col min="16116" max="16116" width="14.5703125" style="166" customWidth="1"/>
    <col min="16117" max="16117" width="12.28515625" style="166" customWidth="1"/>
    <col min="16118" max="16118" width="12.5703125" style="166" customWidth="1"/>
    <col min="16119" max="16119" width="27" style="166" customWidth="1"/>
    <col min="16120" max="16120" width="15" style="166" customWidth="1"/>
    <col min="16121" max="16121" width="18.28515625" style="166" customWidth="1"/>
    <col min="16122" max="16122" width="18.85546875" style="166" customWidth="1"/>
    <col min="16123" max="16123" width="14.140625" style="166" customWidth="1"/>
    <col min="16124" max="16138" width="0" style="166" hidden="1" customWidth="1"/>
    <col min="16139" max="16146" width="11.7109375" style="166" customWidth="1"/>
    <col min="16147" max="16147" width="45.140625" style="166" customWidth="1"/>
    <col min="16148" max="16158" width="11.7109375" style="166" customWidth="1"/>
    <col min="16159" max="16384" width="11.7109375" style="166"/>
  </cols>
  <sheetData>
    <row r="1" spans="1:19" s="147" customFormat="1" ht="21" x14ac:dyDescent="0.2">
      <c r="A1" s="994"/>
      <c r="B1" s="994"/>
      <c r="C1" s="994"/>
      <c r="D1" s="994"/>
      <c r="E1" s="994"/>
      <c r="F1" s="994"/>
      <c r="G1" s="994"/>
      <c r="H1" s="994"/>
      <c r="I1" s="994"/>
      <c r="J1" s="995"/>
      <c r="O1" s="148"/>
      <c r="P1" s="148"/>
      <c r="Q1" s="148"/>
      <c r="R1" s="148"/>
      <c r="S1" s="279"/>
    </row>
    <row r="2" spans="1:19" s="147" customFormat="1" ht="21" x14ac:dyDescent="0.2">
      <c r="A2" s="286"/>
      <c r="B2" s="444"/>
      <c r="C2" s="444"/>
      <c r="D2" s="444"/>
      <c r="E2" s="151"/>
      <c r="F2" s="444"/>
      <c r="G2" s="478"/>
      <c r="H2" s="467"/>
      <c r="I2" s="444"/>
      <c r="J2" s="280"/>
      <c r="O2" s="148"/>
      <c r="P2" s="148"/>
      <c r="Q2" s="148"/>
      <c r="R2" s="148"/>
      <c r="S2" s="279"/>
    </row>
    <row r="3" spans="1:19" s="147" customFormat="1" ht="21" x14ac:dyDescent="0.2">
      <c r="A3" s="286"/>
      <c r="B3" s="444"/>
      <c r="C3" s="444"/>
      <c r="D3" s="444"/>
      <c r="E3" s="151"/>
      <c r="F3" s="444"/>
      <c r="G3" s="478"/>
      <c r="H3" s="467"/>
      <c r="I3" s="444"/>
      <c r="J3" s="280"/>
      <c r="O3" s="148"/>
      <c r="P3" s="148"/>
      <c r="Q3" s="148"/>
      <c r="R3" s="148"/>
      <c r="S3" s="279"/>
    </row>
    <row r="4" spans="1:19" s="147" customFormat="1" ht="21" x14ac:dyDescent="0.2">
      <c r="A4" s="286"/>
      <c r="B4" s="444"/>
      <c r="C4" s="444"/>
      <c r="D4" s="444"/>
      <c r="E4" s="151"/>
      <c r="F4" s="444"/>
      <c r="G4" s="478"/>
      <c r="H4" s="467"/>
      <c r="I4" s="444"/>
      <c r="J4" s="280"/>
      <c r="O4" s="148"/>
      <c r="P4" s="148"/>
      <c r="Q4" s="148"/>
      <c r="R4" s="148"/>
      <c r="S4" s="279"/>
    </row>
    <row r="5" spans="1:19" s="147" customFormat="1" ht="21" x14ac:dyDescent="0.2">
      <c r="A5" s="286"/>
      <c r="B5" s="444"/>
      <c r="C5" s="444"/>
      <c r="D5" s="444"/>
      <c r="E5" s="151"/>
      <c r="F5" s="444"/>
      <c r="G5" s="478"/>
      <c r="H5" s="467"/>
      <c r="I5" s="444"/>
      <c r="J5" s="280"/>
      <c r="O5" s="148"/>
      <c r="P5" s="148"/>
      <c r="Q5" s="148"/>
      <c r="R5" s="148"/>
      <c r="S5" s="279"/>
    </row>
    <row r="6" spans="1:19" s="147" customFormat="1" ht="21" x14ac:dyDescent="0.2">
      <c r="A6" s="286"/>
      <c r="B6" s="444"/>
      <c r="C6" s="444"/>
      <c r="D6" s="444"/>
      <c r="E6" s="151"/>
      <c r="F6" s="444"/>
      <c r="G6" s="478"/>
      <c r="H6" s="467"/>
      <c r="I6" s="444"/>
      <c r="J6" s="280"/>
      <c r="O6" s="148"/>
      <c r="P6" s="148"/>
      <c r="Q6" s="148"/>
      <c r="R6" s="148"/>
      <c r="S6" s="279"/>
    </row>
    <row r="7" spans="1:19" s="147" customFormat="1" ht="21" x14ac:dyDescent="0.2">
      <c r="A7" s="286"/>
      <c r="B7" s="444"/>
      <c r="C7" s="444"/>
      <c r="D7" s="444"/>
      <c r="E7" s="151"/>
      <c r="F7" s="444"/>
      <c r="G7" s="478"/>
      <c r="H7" s="467"/>
      <c r="I7" s="444"/>
      <c r="J7" s="280"/>
      <c r="O7" s="148"/>
      <c r="P7" s="148"/>
      <c r="Q7" s="148"/>
      <c r="R7" s="148"/>
      <c r="S7" s="279"/>
    </row>
    <row r="8" spans="1:19" s="147" customFormat="1" ht="21" x14ac:dyDescent="0.2">
      <c r="A8" s="286"/>
      <c r="B8" s="444"/>
      <c r="C8" s="444"/>
      <c r="D8" s="444"/>
      <c r="E8" s="151"/>
      <c r="F8" s="444"/>
      <c r="G8" s="478"/>
      <c r="H8" s="467"/>
      <c r="I8" s="444"/>
      <c r="J8" s="280"/>
      <c r="O8" s="148"/>
      <c r="P8" s="148"/>
      <c r="Q8" s="148"/>
      <c r="R8" s="148"/>
      <c r="S8" s="279"/>
    </row>
    <row r="9" spans="1:19" s="147" customFormat="1" ht="21" x14ac:dyDescent="0.2">
      <c r="A9" s="286"/>
      <c r="B9" s="444"/>
      <c r="C9" s="444"/>
      <c r="D9" s="444"/>
      <c r="E9" s="150"/>
      <c r="F9" s="444"/>
      <c r="G9" s="478"/>
      <c r="H9" s="467"/>
      <c r="I9" s="444"/>
      <c r="J9" s="280"/>
      <c r="O9" s="148"/>
      <c r="P9" s="148"/>
      <c r="Q9" s="148"/>
      <c r="R9" s="148"/>
      <c r="S9" s="279"/>
    </row>
    <row r="10" spans="1:19" s="281" customFormat="1" ht="33.75" customHeight="1" x14ac:dyDescent="0.2">
      <c r="A10" s="1069" t="s">
        <v>3338</v>
      </c>
      <c r="B10" s="1069"/>
      <c r="C10" s="1069"/>
      <c r="D10" s="1069"/>
      <c r="E10" s="1069"/>
      <c r="F10" s="1069"/>
      <c r="G10" s="1069"/>
      <c r="H10" s="1069"/>
      <c r="I10" s="1069"/>
      <c r="J10" s="1069"/>
      <c r="K10" s="1069"/>
      <c r="L10" s="1069"/>
      <c r="M10" s="1069"/>
      <c r="N10" s="1069"/>
      <c r="O10" s="1069"/>
      <c r="P10" s="1069"/>
      <c r="Q10" s="1069"/>
      <c r="R10" s="1069"/>
      <c r="S10" s="1069"/>
    </row>
    <row r="11" spans="1:19" s="281" customFormat="1" ht="31.5" customHeight="1" x14ac:dyDescent="0.2">
      <c r="A11" s="1070" t="s">
        <v>6822</v>
      </c>
      <c r="B11" s="1070"/>
      <c r="C11" s="1070"/>
      <c r="D11" s="1070"/>
      <c r="E11" s="1070"/>
      <c r="F11" s="1070"/>
      <c r="G11" s="1070"/>
      <c r="H11" s="1070"/>
      <c r="I11" s="1070"/>
      <c r="J11" s="1070"/>
      <c r="K11" s="1070"/>
      <c r="L11" s="1070"/>
      <c r="M11" s="1070"/>
      <c r="N11" s="1070"/>
      <c r="O11" s="1070"/>
      <c r="P11" s="1070"/>
      <c r="Q11" s="1070"/>
      <c r="R11" s="1070"/>
      <c r="S11" s="1070"/>
    </row>
    <row r="12" spans="1:19" s="281" customFormat="1" ht="31.5" customHeight="1" x14ac:dyDescent="0.5">
      <c r="A12" s="1071" t="s">
        <v>6127</v>
      </c>
      <c r="B12" s="1071"/>
      <c r="C12" s="1071"/>
      <c r="D12" s="1071"/>
      <c r="E12" s="1071"/>
      <c r="F12" s="1071"/>
      <c r="G12" s="1071"/>
      <c r="H12" s="1071"/>
      <c r="I12" s="1071"/>
      <c r="J12" s="1071"/>
      <c r="K12" s="1071"/>
      <c r="L12" s="1071"/>
      <c r="M12" s="1071"/>
      <c r="N12" s="1071"/>
      <c r="O12" s="1071"/>
      <c r="P12" s="1071"/>
      <c r="Q12" s="1071"/>
      <c r="R12" s="1071"/>
      <c r="S12" s="1071"/>
    </row>
    <row r="13" spans="1:19" s="147" customFormat="1" ht="12" customHeight="1" thickBot="1" x14ac:dyDescent="0.25">
      <c r="A13" s="1114"/>
      <c r="B13" s="1114"/>
      <c r="C13" s="1114"/>
      <c r="D13" s="1114"/>
      <c r="E13" s="443"/>
      <c r="F13" s="152"/>
      <c r="G13" s="153"/>
      <c r="H13" s="152"/>
      <c r="I13" s="155"/>
      <c r="J13" s="282"/>
      <c r="O13" s="148"/>
      <c r="P13" s="148"/>
      <c r="Q13" s="148"/>
      <c r="R13" s="148"/>
      <c r="S13" s="279"/>
    </row>
    <row r="14" spans="1:19" s="283" customFormat="1" ht="56.25" customHeight="1" thickTop="1" x14ac:dyDescent="0.15">
      <c r="A14" s="1115" t="s">
        <v>3340</v>
      </c>
      <c r="B14" s="1117" t="s">
        <v>4857</v>
      </c>
      <c r="C14" s="1117" t="s">
        <v>5514</v>
      </c>
      <c r="D14" s="1117" t="s">
        <v>2520</v>
      </c>
      <c r="E14" s="1117" t="s">
        <v>2521</v>
      </c>
      <c r="F14" s="1121" t="s">
        <v>2522</v>
      </c>
      <c r="G14" s="1121" t="s">
        <v>5515</v>
      </c>
      <c r="H14" s="1117" t="s">
        <v>5516</v>
      </c>
      <c r="I14" s="1117" t="s">
        <v>2525</v>
      </c>
      <c r="J14" s="1117" t="s">
        <v>2526</v>
      </c>
      <c r="K14" s="1117" t="s">
        <v>1079</v>
      </c>
      <c r="L14" s="1117"/>
      <c r="M14" s="1117" t="s">
        <v>1080</v>
      </c>
      <c r="N14" s="1117"/>
      <c r="O14" s="1117" t="s">
        <v>1081</v>
      </c>
      <c r="P14" s="1117"/>
      <c r="Q14" s="1117"/>
      <c r="R14" s="1117"/>
      <c r="S14" s="1119" t="s">
        <v>1082</v>
      </c>
    </row>
    <row r="15" spans="1:19" s="283" customFormat="1" ht="9.75" x14ac:dyDescent="0.15">
      <c r="A15" s="1116"/>
      <c r="B15" s="1118"/>
      <c r="C15" s="1118"/>
      <c r="D15" s="1118"/>
      <c r="E15" s="1118"/>
      <c r="F15" s="1122"/>
      <c r="G15" s="1122"/>
      <c r="H15" s="1118"/>
      <c r="I15" s="1118"/>
      <c r="J15" s="1118"/>
      <c r="K15" s="488" t="s">
        <v>1085</v>
      </c>
      <c r="L15" s="488" t="s">
        <v>2527</v>
      </c>
      <c r="M15" s="488" t="s">
        <v>1085</v>
      </c>
      <c r="N15" s="488" t="s">
        <v>1084</v>
      </c>
      <c r="O15" s="488" t="s">
        <v>492</v>
      </c>
      <c r="P15" s="488" t="s">
        <v>493</v>
      </c>
      <c r="Q15" s="488" t="s">
        <v>494</v>
      </c>
      <c r="R15" s="488" t="s">
        <v>495</v>
      </c>
      <c r="S15" s="1120"/>
    </row>
    <row r="16" spans="1:19" s="400" customFormat="1" ht="30" customHeight="1" x14ac:dyDescent="0.15">
      <c r="A16" s="491">
        <v>1</v>
      </c>
      <c r="B16" s="495" t="s">
        <v>4858</v>
      </c>
      <c r="C16" s="485" t="s">
        <v>5517</v>
      </c>
      <c r="D16" s="485" t="s">
        <v>2529</v>
      </c>
      <c r="E16" s="485" t="s">
        <v>2530</v>
      </c>
      <c r="F16" s="476">
        <v>16800</v>
      </c>
      <c r="G16" s="481" t="s">
        <v>2531</v>
      </c>
      <c r="H16" s="486">
        <v>43124</v>
      </c>
      <c r="I16" s="487" t="s">
        <v>6128</v>
      </c>
      <c r="J16" s="324" t="s">
        <v>4388</v>
      </c>
      <c r="K16" s="489" t="s">
        <v>6059</v>
      </c>
      <c r="L16" s="489" t="s">
        <v>6059</v>
      </c>
      <c r="M16" s="489" t="s">
        <v>6059</v>
      </c>
      <c r="N16" s="489" t="s">
        <v>6059</v>
      </c>
      <c r="O16" s="489" t="s">
        <v>6059</v>
      </c>
      <c r="P16" s="489" t="s">
        <v>6059</v>
      </c>
      <c r="Q16" s="489" t="s">
        <v>6059</v>
      </c>
      <c r="R16" s="489" t="s">
        <v>6059</v>
      </c>
      <c r="S16" s="447"/>
    </row>
    <row r="17" spans="1:19" s="400" customFormat="1" ht="29.25" customHeight="1" x14ac:dyDescent="0.15">
      <c r="A17" s="491">
        <v>2</v>
      </c>
      <c r="B17" s="495" t="s">
        <v>4859</v>
      </c>
      <c r="C17" s="1110" t="s">
        <v>5518</v>
      </c>
      <c r="D17" s="485" t="s">
        <v>2536</v>
      </c>
      <c r="E17" s="1110" t="s">
        <v>2530</v>
      </c>
      <c r="F17" s="476">
        <v>12000</v>
      </c>
      <c r="G17" s="481" t="s">
        <v>2531</v>
      </c>
      <c r="H17" s="486">
        <v>43124</v>
      </c>
      <c r="I17" s="1112" t="s">
        <v>6128</v>
      </c>
      <c r="J17" s="324" t="s">
        <v>4389</v>
      </c>
      <c r="K17" s="1131" t="s">
        <v>6059</v>
      </c>
      <c r="L17" s="1131" t="s">
        <v>6059</v>
      </c>
      <c r="M17" s="1131" t="s">
        <v>6059</v>
      </c>
      <c r="N17" s="1131" t="s">
        <v>6059</v>
      </c>
      <c r="O17" s="1131" t="s">
        <v>6059</v>
      </c>
      <c r="P17" s="1131" t="s">
        <v>6059</v>
      </c>
      <c r="Q17" s="1131" t="s">
        <v>6059</v>
      </c>
      <c r="R17" s="1131" t="s">
        <v>6059</v>
      </c>
      <c r="S17" s="1113"/>
    </row>
    <row r="18" spans="1:19" s="400" customFormat="1" ht="37.5" customHeight="1" x14ac:dyDescent="0.15">
      <c r="A18" s="491">
        <v>3</v>
      </c>
      <c r="B18" s="495" t="s">
        <v>6678</v>
      </c>
      <c r="C18" s="1110"/>
      <c r="D18" s="485" t="s">
        <v>2536</v>
      </c>
      <c r="E18" s="1110"/>
      <c r="F18" s="476">
        <v>1000</v>
      </c>
      <c r="G18" s="481" t="s">
        <v>2625</v>
      </c>
      <c r="H18" s="486">
        <v>43356</v>
      </c>
      <c r="I18" s="1112"/>
      <c r="J18" s="324" t="s">
        <v>6679</v>
      </c>
      <c r="K18" s="1131"/>
      <c r="L18" s="1131"/>
      <c r="M18" s="1131"/>
      <c r="N18" s="1131"/>
      <c r="O18" s="1131"/>
      <c r="P18" s="1131"/>
      <c r="Q18" s="1131"/>
      <c r="R18" s="1131"/>
      <c r="S18" s="1113"/>
    </row>
    <row r="19" spans="1:19" s="400" customFormat="1" ht="29.25" x14ac:dyDescent="0.15">
      <c r="A19" s="491">
        <v>4</v>
      </c>
      <c r="B19" s="495" t="s">
        <v>3346</v>
      </c>
      <c r="C19" s="485" t="s">
        <v>5519</v>
      </c>
      <c r="D19" s="485" t="s">
        <v>2539</v>
      </c>
      <c r="E19" s="485" t="s">
        <v>2540</v>
      </c>
      <c r="F19" s="476">
        <v>53280</v>
      </c>
      <c r="G19" s="481" t="s">
        <v>2531</v>
      </c>
      <c r="H19" s="486">
        <v>43124</v>
      </c>
      <c r="I19" s="487" t="s">
        <v>6128</v>
      </c>
      <c r="J19" s="324" t="s">
        <v>4390</v>
      </c>
      <c r="K19" s="489" t="s">
        <v>6059</v>
      </c>
      <c r="L19" s="489" t="s">
        <v>6059</v>
      </c>
      <c r="M19" s="489" t="s">
        <v>6059</v>
      </c>
      <c r="N19" s="489" t="s">
        <v>6059</v>
      </c>
      <c r="O19" s="489" t="s">
        <v>6059</v>
      </c>
      <c r="P19" s="489" t="s">
        <v>6059</v>
      </c>
      <c r="Q19" s="489" t="s">
        <v>6059</v>
      </c>
      <c r="R19" s="489" t="s">
        <v>6059</v>
      </c>
      <c r="S19" s="447"/>
    </row>
    <row r="20" spans="1:19" s="400" customFormat="1" ht="47.25" customHeight="1" x14ac:dyDescent="0.15">
      <c r="A20" s="491">
        <v>5</v>
      </c>
      <c r="B20" s="495" t="s">
        <v>6680</v>
      </c>
      <c r="C20" s="485" t="s">
        <v>5522</v>
      </c>
      <c r="D20" s="485" t="s">
        <v>5254</v>
      </c>
      <c r="E20" s="485" t="s">
        <v>6681</v>
      </c>
      <c r="F20" s="476">
        <v>2065</v>
      </c>
      <c r="G20" s="481" t="s">
        <v>2944</v>
      </c>
      <c r="H20" s="486">
        <v>43321</v>
      </c>
      <c r="I20" s="487" t="s">
        <v>6682</v>
      </c>
      <c r="J20" s="324" t="s">
        <v>5257</v>
      </c>
      <c r="K20" s="451" t="s">
        <v>496</v>
      </c>
      <c r="L20" s="511"/>
      <c r="M20" s="451" t="s">
        <v>496</v>
      </c>
      <c r="N20" s="511"/>
      <c r="O20" s="451" t="s">
        <v>496</v>
      </c>
      <c r="P20" s="451"/>
      <c r="Q20" s="451"/>
      <c r="R20" s="451"/>
      <c r="S20" s="482"/>
    </row>
    <row r="21" spans="1:19" s="400" customFormat="1" ht="44.25" customHeight="1" x14ac:dyDescent="0.15">
      <c r="A21" s="491">
        <v>6</v>
      </c>
      <c r="B21" s="495" t="s">
        <v>6683</v>
      </c>
      <c r="C21" s="485" t="s">
        <v>5524</v>
      </c>
      <c r="D21" s="485" t="s">
        <v>5266</v>
      </c>
      <c r="E21" s="1110" t="s">
        <v>5267</v>
      </c>
      <c r="F21" s="476">
        <f>3300*0.2</f>
        <v>660</v>
      </c>
      <c r="G21" s="481" t="s">
        <v>2612</v>
      </c>
      <c r="H21" s="1111">
        <v>43298</v>
      </c>
      <c r="I21" s="487" t="s">
        <v>6684</v>
      </c>
      <c r="J21" s="324" t="s">
        <v>6685</v>
      </c>
      <c r="K21" s="449" t="s">
        <v>496</v>
      </c>
      <c r="L21" s="450"/>
      <c r="M21" s="449" t="s">
        <v>496</v>
      </c>
      <c r="N21" s="450"/>
      <c r="O21" s="451"/>
      <c r="P21" s="451"/>
      <c r="Q21" s="451" t="s">
        <v>496</v>
      </c>
      <c r="R21" s="451"/>
      <c r="S21" s="482"/>
    </row>
    <row r="22" spans="1:19" s="400" customFormat="1" ht="48" customHeight="1" x14ac:dyDescent="0.15">
      <c r="A22" s="491">
        <v>7</v>
      </c>
      <c r="B22" s="495" t="s">
        <v>6683</v>
      </c>
      <c r="C22" s="485" t="s">
        <v>5524</v>
      </c>
      <c r="D22" s="485" t="s">
        <v>2584</v>
      </c>
      <c r="E22" s="1110"/>
      <c r="F22" s="476">
        <f>2200*0.2</f>
        <v>440</v>
      </c>
      <c r="G22" s="481" t="s">
        <v>2612</v>
      </c>
      <c r="H22" s="1111"/>
      <c r="I22" s="487" t="s">
        <v>6684</v>
      </c>
      <c r="J22" s="324" t="s">
        <v>6686</v>
      </c>
      <c r="K22" s="449" t="s">
        <v>496</v>
      </c>
      <c r="L22" s="450"/>
      <c r="M22" s="449" t="s">
        <v>496</v>
      </c>
      <c r="N22" s="450"/>
      <c r="O22" s="451"/>
      <c r="P22" s="451"/>
      <c r="Q22" s="451" t="s">
        <v>496</v>
      </c>
      <c r="R22" s="451"/>
      <c r="S22" s="482"/>
    </row>
    <row r="23" spans="1:19" s="400" customFormat="1" ht="45.75" customHeight="1" x14ac:dyDescent="0.15">
      <c r="A23" s="491">
        <v>8</v>
      </c>
      <c r="B23" s="495" t="s">
        <v>6129</v>
      </c>
      <c r="C23" s="485" t="s">
        <v>5534</v>
      </c>
      <c r="D23" s="485" t="s">
        <v>5322</v>
      </c>
      <c r="E23" s="485" t="s">
        <v>5323</v>
      </c>
      <c r="F23" s="476">
        <v>2567</v>
      </c>
      <c r="G23" s="481" t="s">
        <v>2531</v>
      </c>
      <c r="H23" s="486">
        <v>43111</v>
      </c>
      <c r="I23" s="487" t="s">
        <v>6130</v>
      </c>
      <c r="J23" s="324" t="s">
        <v>6130</v>
      </c>
      <c r="K23" s="449" t="s">
        <v>496</v>
      </c>
      <c r="L23" s="450"/>
      <c r="M23" s="449" t="s">
        <v>496</v>
      </c>
      <c r="N23" s="450"/>
      <c r="O23" s="451" t="s">
        <v>496</v>
      </c>
      <c r="P23" s="451"/>
      <c r="Q23" s="451"/>
      <c r="R23" s="451"/>
      <c r="S23" s="447"/>
    </row>
    <row r="24" spans="1:19" s="400" customFormat="1" ht="60" customHeight="1" x14ac:dyDescent="0.15">
      <c r="A24" s="491">
        <v>9</v>
      </c>
      <c r="B24" s="495" t="s">
        <v>6687</v>
      </c>
      <c r="C24" s="485" t="s">
        <v>5549</v>
      </c>
      <c r="D24" s="485" t="s">
        <v>5368</v>
      </c>
      <c r="E24" s="485" t="s">
        <v>6688</v>
      </c>
      <c r="F24" s="476">
        <v>212.24</v>
      </c>
      <c r="G24" s="481" t="s">
        <v>2612</v>
      </c>
      <c r="H24" s="486">
        <v>43306</v>
      </c>
      <c r="I24" s="487" t="s">
        <v>6684</v>
      </c>
      <c r="J24" s="461" t="s">
        <v>6689</v>
      </c>
      <c r="K24" s="449" t="s">
        <v>496</v>
      </c>
      <c r="L24" s="450"/>
      <c r="M24" s="449" t="s">
        <v>496</v>
      </c>
      <c r="N24" s="450"/>
      <c r="O24" s="451" t="s">
        <v>496</v>
      </c>
      <c r="P24" s="451"/>
      <c r="Q24" s="451"/>
      <c r="R24" s="451"/>
      <c r="S24" s="447"/>
    </row>
    <row r="25" spans="1:19" s="400" customFormat="1" ht="41.25" customHeight="1" x14ac:dyDescent="0.15">
      <c r="A25" s="491">
        <v>10</v>
      </c>
      <c r="B25" s="495" t="s">
        <v>6131</v>
      </c>
      <c r="C25" s="1110" t="s">
        <v>6132</v>
      </c>
      <c r="D25" s="1110" t="s">
        <v>2659</v>
      </c>
      <c r="E25" s="485" t="s">
        <v>6133</v>
      </c>
      <c r="F25" s="476">
        <v>14700</v>
      </c>
      <c r="G25" s="481" t="s">
        <v>2569</v>
      </c>
      <c r="H25" s="486">
        <v>43132</v>
      </c>
      <c r="I25" s="487" t="s">
        <v>6134</v>
      </c>
      <c r="J25" s="324" t="s">
        <v>6135</v>
      </c>
      <c r="K25" s="1102" t="s">
        <v>496</v>
      </c>
      <c r="L25" s="1102"/>
      <c r="M25" s="1102" t="s">
        <v>496</v>
      </c>
      <c r="N25" s="1102"/>
      <c r="O25" s="1104" t="s">
        <v>496</v>
      </c>
      <c r="P25" s="1104"/>
      <c r="Q25" s="1104"/>
      <c r="R25" s="1104"/>
      <c r="S25" s="1106"/>
    </row>
    <row r="26" spans="1:19" s="400" customFormat="1" ht="41.25" customHeight="1" x14ac:dyDescent="0.15">
      <c r="A26" s="491">
        <v>11</v>
      </c>
      <c r="B26" s="495" t="s">
        <v>6690</v>
      </c>
      <c r="C26" s="1110"/>
      <c r="D26" s="1110"/>
      <c r="E26" s="485" t="s">
        <v>6691</v>
      </c>
      <c r="F26" s="476">
        <v>2940</v>
      </c>
      <c r="G26" s="481" t="s">
        <v>2625</v>
      </c>
      <c r="H26" s="486">
        <v>43342</v>
      </c>
      <c r="I26" s="487" t="s">
        <v>6134</v>
      </c>
      <c r="J26" s="324" t="s">
        <v>6692</v>
      </c>
      <c r="K26" s="1103"/>
      <c r="L26" s="1103"/>
      <c r="M26" s="1103"/>
      <c r="N26" s="1103"/>
      <c r="O26" s="1105"/>
      <c r="P26" s="1105"/>
      <c r="Q26" s="1105"/>
      <c r="R26" s="1105"/>
      <c r="S26" s="1107"/>
    </row>
    <row r="27" spans="1:19" s="400" customFormat="1" ht="30" customHeight="1" x14ac:dyDescent="0.15">
      <c r="A27" s="491">
        <v>12</v>
      </c>
      <c r="B27" s="495" t="s">
        <v>6136</v>
      </c>
      <c r="C27" s="485" t="s">
        <v>6137</v>
      </c>
      <c r="D27" s="485" t="s">
        <v>4426</v>
      </c>
      <c r="E27" s="485" t="s">
        <v>6138</v>
      </c>
      <c r="F27" s="476">
        <v>21600</v>
      </c>
      <c r="G27" s="481" t="s">
        <v>2569</v>
      </c>
      <c r="H27" s="486">
        <v>43132</v>
      </c>
      <c r="I27" s="487" t="s">
        <v>6134</v>
      </c>
      <c r="J27" s="461" t="s">
        <v>6139</v>
      </c>
      <c r="K27" s="449" t="s">
        <v>496</v>
      </c>
      <c r="L27" s="450"/>
      <c r="M27" s="449" t="s">
        <v>496</v>
      </c>
      <c r="N27" s="450"/>
      <c r="O27" s="451" t="s">
        <v>496</v>
      </c>
      <c r="P27" s="451"/>
      <c r="Q27" s="451"/>
      <c r="R27" s="451"/>
      <c r="S27" s="447"/>
    </row>
    <row r="28" spans="1:19" s="400" customFormat="1" ht="30" customHeight="1" x14ac:dyDescent="0.15">
      <c r="A28" s="491">
        <v>13</v>
      </c>
      <c r="B28" s="495" t="s">
        <v>6140</v>
      </c>
      <c r="C28" s="485" t="s">
        <v>5521</v>
      </c>
      <c r="D28" s="485" t="s">
        <v>5251</v>
      </c>
      <c r="E28" s="485" t="s">
        <v>4392</v>
      </c>
      <c r="F28" s="476">
        <v>68500</v>
      </c>
      <c r="G28" s="481" t="s">
        <v>2569</v>
      </c>
      <c r="H28" s="486">
        <v>43132</v>
      </c>
      <c r="I28" s="487" t="s">
        <v>6141</v>
      </c>
      <c r="J28" s="461" t="s">
        <v>6142</v>
      </c>
      <c r="K28" s="449" t="s">
        <v>496</v>
      </c>
      <c r="L28" s="450"/>
      <c r="M28" s="449" t="s">
        <v>496</v>
      </c>
      <c r="N28" s="450"/>
      <c r="O28" s="451" t="s">
        <v>496</v>
      </c>
      <c r="P28" s="451"/>
      <c r="Q28" s="451"/>
      <c r="R28" s="451"/>
      <c r="S28" s="482"/>
    </row>
    <row r="29" spans="1:19" s="400" customFormat="1" ht="30" customHeight="1" x14ac:dyDescent="0.15">
      <c r="A29" s="1108">
        <v>14</v>
      </c>
      <c r="B29" s="1109" t="s">
        <v>6143</v>
      </c>
      <c r="C29" s="1110" t="s">
        <v>6144</v>
      </c>
      <c r="D29" s="485" t="s">
        <v>2557</v>
      </c>
      <c r="E29" s="1110" t="s">
        <v>6402</v>
      </c>
      <c r="F29" s="476">
        <v>3500</v>
      </c>
      <c r="G29" s="481" t="s">
        <v>2531</v>
      </c>
      <c r="H29" s="486">
        <v>43125</v>
      </c>
      <c r="I29" s="487" t="s">
        <v>6145</v>
      </c>
      <c r="J29" s="324" t="s">
        <v>6146</v>
      </c>
      <c r="K29" s="449" t="s">
        <v>496</v>
      </c>
      <c r="L29" s="450"/>
      <c r="M29" s="449" t="s">
        <v>496</v>
      </c>
      <c r="N29" s="450"/>
      <c r="O29" s="451"/>
      <c r="P29" s="451"/>
      <c r="Q29" s="451" t="s">
        <v>496</v>
      </c>
      <c r="R29" s="451"/>
      <c r="S29" s="482"/>
    </row>
    <row r="30" spans="1:19" s="400" customFormat="1" ht="30" customHeight="1" x14ac:dyDescent="0.15">
      <c r="A30" s="1108"/>
      <c r="B30" s="1109"/>
      <c r="C30" s="1110"/>
      <c r="D30" s="485" t="s">
        <v>5261</v>
      </c>
      <c r="E30" s="1110"/>
      <c r="F30" s="476">
        <v>5000</v>
      </c>
      <c r="G30" s="481" t="s">
        <v>2531</v>
      </c>
      <c r="H30" s="486">
        <v>43125</v>
      </c>
      <c r="I30" s="487" t="s">
        <v>6145</v>
      </c>
      <c r="J30" s="324" t="s">
        <v>6147</v>
      </c>
      <c r="K30" s="449" t="s">
        <v>496</v>
      </c>
      <c r="L30" s="450"/>
      <c r="M30" s="449" t="s">
        <v>496</v>
      </c>
      <c r="N30" s="450"/>
      <c r="O30" s="451" t="s">
        <v>496</v>
      </c>
      <c r="P30" s="451"/>
      <c r="Q30" s="451"/>
      <c r="R30" s="451"/>
      <c r="S30" s="447"/>
    </row>
    <row r="31" spans="1:19" s="400" customFormat="1" ht="40.5" customHeight="1" x14ac:dyDescent="0.15">
      <c r="A31" s="1108"/>
      <c r="B31" s="1109"/>
      <c r="C31" s="1110"/>
      <c r="D31" s="485" t="s">
        <v>3598</v>
      </c>
      <c r="E31" s="1110"/>
      <c r="F31" s="476">
        <v>5000</v>
      </c>
      <c r="G31" s="481" t="s">
        <v>2531</v>
      </c>
      <c r="H31" s="486">
        <v>43125</v>
      </c>
      <c r="I31" s="487" t="s">
        <v>6145</v>
      </c>
      <c r="J31" s="324" t="s">
        <v>6148</v>
      </c>
      <c r="K31" s="449" t="s">
        <v>496</v>
      </c>
      <c r="L31" s="450"/>
      <c r="M31" s="449" t="s">
        <v>496</v>
      </c>
      <c r="N31" s="450"/>
      <c r="O31" s="451"/>
      <c r="P31" s="451"/>
      <c r="Q31" s="451" t="s">
        <v>496</v>
      </c>
      <c r="R31" s="451"/>
      <c r="S31" s="447"/>
    </row>
    <row r="32" spans="1:19" s="400" customFormat="1" ht="39" x14ac:dyDescent="0.15">
      <c r="A32" s="1108">
        <v>15</v>
      </c>
      <c r="B32" s="495" t="s">
        <v>6693</v>
      </c>
      <c r="C32" s="485" t="s">
        <v>6144</v>
      </c>
      <c r="D32" s="485" t="s">
        <v>5261</v>
      </c>
      <c r="E32" s="1110" t="s">
        <v>6694</v>
      </c>
      <c r="F32" s="476">
        <f>5000*0.2</f>
        <v>1000</v>
      </c>
      <c r="G32" s="481" t="s">
        <v>2944</v>
      </c>
      <c r="H32" s="1111">
        <v>43328</v>
      </c>
      <c r="I32" s="487" t="s">
        <v>6682</v>
      </c>
      <c r="J32" s="324" t="s">
        <v>6695</v>
      </c>
      <c r="K32" s="449" t="s">
        <v>496</v>
      </c>
      <c r="L32" s="450"/>
      <c r="M32" s="449" t="s">
        <v>496</v>
      </c>
      <c r="N32" s="450"/>
      <c r="O32" s="451" t="s">
        <v>496</v>
      </c>
      <c r="P32" s="451"/>
      <c r="Q32" s="451"/>
      <c r="R32" s="451"/>
      <c r="S32" s="447"/>
    </row>
    <row r="33" spans="1:19" s="400" customFormat="1" ht="39" x14ac:dyDescent="0.15">
      <c r="A33" s="1108"/>
      <c r="B33" s="495" t="s">
        <v>6693</v>
      </c>
      <c r="C33" s="485" t="s">
        <v>6144</v>
      </c>
      <c r="D33" s="485" t="s">
        <v>3598</v>
      </c>
      <c r="E33" s="1110"/>
      <c r="F33" s="476">
        <f>5000*0.2</f>
        <v>1000</v>
      </c>
      <c r="G33" s="481" t="s">
        <v>2944</v>
      </c>
      <c r="H33" s="1111"/>
      <c r="I33" s="487" t="s">
        <v>6682</v>
      </c>
      <c r="J33" s="324" t="s">
        <v>6696</v>
      </c>
      <c r="K33" s="449" t="s">
        <v>496</v>
      </c>
      <c r="L33" s="450"/>
      <c r="M33" s="449" t="s">
        <v>496</v>
      </c>
      <c r="N33" s="450"/>
      <c r="O33" s="451" t="s">
        <v>496</v>
      </c>
      <c r="P33" s="451"/>
      <c r="Q33" s="451"/>
      <c r="R33" s="451"/>
      <c r="S33" s="447"/>
    </row>
    <row r="34" spans="1:19" s="400" customFormat="1" ht="21.75" customHeight="1" x14ac:dyDescent="0.15">
      <c r="A34" s="1108">
        <v>16</v>
      </c>
      <c r="B34" s="1109" t="s">
        <v>6149</v>
      </c>
      <c r="C34" s="1110" t="s">
        <v>6150</v>
      </c>
      <c r="D34" s="485" t="s">
        <v>2551</v>
      </c>
      <c r="E34" s="1110" t="s">
        <v>4395</v>
      </c>
      <c r="F34" s="476">
        <v>90</v>
      </c>
      <c r="G34" s="481" t="s">
        <v>2531</v>
      </c>
      <c r="H34" s="1111">
        <v>43109</v>
      </c>
      <c r="I34" s="487" t="s">
        <v>6151</v>
      </c>
      <c r="J34" s="324" t="s">
        <v>6152</v>
      </c>
      <c r="K34" s="449" t="s">
        <v>496</v>
      </c>
      <c r="L34" s="450"/>
      <c r="M34" s="449" t="s">
        <v>496</v>
      </c>
      <c r="N34" s="450"/>
      <c r="O34" s="451" t="s">
        <v>496</v>
      </c>
      <c r="P34" s="451"/>
      <c r="Q34" s="451"/>
      <c r="R34" s="451"/>
      <c r="S34" s="447"/>
    </row>
    <row r="35" spans="1:19" s="400" customFormat="1" ht="24" customHeight="1" x14ac:dyDescent="0.15">
      <c r="A35" s="1108"/>
      <c r="B35" s="1109"/>
      <c r="C35" s="1110"/>
      <c r="D35" s="485" t="s">
        <v>2554</v>
      </c>
      <c r="E35" s="1110"/>
      <c r="F35" s="476">
        <v>90</v>
      </c>
      <c r="G35" s="481" t="s">
        <v>2531</v>
      </c>
      <c r="H35" s="1111"/>
      <c r="I35" s="487" t="s">
        <v>6153</v>
      </c>
      <c r="J35" s="324" t="s">
        <v>6154</v>
      </c>
      <c r="K35" s="449" t="s">
        <v>496</v>
      </c>
      <c r="L35" s="450"/>
      <c r="M35" s="449" t="s">
        <v>496</v>
      </c>
      <c r="N35" s="450"/>
      <c r="O35" s="451"/>
      <c r="P35" s="451"/>
      <c r="Q35" s="451" t="s">
        <v>496</v>
      </c>
      <c r="R35" s="451"/>
      <c r="S35" s="447"/>
    </row>
    <row r="36" spans="1:19" s="400" customFormat="1" ht="17.25" customHeight="1" x14ac:dyDescent="0.15">
      <c r="A36" s="1108"/>
      <c r="B36" s="1109"/>
      <c r="C36" s="1110"/>
      <c r="D36" s="485" t="s">
        <v>2555</v>
      </c>
      <c r="E36" s="1110"/>
      <c r="F36" s="476">
        <v>70</v>
      </c>
      <c r="G36" s="481" t="s">
        <v>2531</v>
      </c>
      <c r="H36" s="1111"/>
      <c r="I36" s="487" t="s">
        <v>6155</v>
      </c>
      <c r="J36" s="324" t="s">
        <v>6156</v>
      </c>
      <c r="K36" s="449" t="s">
        <v>496</v>
      </c>
      <c r="L36" s="450"/>
      <c r="M36" s="449" t="s">
        <v>496</v>
      </c>
      <c r="N36" s="450"/>
      <c r="O36" s="451" t="s">
        <v>496</v>
      </c>
      <c r="P36" s="451"/>
      <c r="Q36" s="451"/>
      <c r="R36" s="451"/>
      <c r="S36" s="447"/>
    </row>
    <row r="37" spans="1:19" s="400" customFormat="1" ht="17.25" customHeight="1" x14ac:dyDescent="0.15">
      <c r="A37" s="1108"/>
      <c r="B37" s="1109"/>
      <c r="C37" s="1110"/>
      <c r="D37" s="485" t="s">
        <v>4400</v>
      </c>
      <c r="E37" s="1110"/>
      <c r="F37" s="476">
        <v>45</v>
      </c>
      <c r="G37" s="481" t="s">
        <v>2531</v>
      </c>
      <c r="H37" s="1111"/>
      <c r="I37" s="487" t="s">
        <v>6155</v>
      </c>
      <c r="J37" s="324" t="s">
        <v>6157</v>
      </c>
      <c r="K37" s="449" t="s">
        <v>496</v>
      </c>
      <c r="L37" s="450"/>
      <c r="M37" s="449" t="s">
        <v>496</v>
      </c>
      <c r="N37" s="450"/>
      <c r="O37" s="451" t="s">
        <v>496</v>
      </c>
      <c r="P37" s="451"/>
      <c r="Q37" s="451"/>
      <c r="R37" s="451"/>
      <c r="S37" s="447"/>
    </row>
    <row r="38" spans="1:19" s="400" customFormat="1" ht="33" customHeight="1" x14ac:dyDescent="0.15">
      <c r="A38" s="1108">
        <v>17</v>
      </c>
      <c r="B38" s="1109" t="s">
        <v>6158</v>
      </c>
      <c r="C38" s="1110" t="s">
        <v>6159</v>
      </c>
      <c r="D38" s="485" t="s">
        <v>5281</v>
      </c>
      <c r="E38" s="1110" t="s">
        <v>6160</v>
      </c>
      <c r="F38" s="476">
        <v>1000</v>
      </c>
      <c r="G38" s="481" t="s">
        <v>2531</v>
      </c>
      <c r="H38" s="1111">
        <v>43122</v>
      </c>
      <c r="I38" s="487" t="s">
        <v>6161</v>
      </c>
      <c r="J38" s="324" t="s">
        <v>6162</v>
      </c>
      <c r="K38" s="449" t="s">
        <v>496</v>
      </c>
      <c r="L38" s="450"/>
      <c r="M38" s="449" t="s">
        <v>496</v>
      </c>
      <c r="N38" s="450"/>
      <c r="O38" s="451"/>
      <c r="P38" s="451"/>
      <c r="Q38" s="451" t="s">
        <v>496</v>
      </c>
      <c r="R38" s="451"/>
      <c r="S38" s="447"/>
    </row>
    <row r="39" spans="1:19" s="400" customFormat="1" ht="45.75" customHeight="1" x14ac:dyDescent="0.15">
      <c r="A39" s="1108"/>
      <c r="B39" s="1109"/>
      <c r="C39" s="1110"/>
      <c r="D39" s="485" t="s">
        <v>5285</v>
      </c>
      <c r="E39" s="1110"/>
      <c r="F39" s="476">
        <v>1500</v>
      </c>
      <c r="G39" s="481" t="s">
        <v>2531</v>
      </c>
      <c r="H39" s="1111"/>
      <c r="I39" s="487" t="s">
        <v>6161</v>
      </c>
      <c r="J39" s="324" t="s">
        <v>6163</v>
      </c>
      <c r="K39" s="449" t="s">
        <v>496</v>
      </c>
      <c r="L39" s="450"/>
      <c r="M39" s="449" t="s">
        <v>496</v>
      </c>
      <c r="N39" s="450"/>
      <c r="O39" s="451"/>
      <c r="P39" s="451"/>
      <c r="Q39" s="451" t="s">
        <v>496</v>
      </c>
      <c r="R39" s="451"/>
      <c r="S39" s="447"/>
    </row>
    <row r="40" spans="1:19" s="400" customFormat="1" ht="49.5" customHeight="1" x14ac:dyDescent="0.15">
      <c r="A40" s="1108"/>
      <c r="B40" s="1109"/>
      <c r="C40" s="1110"/>
      <c r="D40" s="485" t="s">
        <v>5610</v>
      </c>
      <c r="E40" s="1110"/>
      <c r="F40" s="476">
        <v>2000</v>
      </c>
      <c r="G40" s="481" t="s">
        <v>2531</v>
      </c>
      <c r="H40" s="1111"/>
      <c r="I40" s="487" t="s">
        <v>6161</v>
      </c>
      <c r="J40" s="324" t="s">
        <v>6164</v>
      </c>
      <c r="K40" s="449" t="s">
        <v>496</v>
      </c>
      <c r="L40" s="450"/>
      <c r="M40" s="449" t="s">
        <v>496</v>
      </c>
      <c r="N40" s="450"/>
      <c r="O40" s="451"/>
      <c r="P40" s="451"/>
      <c r="Q40" s="451"/>
      <c r="R40" s="451" t="s">
        <v>496</v>
      </c>
      <c r="S40" s="447"/>
    </row>
    <row r="41" spans="1:19" s="400" customFormat="1" ht="53.25" customHeight="1" x14ac:dyDescent="0.15">
      <c r="A41" s="491">
        <v>18</v>
      </c>
      <c r="B41" s="495" t="s">
        <v>6697</v>
      </c>
      <c r="C41" s="485" t="s">
        <v>6159</v>
      </c>
      <c r="D41" s="485" t="s">
        <v>5285</v>
      </c>
      <c r="E41" s="1110" t="s">
        <v>6698</v>
      </c>
      <c r="F41" s="476">
        <f>1500*20%</f>
        <v>300</v>
      </c>
      <c r="G41" s="481" t="s">
        <v>2612</v>
      </c>
      <c r="H41" s="1111">
        <v>43292</v>
      </c>
      <c r="I41" s="487" t="s">
        <v>6684</v>
      </c>
      <c r="J41" s="324" t="s">
        <v>6699</v>
      </c>
      <c r="K41" s="449" t="s">
        <v>496</v>
      </c>
      <c r="L41" s="450"/>
      <c r="M41" s="449" t="s">
        <v>496</v>
      </c>
      <c r="N41" s="450"/>
      <c r="O41" s="451"/>
      <c r="P41" s="451"/>
      <c r="Q41" s="451" t="s">
        <v>496</v>
      </c>
      <c r="R41" s="451"/>
      <c r="S41" s="482"/>
    </row>
    <row r="42" spans="1:19" s="400" customFormat="1" ht="44.25" customHeight="1" x14ac:dyDescent="0.15">
      <c r="A42" s="491">
        <v>19</v>
      </c>
      <c r="B42" s="495" t="s">
        <v>6697</v>
      </c>
      <c r="C42" s="485" t="s">
        <v>6159</v>
      </c>
      <c r="D42" s="485" t="s">
        <v>5610</v>
      </c>
      <c r="E42" s="1110"/>
      <c r="F42" s="476">
        <f>2000*0.2</f>
        <v>400</v>
      </c>
      <c r="G42" s="481" t="s">
        <v>2612</v>
      </c>
      <c r="H42" s="1111"/>
      <c r="I42" s="487" t="s">
        <v>6684</v>
      </c>
      <c r="J42" s="324" t="s">
        <v>6700</v>
      </c>
      <c r="K42" s="449" t="s">
        <v>496</v>
      </c>
      <c r="L42" s="450"/>
      <c r="M42" s="449" t="s">
        <v>496</v>
      </c>
      <c r="N42" s="450"/>
      <c r="O42" s="451"/>
      <c r="P42" s="451"/>
      <c r="Q42" s="451" t="s">
        <v>496</v>
      </c>
      <c r="R42" s="451"/>
      <c r="S42" s="447"/>
    </row>
    <row r="43" spans="1:19" s="400" customFormat="1" ht="33" customHeight="1" x14ac:dyDescent="0.15">
      <c r="A43" s="491">
        <v>20</v>
      </c>
      <c r="B43" s="495" t="s">
        <v>6165</v>
      </c>
      <c r="C43" s="485" t="s">
        <v>6166</v>
      </c>
      <c r="D43" s="485" t="s">
        <v>4722</v>
      </c>
      <c r="E43" s="485" t="s">
        <v>6167</v>
      </c>
      <c r="F43" s="476">
        <v>527.1</v>
      </c>
      <c r="G43" s="481" t="s">
        <v>2531</v>
      </c>
      <c r="H43" s="486">
        <v>43115</v>
      </c>
      <c r="I43" s="487" t="s">
        <v>6168</v>
      </c>
      <c r="J43" s="324" t="s">
        <v>6169</v>
      </c>
      <c r="K43" s="449" t="s">
        <v>496</v>
      </c>
      <c r="L43" s="450"/>
      <c r="M43" s="449" t="s">
        <v>496</v>
      </c>
      <c r="N43" s="450"/>
      <c r="O43" s="451" t="s">
        <v>496</v>
      </c>
      <c r="P43" s="451"/>
      <c r="Q43" s="451"/>
      <c r="R43" s="451"/>
      <c r="S43" s="447"/>
    </row>
    <row r="44" spans="1:19" s="400" customFormat="1" ht="43.5" customHeight="1" x14ac:dyDescent="0.15">
      <c r="A44" s="491">
        <v>21</v>
      </c>
      <c r="B44" s="495" t="s">
        <v>6170</v>
      </c>
      <c r="C44" s="485" t="s">
        <v>6171</v>
      </c>
      <c r="D44" s="485" t="s">
        <v>2805</v>
      </c>
      <c r="E44" s="485" t="s">
        <v>6172</v>
      </c>
      <c r="F44" s="476">
        <v>630</v>
      </c>
      <c r="G44" s="481" t="s">
        <v>2531</v>
      </c>
      <c r="H44" s="486">
        <v>43112</v>
      </c>
      <c r="I44" s="487" t="s">
        <v>6173</v>
      </c>
      <c r="J44" s="324" t="s">
        <v>6174</v>
      </c>
      <c r="K44" s="449" t="s">
        <v>496</v>
      </c>
      <c r="L44" s="450"/>
      <c r="M44" s="449" t="s">
        <v>496</v>
      </c>
      <c r="N44" s="450"/>
      <c r="O44" s="451"/>
      <c r="P44" s="451"/>
      <c r="Q44" s="451"/>
      <c r="R44" s="451" t="s">
        <v>496</v>
      </c>
      <c r="S44" s="447"/>
    </row>
    <row r="45" spans="1:19" s="400" customFormat="1" ht="45" customHeight="1" x14ac:dyDescent="0.15">
      <c r="A45" s="491">
        <v>22</v>
      </c>
      <c r="B45" s="495" t="s">
        <v>6175</v>
      </c>
      <c r="C45" s="485" t="s">
        <v>6176</v>
      </c>
      <c r="D45" s="485" t="s">
        <v>2682</v>
      </c>
      <c r="E45" s="485" t="s">
        <v>6177</v>
      </c>
      <c r="F45" s="476">
        <v>384</v>
      </c>
      <c r="G45" s="481" t="s">
        <v>2531</v>
      </c>
      <c r="H45" s="486">
        <v>43112</v>
      </c>
      <c r="I45" s="487" t="s">
        <v>6178</v>
      </c>
      <c r="J45" s="324" t="s">
        <v>6179</v>
      </c>
      <c r="K45" s="449" t="s">
        <v>496</v>
      </c>
      <c r="L45" s="450"/>
      <c r="M45" s="449" t="s">
        <v>496</v>
      </c>
      <c r="N45" s="450"/>
      <c r="O45" s="451" t="s">
        <v>496</v>
      </c>
      <c r="P45" s="451"/>
      <c r="Q45" s="451"/>
      <c r="R45" s="451"/>
      <c r="S45" s="447"/>
    </row>
    <row r="46" spans="1:19" s="400" customFormat="1" ht="47.25" customHeight="1" x14ac:dyDescent="0.15">
      <c r="A46" s="491">
        <v>23</v>
      </c>
      <c r="B46" s="495" t="s">
        <v>6180</v>
      </c>
      <c r="C46" s="485" t="s">
        <v>6181</v>
      </c>
      <c r="D46" s="485" t="s">
        <v>6182</v>
      </c>
      <c r="E46" s="485" t="s">
        <v>6183</v>
      </c>
      <c r="F46" s="476">
        <v>15433</v>
      </c>
      <c r="G46" s="481" t="s">
        <v>2569</v>
      </c>
      <c r="H46" s="486">
        <v>43132</v>
      </c>
      <c r="I46" s="487" t="s">
        <v>6184</v>
      </c>
      <c r="J46" s="324" t="s">
        <v>6185</v>
      </c>
      <c r="K46" s="449" t="s">
        <v>496</v>
      </c>
      <c r="L46" s="450"/>
      <c r="M46" s="449" t="s">
        <v>496</v>
      </c>
      <c r="N46" s="450"/>
      <c r="O46" s="451" t="s">
        <v>496</v>
      </c>
      <c r="P46" s="451"/>
      <c r="Q46" s="451"/>
      <c r="R46" s="451"/>
      <c r="S46" s="482"/>
    </row>
    <row r="47" spans="1:19" s="400" customFormat="1" ht="53.25" customHeight="1" x14ac:dyDescent="0.15">
      <c r="A47" s="491">
        <v>24</v>
      </c>
      <c r="B47" s="495" t="s">
        <v>6186</v>
      </c>
      <c r="C47" s="485" t="s">
        <v>6187</v>
      </c>
      <c r="D47" s="485" t="s">
        <v>6188</v>
      </c>
      <c r="E47" s="485" t="s">
        <v>6189</v>
      </c>
      <c r="F47" s="476">
        <v>1911.6</v>
      </c>
      <c r="G47" s="481" t="s">
        <v>2569</v>
      </c>
      <c r="H47" s="486">
        <v>43132</v>
      </c>
      <c r="I47" s="487" t="s">
        <v>6190</v>
      </c>
      <c r="J47" s="324" t="s">
        <v>6191</v>
      </c>
      <c r="K47" s="449" t="s">
        <v>496</v>
      </c>
      <c r="L47" s="450"/>
      <c r="M47" s="449" t="s">
        <v>496</v>
      </c>
      <c r="N47" s="450"/>
      <c r="O47" s="451" t="s">
        <v>496</v>
      </c>
      <c r="P47" s="451"/>
      <c r="Q47" s="451"/>
      <c r="R47" s="451"/>
      <c r="S47" s="482"/>
    </row>
    <row r="48" spans="1:19" s="400" customFormat="1" ht="42" customHeight="1" x14ac:dyDescent="0.15">
      <c r="A48" s="491">
        <v>25</v>
      </c>
      <c r="B48" s="495" t="s">
        <v>6192</v>
      </c>
      <c r="C48" s="485" t="s">
        <v>6193</v>
      </c>
      <c r="D48" s="485" t="s">
        <v>2706</v>
      </c>
      <c r="E48" s="485" t="s">
        <v>6194</v>
      </c>
      <c r="F48" s="476">
        <v>8000</v>
      </c>
      <c r="G48" s="481" t="s">
        <v>2531</v>
      </c>
      <c r="H48" s="486">
        <v>43131</v>
      </c>
      <c r="I48" s="487" t="s">
        <v>6195</v>
      </c>
      <c r="J48" s="324" t="s">
        <v>6196</v>
      </c>
      <c r="K48" s="449" t="s">
        <v>496</v>
      </c>
      <c r="L48" s="450"/>
      <c r="M48" s="449" t="s">
        <v>496</v>
      </c>
      <c r="N48" s="450"/>
      <c r="O48" s="451" t="s">
        <v>496</v>
      </c>
      <c r="P48" s="451"/>
      <c r="Q48" s="451"/>
      <c r="R48" s="451"/>
      <c r="S48" s="482"/>
    </row>
    <row r="49" spans="1:19" s="400" customFormat="1" ht="31.5" customHeight="1" x14ac:dyDescent="0.15">
      <c r="A49" s="1108">
        <v>26</v>
      </c>
      <c r="B49" s="1109" t="s">
        <v>6197</v>
      </c>
      <c r="C49" s="1110" t="s">
        <v>6198</v>
      </c>
      <c r="D49" s="485" t="s">
        <v>3298</v>
      </c>
      <c r="E49" s="1110" t="s">
        <v>6199</v>
      </c>
      <c r="F49" s="476">
        <v>11400</v>
      </c>
      <c r="G49" s="481" t="s">
        <v>2703</v>
      </c>
      <c r="H49" s="1111">
        <v>43182</v>
      </c>
      <c r="I49" s="487" t="s">
        <v>6200</v>
      </c>
      <c r="J49" s="324" t="s">
        <v>6201</v>
      </c>
      <c r="K49" s="449" t="s">
        <v>496</v>
      </c>
      <c r="L49" s="450"/>
      <c r="M49" s="449" t="s">
        <v>496</v>
      </c>
      <c r="N49" s="450"/>
      <c r="O49" s="451" t="s">
        <v>496</v>
      </c>
      <c r="P49" s="451"/>
      <c r="Q49" s="451"/>
      <c r="R49" s="451"/>
      <c r="S49" s="447"/>
    </row>
    <row r="50" spans="1:19" s="400" customFormat="1" ht="32.25" customHeight="1" x14ac:dyDescent="0.15">
      <c r="A50" s="1108"/>
      <c r="B50" s="1109"/>
      <c r="C50" s="1110"/>
      <c r="D50" s="485" t="s">
        <v>5349</v>
      </c>
      <c r="E50" s="1110"/>
      <c r="F50" s="476">
        <v>26400</v>
      </c>
      <c r="G50" s="481" t="s">
        <v>2703</v>
      </c>
      <c r="H50" s="1111"/>
      <c r="I50" s="487" t="s">
        <v>6200</v>
      </c>
      <c r="J50" s="324" t="s">
        <v>6202</v>
      </c>
      <c r="K50" s="449" t="s">
        <v>496</v>
      </c>
      <c r="L50" s="450"/>
      <c r="M50" s="449" t="s">
        <v>496</v>
      </c>
      <c r="N50" s="450"/>
      <c r="O50" s="451" t="s">
        <v>496</v>
      </c>
      <c r="P50" s="451"/>
      <c r="Q50" s="451"/>
      <c r="R50" s="451"/>
      <c r="S50" s="447"/>
    </row>
    <row r="51" spans="1:19" s="400" customFormat="1" ht="32.25" customHeight="1" x14ac:dyDescent="0.15">
      <c r="A51" s="1108">
        <v>27</v>
      </c>
      <c r="B51" s="1109" t="s">
        <v>6203</v>
      </c>
      <c r="C51" s="1110" t="s">
        <v>5532</v>
      </c>
      <c r="D51" s="485" t="s">
        <v>2706</v>
      </c>
      <c r="E51" s="1110" t="s">
        <v>5941</v>
      </c>
      <c r="F51" s="476">
        <v>8604</v>
      </c>
      <c r="G51" s="481" t="s">
        <v>2531</v>
      </c>
      <c r="H51" s="1111">
        <v>43130</v>
      </c>
      <c r="I51" s="487" t="s">
        <v>5909</v>
      </c>
      <c r="J51" s="324" t="s">
        <v>6204</v>
      </c>
      <c r="K51" s="449" t="s">
        <v>496</v>
      </c>
      <c r="L51" s="450"/>
      <c r="M51" s="449" t="s">
        <v>496</v>
      </c>
      <c r="N51" s="450"/>
      <c r="O51" s="451"/>
      <c r="P51" s="451"/>
      <c r="Q51" s="451" t="s">
        <v>496</v>
      </c>
      <c r="R51" s="451"/>
      <c r="S51" s="447"/>
    </row>
    <row r="52" spans="1:19" s="400" customFormat="1" ht="31.5" customHeight="1" x14ac:dyDescent="0.15">
      <c r="A52" s="1108"/>
      <c r="B52" s="1109"/>
      <c r="C52" s="1110"/>
      <c r="D52" s="485" t="s">
        <v>2709</v>
      </c>
      <c r="E52" s="1110"/>
      <c r="F52" s="476">
        <v>3993</v>
      </c>
      <c r="G52" s="481" t="s">
        <v>2531</v>
      </c>
      <c r="H52" s="1111"/>
      <c r="I52" s="487" t="s">
        <v>5909</v>
      </c>
      <c r="J52" s="324" t="s">
        <v>6205</v>
      </c>
      <c r="K52" s="449" t="s">
        <v>496</v>
      </c>
      <c r="L52" s="450"/>
      <c r="M52" s="449" t="s">
        <v>496</v>
      </c>
      <c r="N52" s="450"/>
      <c r="O52" s="451"/>
      <c r="P52" s="451"/>
      <c r="Q52" s="451" t="s">
        <v>496</v>
      </c>
      <c r="R52" s="451"/>
      <c r="S52" s="447"/>
    </row>
    <row r="53" spans="1:19" s="400" customFormat="1" ht="31.5" customHeight="1" x14ac:dyDescent="0.15">
      <c r="A53" s="491">
        <v>28</v>
      </c>
      <c r="B53" s="495" t="s">
        <v>6206</v>
      </c>
      <c r="C53" s="485" t="s">
        <v>6207</v>
      </c>
      <c r="D53" s="485" t="s">
        <v>3801</v>
      </c>
      <c r="E53" s="485" t="s">
        <v>6208</v>
      </c>
      <c r="F53" s="476">
        <v>13037.2</v>
      </c>
      <c r="G53" s="481" t="s">
        <v>2569</v>
      </c>
      <c r="H53" s="486">
        <v>43133</v>
      </c>
      <c r="I53" s="487" t="s">
        <v>6209</v>
      </c>
      <c r="J53" s="324" t="s">
        <v>6210</v>
      </c>
      <c r="K53" s="449" t="s">
        <v>496</v>
      </c>
      <c r="L53" s="450"/>
      <c r="M53" s="449" t="s">
        <v>496</v>
      </c>
      <c r="N53" s="450"/>
      <c r="O53" s="451" t="s">
        <v>496</v>
      </c>
      <c r="P53" s="451"/>
      <c r="Q53" s="451"/>
      <c r="R53" s="451"/>
      <c r="S53" s="447"/>
    </row>
    <row r="54" spans="1:19" s="400" customFormat="1" ht="33" customHeight="1" x14ac:dyDescent="0.15">
      <c r="A54" s="491">
        <v>29</v>
      </c>
      <c r="B54" s="495" t="s">
        <v>6211</v>
      </c>
      <c r="C54" s="485" t="s">
        <v>6212</v>
      </c>
      <c r="D54" s="485" t="s">
        <v>3807</v>
      </c>
      <c r="E54" s="485" t="s">
        <v>5725</v>
      </c>
      <c r="F54" s="476">
        <v>69000</v>
      </c>
      <c r="G54" s="481" t="s">
        <v>2569</v>
      </c>
      <c r="H54" s="486" t="s">
        <v>6213</v>
      </c>
      <c r="I54" s="487" t="s">
        <v>6214</v>
      </c>
      <c r="J54" s="324" t="s">
        <v>6215</v>
      </c>
      <c r="K54" s="449" t="s">
        <v>496</v>
      </c>
      <c r="L54" s="450"/>
      <c r="M54" s="449" t="s">
        <v>496</v>
      </c>
      <c r="N54" s="450"/>
      <c r="O54" s="451" t="s">
        <v>496</v>
      </c>
      <c r="P54" s="451"/>
      <c r="Q54" s="451"/>
      <c r="R54" s="451"/>
      <c r="S54" s="447"/>
    </row>
    <row r="55" spans="1:19" s="400" customFormat="1" ht="40.5" customHeight="1" x14ac:dyDescent="0.15">
      <c r="A55" s="1108">
        <v>30</v>
      </c>
      <c r="B55" s="1109" t="s">
        <v>6216</v>
      </c>
      <c r="C55" s="1110" t="s">
        <v>5531</v>
      </c>
      <c r="D55" s="485" t="s">
        <v>2709</v>
      </c>
      <c r="E55" s="1110" t="s">
        <v>5306</v>
      </c>
      <c r="F55" s="476">
        <v>6446.88</v>
      </c>
      <c r="G55" s="481" t="s">
        <v>2569</v>
      </c>
      <c r="H55" s="1111">
        <v>43154</v>
      </c>
      <c r="I55" s="487" t="s">
        <v>6217</v>
      </c>
      <c r="J55" s="324" t="s">
        <v>6218</v>
      </c>
      <c r="K55" s="449" t="s">
        <v>496</v>
      </c>
      <c r="L55" s="450"/>
      <c r="M55" s="449" t="s">
        <v>496</v>
      </c>
      <c r="N55" s="450"/>
      <c r="O55" s="451"/>
      <c r="P55" s="451"/>
      <c r="Q55" s="451" t="s">
        <v>496</v>
      </c>
      <c r="R55" s="451"/>
      <c r="S55" s="447"/>
    </row>
    <row r="56" spans="1:19" s="400" customFormat="1" ht="33" customHeight="1" x14ac:dyDescent="0.15">
      <c r="A56" s="1108"/>
      <c r="B56" s="1109"/>
      <c r="C56" s="1110"/>
      <c r="D56" s="485" t="s">
        <v>2706</v>
      </c>
      <c r="E56" s="1110"/>
      <c r="F56" s="476">
        <v>1352.6</v>
      </c>
      <c r="G56" s="481" t="s">
        <v>2569</v>
      </c>
      <c r="H56" s="1111"/>
      <c r="I56" s="487" t="s">
        <v>6217</v>
      </c>
      <c r="J56" s="324" t="s">
        <v>6219</v>
      </c>
      <c r="K56" s="449" t="s">
        <v>496</v>
      </c>
      <c r="L56" s="450"/>
      <c r="M56" s="449" t="s">
        <v>496</v>
      </c>
      <c r="N56" s="450"/>
      <c r="O56" s="451"/>
      <c r="P56" s="451"/>
      <c r="Q56" s="451" t="s">
        <v>496</v>
      </c>
      <c r="R56" s="451"/>
      <c r="S56" s="447"/>
    </row>
    <row r="57" spans="1:19" s="400" customFormat="1" ht="47.25" customHeight="1" x14ac:dyDescent="0.15">
      <c r="A57" s="1108">
        <v>31</v>
      </c>
      <c r="B57" s="1109" t="s">
        <v>6220</v>
      </c>
      <c r="C57" s="1110" t="s">
        <v>5543</v>
      </c>
      <c r="D57" s="485" t="s">
        <v>2727</v>
      </c>
      <c r="E57" s="1110" t="s">
        <v>5342</v>
      </c>
      <c r="F57" s="476">
        <v>10935</v>
      </c>
      <c r="G57" s="481" t="s">
        <v>2569</v>
      </c>
      <c r="H57" s="486">
        <v>43153</v>
      </c>
      <c r="I57" s="487" t="s">
        <v>6200</v>
      </c>
      <c r="J57" s="324" t="s">
        <v>6221</v>
      </c>
      <c r="K57" s="449" t="s">
        <v>496</v>
      </c>
      <c r="L57" s="450"/>
      <c r="M57" s="449" t="s">
        <v>496</v>
      </c>
      <c r="N57" s="450"/>
      <c r="O57" s="451" t="s">
        <v>496</v>
      </c>
      <c r="P57" s="451"/>
      <c r="Q57" s="451"/>
      <c r="R57" s="451"/>
      <c r="S57" s="482"/>
    </row>
    <row r="58" spans="1:19" s="400" customFormat="1" ht="63.75" customHeight="1" x14ac:dyDescent="0.15">
      <c r="A58" s="1108"/>
      <c r="B58" s="1109"/>
      <c r="C58" s="1110"/>
      <c r="D58" s="485" t="s">
        <v>4722</v>
      </c>
      <c r="E58" s="1110"/>
      <c r="F58" s="476">
        <v>11456</v>
      </c>
      <c r="G58" s="481" t="s">
        <v>2569</v>
      </c>
      <c r="H58" s="486">
        <v>43153</v>
      </c>
      <c r="I58" s="487" t="s">
        <v>6222</v>
      </c>
      <c r="J58" s="324" t="s">
        <v>6223</v>
      </c>
      <c r="K58" s="449" t="s">
        <v>496</v>
      </c>
      <c r="L58" s="450"/>
      <c r="M58" s="449" t="s">
        <v>496</v>
      </c>
      <c r="N58" s="450"/>
      <c r="O58" s="451" t="s">
        <v>496</v>
      </c>
      <c r="P58" s="451"/>
      <c r="Q58" s="451"/>
      <c r="R58" s="451"/>
      <c r="S58" s="482"/>
    </row>
    <row r="59" spans="1:19" s="400" customFormat="1" ht="52.5" customHeight="1" x14ac:dyDescent="0.15">
      <c r="A59" s="1108">
        <v>32</v>
      </c>
      <c r="B59" s="1109" t="s">
        <v>6224</v>
      </c>
      <c r="C59" s="1110" t="s">
        <v>6225</v>
      </c>
      <c r="D59" s="485" t="s">
        <v>2551</v>
      </c>
      <c r="E59" s="1110" t="s">
        <v>2737</v>
      </c>
      <c r="F59" s="476">
        <v>169.5</v>
      </c>
      <c r="G59" s="481" t="s">
        <v>2531</v>
      </c>
      <c r="H59" s="1111">
        <v>43122</v>
      </c>
      <c r="I59" s="1112" t="s">
        <v>6226</v>
      </c>
      <c r="J59" s="324" t="s">
        <v>6227</v>
      </c>
      <c r="K59" s="449" t="s">
        <v>496</v>
      </c>
      <c r="L59" s="450"/>
      <c r="M59" s="449" t="s">
        <v>496</v>
      </c>
      <c r="N59" s="450"/>
      <c r="O59" s="451"/>
      <c r="P59" s="451"/>
      <c r="Q59" s="451" t="s">
        <v>496</v>
      </c>
      <c r="R59" s="451"/>
      <c r="S59" s="447"/>
    </row>
    <row r="60" spans="1:19" s="400" customFormat="1" ht="33" customHeight="1" x14ac:dyDescent="0.15">
      <c r="A60" s="1108"/>
      <c r="B60" s="1109"/>
      <c r="C60" s="1110"/>
      <c r="D60" s="485" t="s">
        <v>2554</v>
      </c>
      <c r="E60" s="1110"/>
      <c r="F60" s="476">
        <v>169.5</v>
      </c>
      <c r="G60" s="481" t="s">
        <v>2531</v>
      </c>
      <c r="H60" s="1111"/>
      <c r="I60" s="1112"/>
      <c r="J60" s="324" t="s">
        <v>6228</v>
      </c>
      <c r="K60" s="449" t="s">
        <v>496</v>
      </c>
      <c r="L60" s="450"/>
      <c r="M60" s="449" t="s">
        <v>496</v>
      </c>
      <c r="N60" s="450"/>
      <c r="O60" s="451" t="s">
        <v>496</v>
      </c>
      <c r="P60" s="451"/>
      <c r="Q60" s="451"/>
      <c r="R60" s="451"/>
      <c r="S60" s="447"/>
    </row>
    <row r="61" spans="1:19" s="400" customFormat="1" ht="33" customHeight="1" x14ac:dyDescent="0.15">
      <c r="A61" s="491">
        <v>33</v>
      </c>
      <c r="B61" s="495" t="s">
        <v>6229</v>
      </c>
      <c r="C61" s="485" t="s">
        <v>6230</v>
      </c>
      <c r="D61" s="485" t="s">
        <v>2720</v>
      </c>
      <c r="E61" s="485" t="s">
        <v>6231</v>
      </c>
      <c r="F61" s="476">
        <v>6655.2</v>
      </c>
      <c r="G61" s="481" t="s">
        <v>2703</v>
      </c>
      <c r="H61" s="486">
        <v>43182</v>
      </c>
      <c r="I61" s="487" t="s">
        <v>6232</v>
      </c>
      <c r="J61" s="324" t="s">
        <v>6233</v>
      </c>
      <c r="K61" s="449" t="s">
        <v>496</v>
      </c>
      <c r="L61" s="450"/>
      <c r="M61" s="449" t="s">
        <v>496</v>
      </c>
      <c r="N61" s="450"/>
      <c r="O61" s="451"/>
      <c r="P61" s="451"/>
      <c r="Q61" s="451" t="s">
        <v>496</v>
      </c>
      <c r="R61" s="451"/>
      <c r="S61" s="482" t="s">
        <v>7388</v>
      </c>
    </row>
    <row r="62" spans="1:19" s="400" customFormat="1" ht="33" customHeight="1" x14ac:dyDescent="0.15">
      <c r="A62" s="491">
        <v>34</v>
      </c>
      <c r="B62" s="495" t="s">
        <v>6234</v>
      </c>
      <c r="C62" s="485" t="s">
        <v>6235</v>
      </c>
      <c r="D62" s="485" t="s">
        <v>2922</v>
      </c>
      <c r="E62" s="485" t="s">
        <v>6236</v>
      </c>
      <c r="F62" s="476">
        <v>2040</v>
      </c>
      <c r="G62" s="481" t="s">
        <v>2569</v>
      </c>
      <c r="H62" s="486">
        <v>43158</v>
      </c>
      <c r="I62" s="487" t="s">
        <v>6237</v>
      </c>
      <c r="J62" s="324" t="s">
        <v>6238</v>
      </c>
      <c r="K62" s="449" t="s">
        <v>496</v>
      </c>
      <c r="L62" s="450"/>
      <c r="M62" s="449" t="s">
        <v>496</v>
      </c>
      <c r="N62" s="450"/>
      <c r="O62" s="451" t="s">
        <v>496</v>
      </c>
      <c r="P62" s="451"/>
      <c r="Q62" s="451"/>
      <c r="R62" s="451"/>
      <c r="S62" s="482"/>
    </row>
    <row r="63" spans="1:19" s="400" customFormat="1" ht="33" customHeight="1" x14ac:dyDescent="0.15">
      <c r="A63" s="491">
        <v>35</v>
      </c>
      <c r="B63" s="495" t="s">
        <v>6239</v>
      </c>
      <c r="C63" s="485" t="s">
        <v>6240</v>
      </c>
      <c r="D63" s="485" t="s">
        <v>6188</v>
      </c>
      <c r="E63" s="485" t="s">
        <v>6241</v>
      </c>
      <c r="F63" s="476">
        <v>3752.4</v>
      </c>
      <c r="G63" s="481" t="s">
        <v>2703</v>
      </c>
      <c r="H63" s="486">
        <v>43176</v>
      </c>
      <c r="I63" s="487" t="s">
        <v>6242</v>
      </c>
      <c r="J63" s="324" t="s">
        <v>6243</v>
      </c>
      <c r="K63" s="449" t="s">
        <v>496</v>
      </c>
      <c r="L63" s="450"/>
      <c r="M63" s="449" t="s">
        <v>496</v>
      </c>
      <c r="N63" s="450"/>
      <c r="O63" s="451" t="s">
        <v>496</v>
      </c>
      <c r="P63" s="451"/>
      <c r="Q63" s="451"/>
      <c r="R63" s="451"/>
      <c r="S63" s="482"/>
    </row>
    <row r="64" spans="1:19" s="400" customFormat="1" ht="33" customHeight="1" x14ac:dyDescent="0.15">
      <c r="A64" s="491">
        <v>36</v>
      </c>
      <c r="B64" s="495" t="s">
        <v>6244</v>
      </c>
      <c r="C64" s="485" t="s">
        <v>5544</v>
      </c>
      <c r="D64" s="485" t="s">
        <v>6245</v>
      </c>
      <c r="E64" s="485" t="s">
        <v>6246</v>
      </c>
      <c r="F64" s="476">
        <v>1200</v>
      </c>
      <c r="G64" s="481" t="s">
        <v>2703</v>
      </c>
      <c r="H64" s="486">
        <v>43172</v>
      </c>
      <c r="I64" s="487" t="s">
        <v>6247</v>
      </c>
      <c r="J64" s="324" t="s">
        <v>6248</v>
      </c>
      <c r="K64" s="449" t="s">
        <v>496</v>
      </c>
      <c r="L64" s="450"/>
      <c r="M64" s="449" t="s">
        <v>496</v>
      </c>
      <c r="N64" s="450"/>
      <c r="O64" s="451" t="s">
        <v>496</v>
      </c>
      <c r="P64" s="451"/>
      <c r="Q64" s="451"/>
      <c r="R64" s="451"/>
      <c r="S64" s="482"/>
    </row>
    <row r="65" spans="1:19" s="400" customFormat="1" ht="47.25" customHeight="1" x14ac:dyDescent="0.15">
      <c r="A65" s="491">
        <v>37</v>
      </c>
      <c r="B65" s="495" t="s">
        <v>6249</v>
      </c>
      <c r="C65" s="485" t="s">
        <v>6250</v>
      </c>
      <c r="D65" s="485" t="s">
        <v>4450</v>
      </c>
      <c r="E65" s="485" t="s">
        <v>6251</v>
      </c>
      <c r="F65" s="476">
        <v>1920</v>
      </c>
      <c r="G65" s="481" t="s">
        <v>2569</v>
      </c>
      <c r="H65" s="486">
        <v>43143</v>
      </c>
      <c r="I65" s="487" t="s">
        <v>6252</v>
      </c>
      <c r="J65" s="324" t="s">
        <v>6253</v>
      </c>
      <c r="K65" s="449" t="s">
        <v>496</v>
      </c>
      <c r="L65" s="450"/>
      <c r="M65" s="449" t="s">
        <v>496</v>
      </c>
      <c r="N65" s="450"/>
      <c r="O65" s="451"/>
      <c r="P65" s="451"/>
      <c r="Q65" s="451" t="s">
        <v>496</v>
      </c>
      <c r="R65" s="451"/>
      <c r="S65" s="482"/>
    </row>
    <row r="66" spans="1:19" s="400" customFormat="1" ht="39" x14ac:dyDescent="0.15">
      <c r="A66" s="491">
        <v>38</v>
      </c>
      <c r="B66" s="495" t="s">
        <v>6254</v>
      </c>
      <c r="C66" s="485" t="s">
        <v>6255</v>
      </c>
      <c r="D66" s="485" t="s">
        <v>6256</v>
      </c>
      <c r="E66" s="485" t="s">
        <v>6257</v>
      </c>
      <c r="F66" s="476">
        <v>842.07</v>
      </c>
      <c r="G66" s="481" t="s">
        <v>2569</v>
      </c>
      <c r="H66" s="486">
        <v>43145</v>
      </c>
      <c r="I66" s="487" t="s">
        <v>6258</v>
      </c>
      <c r="J66" s="324" t="s">
        <v>6259</v>
      </c>
      <c r="K66" s="449" t="s">
        <v>496</v>
      </c>
      <c r="L66" s="450"/>
      <c r="M66" s="449" t="s">
        <v>496</v>
      </c>
      <c r="N66" s="450"/>
      <c r="O66" s="451" t="s">
        <v>496</v>
      </c>
      <c r="P66" s="451"/>
      <c r="Q66" s="451"/>
      <c r="R66" s="451"/>
      <c r="S66" s="447"/>
    </row>
    <row r="67" spans="1:19" s="400" customFormat="1" ht="33" customHeight="1" x14ac:dyDescent="0.15">
      <c r="A67" s="491">
        <v>39</v>
      </c>
      <c r="B67" s="495" t="s">
        <v>6260</v>
      </c>
      <c r="C67" s="485" t="s">
        <v>6261</v>
      </c>
      <c r="D67" s="485" t="s">
        <v>6262</v>
      </c>
      <c r="E67" s="485" t="s">
        <v>6263</v>
      </c>
      <c r="F67" s="476">
        <v>12430</v>
      </c>
      <c r="G67" s="481" t="s">
        <v>2569</v>
      </c>
      <c r="H67" s="486">
        <v>43159</v>
      </c>
      <c r="I67" s="487" t="s">
        <v>6264</v>
      </c>
      <c r="J67" s="324" t="s">
        <v>6265</v>
      </c>
      <c r="K67" s="449" t="s">
        <v>496</v>
      </c>
      <c r="L67" s="450"/>
      <c r="M67" s="449" t="s">
        <v>496</v>
      </c>
      <c r="N67" s="450"/>
      <c r="O67" s="451" t="s">
        <v>496</v>
      </c>
      <c r="P67" s="451"/>
      <c r="Q67" s="451"/>
      <c r="R67" s="451"/>
      <c r="S67" s="482"/>
    </row>
    <row r="68" spans="1:19" s="400" customFormat="1" ht="33" customHeight="1" x14ac:dyDescent="0.15">
      <c r="A68" s="1108">
        <v>40</v>
      </c>
      <c r="B68" s="1109" t="s">
        <v>6403</v>
      </c>
      <c r="C68" s="1110" t="s">
        <v>6404</v>
      </c>
      <c r="D68" s="485" t="s">
        <v>5349</v>
      </c>
      <c r="E68" s="1110" t="s">
        <v>6405</v>
      </c>
      <c r="F68" s="476">
        <v>8288.9</v>
      </c>
      <c r="G68" s="481" t="s">
        <v>2827</v>
      </c>
      <c r="H68" s="486">
        <v>43220</v>
      </c>
      <c r="I68" s="487" t="s">
        <v>6406</v>
      </c>
      <c r="J68" s="324" t="s">
        <v>6407</v>
      </c>
      <c r="K68" s="449" t="s">
        <v>496</v>
      </c>
      <c r="L68" s="450"/>
      <c r="M68" s="449" t="s">
        <v>496</v>
      </c>
      <c r="N68" s="450"/>
      <c r="O68" s="451" t="s">
        <v>496</v>
      </c>
      <c r="P68" s="451"/>
      <c r="Q68" s="451"/>
      <c r="R68" s="451"/>
      <c r="S68" s="447"/>
    </row>
    <row r="69" spans="1:19" s="400" customFormat="1" ht="52.5" customHeight="1" x14ac:dyDescent="0.15">
      <c r="A69" s="1108"/>
      <c r="B69" s="1109"/>
      <c r="C69" s="1110"/>
      <c r="D69" s="485" t="s">
        <v>3298</v>
      </c>
      <c r="E69" s="1110"/>
      <c r="F69" s="476">
        <v>2301</v>
      </c>
      <c r="G69" s="481" t="s">
        <v>2827</v>
      </c>
      <c r="H69" s="486">
        <v>43202</v>
      </c>
      <c r="I69" s="487" t="s">
        <v>6408</v>
      </c>
      <c r="J69" s="324" t="s">
        <v>6409</v>
      </c>
      <c r="K69" s="449" t="s">
        <v>496</v>
      </c>
      <c r="L69" s="450"/>
      <c r="M69" s="449" t="s">
        <v>496</v>
      </c>
      <c r="N69" s="450"/>
      <c r="O69" s="451" t="s">
        <v>496</v>
      </c>
      <c r="P69" s="451"/>
      <c r="Q69" s="451"/>
      <c r="R69" s="451"/>
      <c r="S69" s="447"/>
    </row>
    <row r="70" spans="1:19" s="400" customFormat="1" ht="33" customHeight="1" x14ac:dyDescent="0.15">
      <c r="A70" s="1108"/>
      <c r="B70" s="1109"/>
      <c r="C70" s="1110"/>
      <c r="D70" s="485" t="s">
        <v>6410</v>
      </c>
      <c r="E70" s="1110"/>
      <c r="F70" s="476">
        <v>403.5</v>
      </c>
      <c r="G70" s="481" t="s">
        <v>2827</v>
      </c>
      <c r="H70" s="486">
        <v>43202</v>
      </c>
      <c r="I70" s="487" t="s">
        <v>6411</v>
      </c>
      <c r="J70" s="324" t="s">
        <v>6412</v>
      </c>
      <c r="K70" s="449" t="s">
        <v>496</v>
      </c>
      <c r="L70" s="450"/>
      <c r="M70" s="449" t="s">
        <v>496</v>
      </c>
      <c r="N70" s="450"/>
      <c r="O70" s="451" t="s">
        <v>496</v>
      </c>
      <c r="P70" s="451"/>
      <c r="Q70" s="451"/>
      <c r="R70" s="451"/>
      <c r="S70" s="447"/>
    </row>
    <row r="71" spans="1:19" s="400" customFormat="1" ht="33" customHeight="1" x14ac:dyDescent="0.15">
      <c r="A71" s="1108"/>
      <c r="B71" s="1109"/>
      <c r="C71" s="1110"/>
      <c r="D71" s="485" t="s">
        <v>6413</v>
      </c>
      <c r="E71" s="1110"/>
      <c r="F71" s="476">
        <v>17052</v>
      </c>
      <c r="G71" s="481" t="s">
        <v>2827</v>
      </c>
      <c r="H71" s="486">
        <v>43220</v>
      </c>
      <c r="I71" s="487" t="s">
        <v>6406</v>
      </c>
      <c r="J71" s="324" t="s">
        <v>6414</v>
      </c>
      <c r="K71" s="449" t="s">
        <v>496</v>
      </c>
      <c r="L71" s="450"/>
      <c r="M71" s="449" t="s">
        <v>496</v>
      </c>
      <c r="N71" s="450"/>
      <c r="O71" s="451" t="s">
        <v>496</v>
      </c>
      <c r="P71" s="451"/>
      <c r="Q71" s="451"/>
      <c r="R71" s="451"/>
      <c r="S71" s="447"/>
    </row>
    <row r="72" spans="1:19" s="400" customFormat="1" ht="33" customHeight="1" x14ac:dyDescent="0.15">
      <c r="A72" s="1108"/>
      <c r="B72" s="1109"/>
      <c r="C72" s="1110"/>
      <c r="D72" s="485" t="s">
        <v>3760</v>
      </c>
      <c r="E72" s="1110"/>
      <c r="F72" s="476">
        <v>29510.959999999999</v>
      </c>
      <c r="G72" s="481" t="s">
        <v>2827</v>
      </c>
      <c r="H72" s="486">
        <v>43220</v>
      </c>
      <c r="I72" s="487" t="s">
        <v>6406</v>
      </c>
      <c r="J72" s="324" t="s">
        <v>6415</v>
      </c>
      <c r="K72" s="449" t="s">
        <v>496</v>
      </c>
      <c r="L72" s="450"/>
      <c r="M72" s="449" t="s">
        <v>496</v>
      </c>
      <c r="N72" s="450"/>
      <c r="O72" s="451" t="s">
        <v>496</v>
      </c>
      <c r="P72" s="451"/>
      <c r="Q72" s="451"/>
      <c r="R72" s="451"/>
      <c r="S72" s="447"/>
    </row>
    <row r="73" spans="1:19" s="400" customFormat="1" ht="61.5" customHeight="1" x14ac:dyDescent="0.15">
      <c r="A73" s="491">
        <v>41</v>
      </c>
      <c r="B73" s="495" t="s">
        <v>6266</v>
      </c>
      <c r="C73" s="485" t="s">
        <v>6267</v>
      </c>
      <c r="D73" s="485" t="s">
        <v>2555</v>
      </c>
      <c r="E73" s="485" t="s">
        <v>2737</v>
      </c>
      <c r="F73" s="476">
        <v>116.43</v>
      </c>
      <c r="G73" s="481" t="s">
        <v>2569</v>
      </c>
      <c r="H73" s="486">
        <v>43133</v>
      </c>
      <c r="I73" s="487" t="s">
        <v>6268</v>
      </c>
      <c r="J73" s="324" t="s">
        <v>6269</v>
      </c>
      <c r="K73" s="449" t="s">
        <v>496</v>
      </c>
      <c r="L73" s="450"/>
      <c r="M73" s="449" t="s">
        <v>496</v>
      </c>
      <c r="N73" s="450"/>
      <c r="O73" s="451" t="s">
        <v>496</v>
      </c>
      <c r="P73" s="451"/>
      <c r="Q73" s="451"/>
      <c r="R73" s="451"/>
      <c r="S73" s="447"/>
    </row>
    <row r="74" spans="1:19" s="400" customFormat="1" ht="96.75" customHeight="1" x14ac:dyDescent="0.15">
      <c r="A74" s="1108">
        <v>42</v>
      </c>
      <c r="B74" s="1109" t="s">
        <v>6416</v>
      </c>
      <c r="C74" s="1110" t="s">
        <v>5555</v>
      </c>
      <c r="D74" s="485" t="s">
        <v>5395</v>
      </c>
      <c r="E74" s="1110" t="s">
        <v>6417</v>
      </c>
      <c r="F74" s="476">
        <v>6368.5</v>
      </c>
      <c r="G74" s="481" t="s">
        <v>2827</v>
      </c>
      <c r="H74" s="486">
        <v>43201</v>
      </c>
      <c r="I74" s="487" t="s">
        <v>6418</v>
      </c>
      <c r="J74" s="324" t="s">
        <v>6419</v>
      </c>
      <c r="K74" s="449"/>
      <c r="L74" s="449" t="s">
        <v>496</v>
      </c>
      <c r="M74" s="449" t="s">
        <v>496</v>
      </c>
      <c r="N74" s="449"/>
      <c r="O74" s="451"/>
      <c r="P74" s="451"/>
      <c r="Q74" s="451"/>
      <c r="R74" s="451" t="s">
        <v>496</v>
      </c>
      <c r="S74" s="482" t="s">
        <v>6985</v>
      </c>
    </row>
    <row r="75" spans="1:19" s="400" customFormat="1" ht="33" customHeight="1" x14ac:dyDescent="0.15">
      <c r="A75" s="1108"/>
      <c r="B75" s="1109"/>
      <c r="C75" s="1110"/>
      <c r="D75" s="485" t="s">
        <v>6420</v>
      </c>
      <c r="E75" s="1110"/>
      <c r="F75" s="476">
        <v>6873.27</v>
      </c>
      <c r="G75" s="481" t="s">
        <v>2827</v>
      </c>
      <c r="H75" s="486">
        <v>43201</v>
      </c>
      <c r="I75" s="487" t="s">
        <v>6421</v>
      </c>
      <c r="J75" s="324" t="s">
        <v>6422</v>
      </c>
      <c r="K75" s="449" t="s">
        <v>496</v>
      </c>
      <c r="L75" s="450"/>
      <c r="M75" s="449" t="s">
        <v>496</v>
      </c>
      <c r="N75" s="450"/>
      <c r="O75" s="451"/>
      <c r="P75" s="451"/>
      <c r="Q75" s="451" t="s">
        <v>496</v>
      </c>
      <c r="R75" s="451"/>
      <c r="S75" s="447"/>
    </row>
    <row r="76" spans="1:19" s="400" customFormat="1" ht="47.25" customHeight="1" x14ac:dyDescent="0.15">
      <c r="A76" s="491">
        <v>43</v>
      </c>
      <c r="B76" s="495" t="s">
        <v>6270</v>
      </c>
      <c r="C76" s="485" t="s">
        <v>6271</v>
      </c>
      <c r="D76" s="485" t="s">
        <v>2744</v>
      </c>
      <c r="E76" s="485" t="s">
        <v>6272</v>
      </c>
      <c r="F76" s="476">
        <v>1125</v>
      </c>
      <c r="G76" s="481" t="s">
        <v>2569</v>
      </c>
      <c r="H76" s="486">
        <v>43140</v>
      </c>
      <c r="I76" s="487" t="s">
        <v>6273</v>
      </c>
      <c r="J76" s="324" t="s">
        <v>6274</v>
      </c>
      <c r="K76" s="449" t="s">
        <v>496</v>
      </c>
      <c r="L76" s="450"/>
      <c r="M76" s="449" t="s">
        <v>496</v>
      </c>
      <c r="N76" s="450"/>
      <c r="O76" s="451"/>
      <c r="P76" s="451"/>
      <c r="Q76" s="451" t="s">
        <v>496</v>
      </c>
      <c r="R76" s="451"/>
      <c r="S76" s="447"/>
    </row>
    <row r="77" spans="1:19" s="400" customFormat="1" ht="33" customHeight="1" x14ac:dyDescent="0.15">
      <c r="A77" s="491">
        <v>44</v>
      </c>
      <c r="B77" s="495" t="s">
        <v>6275</v>
      </c>
      <c r="C77" s="485" t="s">
        <v>6276</v>
      </c>
      <c r="D77" s="485" t="s">
        <v>5385</v>
      </c>
      <c r="E77" s="485" t="s">
        <v>6277</v>
      </c>
      <c r="F77" s="476">
        <v>12647.36</v>
      </c>
      <c r="G77" s="481" t="s">
        <v>2703</v>
      </c>
      <c r="H77" s="486">
        <v>43173</v>
      </c>
      <c r="I77" s="487" t="s">
        <v>6278</v>
      </c>
      <c r="J77" s="324" t="s">
        <v>6279</v>
      </c>
      <c r="K77" s="449" t="s">
        <v>496</v>
      </c>
      <c r="L77" s="450"/>
      <c r="M77" s="449" t="s">
        <v>496</v>
      </c>
      <c r="N77" s="450"/>
      <c r="O77" s="451" t="s">
        <v>496</v>
      </c>
      <c r="P77" s="451"/>
      <c r="Q77" s="451"/>
      <c r="R77" s="451"/>
      <c r="S77" s="482"/>
    </row>
    <row r="78" spans="1:19" s="400" customFormat="1" ht="33" customHeight="1" x14ac:dyDescent="0.15">
      <c r="A78" s="1108">
        <v>45</v>
      </c>
      <c r="B78" s="1109" t="s">
        <v>6280</v>
      </c>
      <c r="C78" s="1110" t="s">
        <v>6281</v>
      </c>
      <c r="D78" s="485" t="s">
        <v>78</v>
      </c>
      <c r="E78" s="1110" t="s">
        <v>6282</v>
      </c>
      <c r="F78" s="476">
        <v>963.4</v>
      </c>
      <c r="G78" s="481" t="s">
        <v>2569</v>
      </c>
      <c r="H78" s="1111">
        <v>43157</v>
      </c>
      <c r="I78" s="487" t="s">
        <v>6283</v>
      </c>
      <c r="J78" s="324" t="s">
        <v>6284</v>
      </c>
      <c r="K78" s="449" t="s">
        <v>496</v>
      </c>
      <c r="L78" s="450"/>
      <c r="M78" s="449" t="s">
        <v>496</v>
      </c>
      <c r="N78" s="450"/>
      <c r="O78" s="451" t="s">
        <v>496</v>
      </c>
      <c r="P78" s="451"/>
      <c r="Q78" s="451"/>
      <c r="R78" s="451"/>
      <c r="S78" s="447"/>
    </row>
    <row r="79" spans="1:19" s="400" customFormat="1" ht="29.25" customHeight="1" x14ac:dyDescent="0.15">
      <c r="A79" s="1108"/>
      <c r="B79" s="1109"/>
      <c r="C79" s="1110"/>
      <c r="D79" s="485" t="s">
        <v>1179</v>
      </c>
      <c r="E79" s="1110"/>
      <c r="F79" s="476">
        <v>2789.75</v>
      </c>
      <c r="G79" s="481" t="s">
        <v>2569</v>
      </c>
      <c r="H79" s="1111"/>
      <c r="I79" s="487" t="s">
        <v>6285</v>
      </c>
      <c r="J79" s="324" t="s">
        <v>6286</v>
      </c>
      <c r="K79" s="449" t="s">
        <v>496</v>
      </c>
      <c r="L79" s="450"/>
      <c r="M79" s="449" t="s">
        <v>496</v>
      </c>
      <c r="N79" s="450"/>
      <c r="O79" s="451" t="s">
        <v>496</v>
      </c>
      <c r="P79" s="451"/>
      <c r="Q79" s="451"/>
      <c r="R79" s="451"/>
      <c r="S79" s="447"/>
    </row>
    <row r="80" spans="1:19" s="400" customFormat="1" ht="31.5" customHeight="1" x14ac:dyDescent="0.15">
      <c r="A80" s="1108"/>
      <c r="B80" s="1109"/>
      <c r="C80" s="1110"/>
      <c r="D80" s="485" t="s">
        <v>75</v>
      </c>
      <c r="E80" s="1110"/>
      <c r="F80" s="476">
        <v>5509.53</v>
      </c>
      <c r="G80" s="481" t="s">
        <v>2569</v>
      </c>
      <c r="H80" s="1111"/>
      <c r="I80" s="487" t="s">
        <v>6287</v>
      </c>
      <c r="J80" s="324" t="s">
        <v>6288</v>
      </c>
      <c r="K80" s="449" t="s">
        <v>496</v>
      </c>
      <c r="L80" s="450"/>
      <c r="M80" s="449" t="s">
        <v>496</v>
      </c>
      <c r="N80" s="450"/>
      <c r="O80" s="451" t="s">
        <v>496</v>
      </c>
      <c r="P80" s="451"/>
      <c r="Q80" s="451"/>
      <c r="R80" s="451"/>
      <c r="S80" s="447"/>
    </row>
    <row r="81" spans="1:19" s="400" customFormat="1" ht="33" customHeight="1" x14ac:dyDescent="0.15">
      <c r="A81" s="491">
        <v>46</v>
      </c>
      <c r="B81" s="495" t="s">
        <v>6289</v>
      </c>
      <c r="C81" s="485" t="s">
        <v>6290</v>
      </c>
      <c r="D81" s="485" t="s">
        <v>3465</v>
      </c>
      <c r="E81" s="485" t="s">
        <v>4589</v>
      </c>
      <c r="F81" s="476">
        <v>2300</v>
      </c>
      <c r="G81" s="481" t="s">
        <v>2703</v>
      </c>
      <c r="H81" s="486">
        <v>43165</v>
      </c>
      <c r="I81" s="487" t="s">
        <v>6291</v>
      </c>
      <c r="J81" s="324" t="s">
        <v>6292</v>
      </c>
      <c r="K81" s="449" t="s">
        <v>496</v>
      </c>
      <c r="L81" s="450"/>
      <c r="M81" s="449" t="s">
        <v>496</v>
      </c>
      <c r="N81" s="450"/>
      <c r="O81" s="451" t="s">
        <v>496</v>
      </c>
      <c r="P81" s="451"/>
      <c r="Q81" s="451"/>
      <c r="R81" s="451"/>
      <c r="S81" s="447"/>
    </row>
    <row r="82" spans="1:19" s="400" customFormat="1" ht="33" customHeight="1" x14ac:dyDescent="0.15">
      <c r="A82" s="1108">
        <v>47</v>
      </c>
      <c r="B82" s="1109" t="s">
        <v>6293</v>
      </c>
      <c r="C82" s="1110" t="s">
        <v>5546</v>
      </c>
      <c r="D82" s="485" t="s">
        <v>2706</v>
      </c>
      <c r="E82" s="1110" t="s">
        <v>6294</v>
      </c>
      <c r="F82" s="476">
        <v>2821.65</v>
      </c>
      <c r="G82" s="481" t="s">
        <v>2703</v>
      </c>
      <c r="H82" s="486">
        <v>43171</v>
      </c>
      <c r="I82" s="487" t="s">
        <v>6295</v>
      </c>
      <c r="J82" s="324" t="s">
        <v>6296</v>
      </c>
      <c r="K82" s="449" t="s">
        <v>496</v>
      </c>
      <c r="L82" s="450"/>
      <c r="M82" s="449" t="s">
        <v>496</v>
      </c>
      <c r="N82" s="450"/>
      <c r="O82" s="451"/>
      <c r="P82" s="451"/>
      <c r="Q82" s="451" t="s">
        <v>496</v>
      </c>
      <c r="R82" s="451"/>
      <c r="S82" s="447"/>
    </row>
    <row r="83" spans="1:19" s="400" customFormat="1" ht="33" customHeight="1" x14ac:dyDescent="0.15">
      <c r="A83" s="1108"/>
      <c r="B83" s="1109"/>
      <c r="C83" s="1110"/>
      <c r="D83" s="485" t="s">
        <v>6800</v>
      </c>
      <c r="E83" s="1110"/>
      <c r="F83" s="476">
        <v>1040</v>
      </c>
      <c r="G83" s="481" t="s">
        <v>2703</v>
      </c>
      <c r="H83" s="486">
        <v>43171</v>
      </c>
      <c r="I83" s="487" t="s">
        <v>6297</v>
      </c>
      <c r="J83" s="324" t="s">
        <v>6298</v>
      </c>
      <c r="K83" s="449" t="s">
        <v>496</v>
      </c>
      <c r="L83" s="450"/>
      <c r="M83" s="449" t="s">
        <v>496</v>
      </c>
      <c r="N83" s="450"/>
      <c r="O83" s="451"/>
      <c r="P83" s="451"/>
      <c r="Q83" s="451" t="s">
        <v>496</v>
      </c>
      <c r="R83" s="451"/>
      <c r="S83" s="447"/>
    </row>
    <row r="84" spans="1:19" s="400" customFormat="1" ht="50.25" customHeight="1" x14ac:dyDescent="0.15">
      <c r="A84" s="1108"/>
      <c r="B84" s="1109"/>
      <c r="C84" s="1110"/>
      <c r="D84" s="485" t="s">
        <v>2709</v>
      </c>
      <c r="E84" s="1110"/>
      <c r="F84" s="476">
        <v>2112.85</v>
      </c>
      <c r="G84" s="481" t="s">
        <v>2703</v>
      </c>
      <c r="H84" s="486">
        <v>43171</v>
      </c>
      <c r="I84" s="487" t="s">
        <v>6299</v>
      </c>
      <c r="J84" s="324" t="s">
        <v>6300</v>
      </c>
      <c r="K84" s="449" t="s">
        <v>496</v>
      </c>
      <c r="L84" s="450"/>
      <c r="M84" s="449" t="s">
        <v>496</v>
      </c>
      <c r="N84" s="450"/>
      <c r="O84" s="451"/>
      <c r="P84" s="451"/>
      <c r="Q84" s="451" t="s">
        <v>496</v>
      </c>
      <c r="R84" s="451"/>
      <c r="S84" s="447"/>
    </row>
    <row r="85" spans="1:19" s="400" customFormat="1" ht="43.5" customHeight="1" x14ac:dyDescent="0.15">
      <c r="A85" s="491">
        <v>48</v>
      </c>
      <c r="B85" s="495" t="s">
        <v>6301</v>
      </c>
      <c r="C85" s="485" t="s">
        <v>6302</v>
      </c>
      <c r="D85" s="485" t="s">
        <v>3904</v>
      </c>
      <c r="E85" s="485" t="s">
        <v>6303</v>
      </c>
      <c r="F85" s="476">
        <v>915</v>
      </c>
      <c r="G85" s="481" t="s">
        <v>2703</v>
      </c>
      <c r="H85" s="486">
        <v>43181</v>
      </c>
      <c r="I85" s="487" t="s">
        <v>6304</v>
      </c>
      <c r="J85" s="324" t="s">
        <v>6305</v>
      </c>
      <c r="K85" s="449" t="s">
        <v>496</v>
      </c>
      <c r="L85" s="450"/>
      <c r="M85" s="449" t="s">
        <v>496</v>
      </c>
      <c r="N85" s="450"/>
      <c r="O85" s="451" t="s">
        <v>496</v>
      </c>
      <c r="P85" s="451"/>
      <c r="Q85" s="451"/>
      <c r="R85" s="451"/>
      <c r="S85" s="447"/>
    </row>
    <row r="86" spans="1:19" s="400" customFormat="1" ht="36" customHeight="1" x14ac:dyDescent="0.15">
      <c r="A86" s="1108">
        <v>49</v>
      </c>
      <c r="B86" s="1109" t="s">
        <v>6306</v>
      </c>
      <c r="C86" s="1110" t="s">
        <v>6307</v>
      </c>
      <c r="D86" s="485" t="s">
        <v>6308</v>
      </c>
      <c r="E86" s="1110" t="s">
        <v>6309</v>
      </c>
      <c r="F86" s="476">
        <v>234.65</v>
      </c>
      <c r="G86" s="481" t="s">
        <v>2703</v>
      </c>
      <c r="H86" s="1111">
        <v>43178</v>
      </c>
      <c r="I86" s="487" t="s">
        <v>6310</v>
      </c>
      <c r="J86" s="324" t="s">
        <v>6311</v>
      </c>
      <c r="K86" s="449" t="s">
        <v>496</v>
      </c>
      <c r="L86" s="450"/>
      <c r="M86" s="449" t="s">
        <v>496</v>
      </c>
      <c r="N86" s="450"/>
      <c r="O86" s="451" t="s">
        <v>496</v>
      </c>
      <c r="P86" s="451"/>
      <c r="Q86" s="451"/>
      <c r="R86" s="451"/>
      <c r="S86" s="447"/>
    </row>
    <row r="87" spans="1:19" s="400" customFormat="1" ht="36" customHeight="1" x14ac:dyDescent="0.15">
      <c r="A87" s="1108"/>
      <c r="B87" s="1109"/>
      <c r="C87" s="1110"/>
      <c r="D87" s="485" t="s">
        <v>2695</v>
      </c>
      <c r="E87" s="1110"/>
      <c r="F87" s="476">
        <v>6407.82</v>
      </c>
      <c r="G87" s="481" t="s">
        <v>2703</v>
      </c>
      <c r="H87" s="1111"/>
      <c r="I87" s="487" t="s">
        <v>6312</v>
      </c>
      <c r="J87" s="324" t="s">
        <v>6313</v>
      </c>
      <c r="K87" s="449" t="s">
        <v>496</v>
      </c>
      <c r="L87" s="450"/>
      <c r="M87" s="449" t="s">
        <v>496</v>
      </c>
      <c r="N87" s="450"/>
      <c r="O87" s="451" t="s">
        <v>496</v>
      </c>
      <c r="P87" s="451"/>
      <c r="Q87" s="451"/>
      <c r="R87" s="451"/>
      <c r="S87" s="447"/>
    </row>
    <row r="88" spans="1:19" s="400" customFormat="1" ht="36" customHeight="1" x14ac:dyDescent="0.15">
      <c r="A88" s="1108"/>
      <c r="B88" s="1109"/>
      <c r="C88" s="1110"/>
      <c r="D88" s="485" t="s">
        <v>2697</v>
      </c>
      <c r="E88" s="1110"/>
      <c r="F88" s="476">
        <v>1850</v>
      </c>
      <c r="G88" s="481" t="s">
        <v>2703</v>
      </c>
      <c r="H88" s="1111"/>
      <c r="I88" s="487" t="s">
        <v>5377</v>
      </c>
      <c r="J88" s="324" t="s">
        <v>6314</v>
      </c>
      <c r="K88" s="449" t="s">
        <v>496</v>
      </c>
      <c r="L88" s="450"/>
      <c r="M88" s="449" t="s">
        <v>496</v>
      </c>
      <c r="N88" s="450"/>
      <c r="O88" s="451" t="s">
        <v>496</v>
      </c>
      <c r="P88" s="451"/>
      <c r="Q88" s="451"/>
      <c r="R88" s="451"/>
      <c r="S88" s="447"/>
    </row>
    <row r="89" spans="1:19" s="400" customFormat="1" ht="36" customHeight="1" x14ac:dyDescent="0.15">
      <c r="A89" s="1108"/>
      <c r="B89" s="1109"/>
      <c r="C89" s="1110"/>
      <c r="D89" s="485" t="s">
        <v>6315</v>
      </c>
      <c r="E89" s="1110"/>
      <c r="F89" s="476">
        <v>1294</v>
      </c>
      <c r="G89" s="481" t="s">
        <v>2703</v>
      </c>
      <c r="H89" s="1111"/>
      <c r="I89" s="487" t="s">
        <v>6316</v>
      </c>
      <c r="J89" s="324" t="s">
        <v>6317</v>
      </c>
      <c r="K89" s="449" t="s">
        <v>496</v>
      </c>
      <c r="L89" s="450"/>
      <c r="M89" s="449" t="s">
        <v>496</v>
      </c>
      <c r="N89" s="450"/>
      <c r="O89" s="451" t="s">
        <v>496</v>
      </c>
      <c r="P89" s="451"/>
      <c r="Q89" s="451"/>
      <c r="R89" s="451"/>
      <c r="S89" s="447"/>
    </row>
    <row r="90" spans="1:19" s="400" customFormat="1" ht="36" customHeight="1" x14ac:dyDescent="0.15">
      <c r="A90" s="1108"/>
      <c r="B90" s="1109"/>
      <c r="C90" s="1110"/>
      <c r="D90" s="485" t="s">
        <v>2798</v>
      </c>
      <c r="E90" s="1110"/>
      <c r="F90" s="476">
        <v>1121.55</v>
      </c>
      <c r="G90" s="481" t="s">
        <v>2703</v>
      </c>
      <c r="H90" s="1111"/>
      <c r="I90" s="487" t="s">
        <v>5377</v>
      </c>
      <c r="J90" s="324" t="s">
        <v>6318</v>
      </c>
      <c r="K90" s="449" t="s">
        <v>496</v>
      </c>
      <c r="L90" s="450"/>
      <c r="M90" s="449" t="s">
        <v>496</v>
      </c>
      <c r="N90" s="450"/>
      <c r="O90" s="451" t="s">
        <v>496</v>
      </c>
      <c r="P90" s="451"/>
      <c r="Q90" s="451"/>
      <c r="R90" s="451"/>
      <c r="S90" s="447"/>
    </row>
    <row r="91" spans="1:19" s="400" customFormat="1" ht="39" x14ac:dyDescent="0.15">
      <c r="A91" s="491">
        <v>50</v>
      </c>
      <c r="B91" s="495" t="s">
        <v>6423</v>
      </c>
      <c r="C91" s="485" t="s">
        <v>6424</v>
      </c>
      <c r="D91" s="485" t="s">
        <v>6425</v>
      </c>
      <c r="E91" s="485" t="s">
        <v>6426</v>
      </c>
      <c r="F91" s="476">
        <v>22260</v>
      </c>
      <c r="G91" s="481" t="s">
        <v>2827</v>
      </c>
      <c r="H91" s="486">
        <v>43209</v>
      </c>
      <c r="I91" s="487" t="s">
        <v>6427</v>
      </c>
      <c r="J91" s="324" t="s">
        <v>6428</v>
      </c>
      <c r="K91" s="449" t="s">
        <v>496</v>
      </c>
      <c r="L91" s="450"/>
      <c r="M91" s="449" t="s">
        <v>496</v>
      </c>
      <c r="N91" s="450"/>
      <c r="O91" s="451"/>
      <c r="P91" s="451"/>
      <c r="Q91" s="451" t="s">
        <v>496</v>
      </c>
      <c r="R91" s="451"/>
      <c r="S91" s="447"/>
    </row>
    <row r="92" spans="1:19" s="400" customFormat="1" ht="39" customHeight="1" x14ac:dyDescent="0.15">
      <c r="A92" s="491">
        <v>51</v>
      </c>
      <c r="B92" s="495" t="s">
        <v>6319</v>
      </c>
      <c r="C92" s="485" t="s">
        <v>6320</v>
      </c>
      <c r="D92" s="485" t="s">
        <v>6321</v>
      </c>
      <c r="E92" s="485" t="s">
        <v>6322</v>
      </c>
      <c r="F92" s="476">
        <v>400</v>
      </c>
      <c r="G92" s="481" t="s">
        <v>2703</v>
      </c>
      <c r="H92" s="486">
        <v>43165</v>
      </c>
      <c r="I92" s="487" t="s">
        <v>6323</v>
      </c>
      <c r="J92" s="324" t="s">
        <v>6799</v>
      </c>
      <c r="K92" s="449" t="s">
        <v>496</v>
      </c>
      <c r="L92" s="450"/>
      <c r="M92" s="449" t="s">
        <v>496</v>
      </c>
      <c r="N92" s="450"/>
      <c r="O92" s="451" t="s">
        <v>496</v>
      </c>
      <c r="P92" s="451"/>
      <c r="Q92" s="451"/>
      <c r="R92" s="451"/>
      <c r="S92" s="447"/>
    </row>
    <row r="93" spans="1:19" s="400" customFormat="1" ht="43.5" customHeight="1" x14ac:dyDescent="0.15">
      <c r="A93" s="491">
        <v>52</v>
      </c>
      <c r="B93" s="495" t="s">
        <v>6325</v>
      </c>
      <c r="C93" s="485" t="s">
        <v>6326</v>
      </c>
      <c r="D93" s="485" t="s">
        <v>3456</v>
      </c>
      <c r="E93" s="485" t="s">
        <v>6327</v>
      </c>
      <c r="F93" s="476">
        <v>3000</v>
      </c>
      <c r="G93" s="481" t="s">
        <v>2703</v>
      </c>
      <c r="H93" s="486">
        <v>43175</v>
      </c>
      <c r="I93" s="487" t="s">
        <v>6328</v>
      </c>
      <c r="J93" s="324" t="s">
        <v>6329</v>
      </c>
      <c r="K93" s="449" t="s">
        <v>496</v>
      </c>
      <c r="L93" s="450"/>
      <c r="M93" s="449" t="s">
        <v>496</v>
      </c>
      <c r="N93" s="450"/>
      <c r="O93" s="451" t="s">
        <v>496</v>
      </c>
      <c r="P93" s="451"/>
      <c r="Q93" s="451"/>
      <c r="R93" s="451"/>
      <c r="S93" s="447"/>
    </row>
    <row r="94" spans="1:19" s="400" customFormat="1" ht="49.5" customHeight="1" x14ac:dyDescent="0.15">
      <c r="A94" s="1108">
        <v>53</v>
      </c>
      <c r="B94" s="1109" t="s">
        <v>6429</v>
      </c>
      <c r="C94" s="1110" t="s">
        <v>6430</v>
      </c>
      <c r="D94" s="485" t="s">
        <v>6431</v>
      </c>
      <c r="E94" s="1110" t="s">
        <v>6432</v>
      </c>
      <c r="F94" s="476">
        <v>5000</v>
      </c>
      <c r="G94" s="481" t="s">
        <v>2847</v>
      </c>
      <c r="H94" s="486">
        <v>43229</v>
      </c>
      <c r="I94" s="487" t="s">
        <v>6433</v>
      </c>
      <c r="J94" s="324" t="s">
        <v>6434</v>
      </c>
      <c r="K94" s="451" t="s">
        <v>496</v>
      </c>
      <c r="L94" s="511"/>
      <c r="M94" s="451" t="s">
        <v>496</v>
      </c>
      <c r="N94" s="511"/>
      <c r="O94" s="451" t="s">
        <v>496</v>
      </c>
      <c r="P94" s="451"/>
      <c r="Q94" s="451"/>
      <c r="R94" s="451"/>
      <c r="S94" s="482"/>
    </row>
    <row r="95" spans="1:19" s="400" customFormat="1" ht="27" customHeight="1" x14ac:dyDescent="0.15">
      <c r="A95" s="1108"/>
      <c r="B95" s="1109"/>
      <c r="C95" s="1110"/>
      <c r="D95" s="485" t="s">
        <v>6435</v>
      </c>
      <c r="E95" s="1110"/>
      <c r="F95" s="476">
        <v>3000</v>
      </c>
      <c r="G95" s="481" t="s">
        <v>2847</v>
      </c>
      <c r="H95" s="486">
        <v>43229</v>
      </c>
      <c r="I95" s="487" t="s">
        <v>6433</v>
      </c>
      <c r="J95" s="461" t="s">
        <v>6436</v>
      </c>
      <c r="K95" s="770"/>
      <c r="L95" s="771"/>
      <c r="M95" s="770"/>
      <c r="N95" s="771"/>
      <c r="O95" s="770"/>
      <c r="P95" s="770"/>
      <c r="Q95" s="770"/>
      <c r="R95" s="770"/>
      <c r="S95" s="482" t="s">
        <v>6124</v>
      </c>
    </row>
    <row r="96" spans="1:19" s="400" customFormat="1" ht="54" customHeight="1" x14ac:dyDescent="0.15">
      <c r="A96" s="491">
        <v>54</v>
      </c>
      <c r="B96" s="495" t="s">
        <v>6330</v>
      </c>
      <c r="C96" s="485" t="s">
        <v>6331</v>
      </c>
      <c r="D96" s="485" t="s">
        <v>2744</v>
      </c>
      <c r="E96" s="485" t="s">
        <v>6332</v>
      </c>
      <c r="F96" s="476">
        <v>2350</v>
      </c>
      <c r="G96" s="481" t="s">
        <v>2703</v>
      </c>
      <c r="H96" s="486">
        <v>43161</v>
      </c>
      <c r="I96" s="487" t="s">
        <v>6333</v>
      </c>
      <c r="J96" s="324" t="s">
        <v>6334</v>
      </c>
      <c r="K96" s="449" t="s">
        <v>496</v>
      </c>
      <c r="L96" s="450"/>
      <c r="M96" s="449" t="s">
        <v>496</v>
      </c>
      <c r="N96" s="450"/>
      <c r="O96" s="451"/>
      <c r="P96" s="451"/>
      <c r="Q96" s="451" t="s">
        <v>496</v>
      </c>
      <c r="R96" s="451"/>
      <c r="S96" s="447"/>
    </row>
    <row r="97" spans="1:19" s="400" customFormat="1" ht="42" customHeight="1" x14ac:dyDescent="0.15">
      <c r="A97" s="491">
        <v>55</v>
      </c>
      <c r="B97" s="495" t="s">
        <v>6335</v>
      </c>
      <c r="C97" s="485" t="s">
        <v>6336</v>
      </c>
      <c r="D97" s="485" t="s">
        <v>6337</v>
      </c>
      <c r="E97" s="485" t="s">
        <v>6338</v>
      </c>
      <c r="F97" s="476">
        <v>3646.17</v>
      </c>
      <c r="G97" s="481" t="s">
        <v>2703</v>
      </c>
      <c r="H97" s="486">
        <v>43166</v>
      </c>
      <c r="I97" s="487" t="s">
        <v>6339</v>
      </c>
      <c r="J97" s="324" t="s">
        <v>6340</v>
      </c>
      <c r="K97" s="449" t="s">
        <v>496</v>
      </c>
      <c r="L97" s="450"/>
      <c r="M97" s="449" t="s">
        <v>496</v>
      </c>
      <c r="N97" s="450"/>
      <c r="O97" s="451" t="s">
        <v>496</v>
      </c>
      <c r="P97" s="451"/>
      <c r="Q97" s="451"/>
      <c r="R97" s="451"/>
      <c r="S97" s="447"/>
    </row>
    <row r="98" spans="1:19" s="400" customFormat="1" ht="51.75" customHeight="1" x14ac:dyDescent="0.15">
      <c r="A98" s="491">
        <v>56</v>
      </c>
      <c r="B98" s="495" t="s">
        <v>6437</v>
      </c>
      <c r="C98" s="485" t="s">
        <v>6438</v>
      </c>
      <c r="D98" s="485" t="s">
        <v>6439</v>
      </c>
      <c r="E98" s="485" t="s">
        <v>6440</v>
      </c>
      <c r="F98" s="476">
        <v>950</v>
      </c>
      <c r="G98" s="481" t="s">
        <v>2827</v>
      </c>
      <c r="H98" s="486">
        <v>43217</v>
      </c>
      <c r="I98" s="487" t="s">
        <v>6441</v>
      </c>
      <c r="J98" s="324" t="s">
        <v>6442</v>
      </c>
      <c r="K98" s="449" t="s">
        <v>496</v>
      </c>
      <c r="L98" s="450"/>
      <c r="M98" s="449" t="s">
        <v>496</v>
      </c>
      <c r="N98" s="450"/>
      <c r="O98" s="451" t="s">
        <v>496</v>
      </c>
      <c r="P98" s="451"/>
      <c r="Q98" s="451"/>
      <c r="R98" s="451"/>
      <c r="S98" s="482"/>
    </row>
    <row r="99" spans="1:19" s="400" customFormat="1" ht="42" customHeight="1" x14ac:dyDescent="0.15">
      <c r="A99" s="491">
        <v>57</v>
      </c>
      <c r="B99" s="495" t="s">
        <v>6341</v>
      </c>
      <c r="C99" s="485" t="s">
        <v>5666</v>
      </c>
      <c r="D99" s="485" t="s">
        <v>5667</v>
      </c>
      <c r="E99" s="485" t="s">
        <v>6342</v>
      </c>
      <c r="F99" s="476">
        <v>1000</v>
      </c>
      <c r="G99" s="481" t="s">
        <v>2703</v>
      </c>
      <c r="H99" s="486">
        <v>43178</v>
      </c>
      <c r="I99" s="487" t="s">
        <v>6343</v>
      </c>
      <c r="J99" s="324" t="s">
        <v>6344</v>
      </c>
      <c r="K99" s="449" t="s">
        <v>496</v>
      </c>
      <c r="L99" s="450"/>
      <c r="M99" s="449" t="s">
        <v>496</v>
      </c>
      <c r="N99" s="450"/>
      <c r="O99" s="451"/>
      <c r="P99" s="451"/>
      <c r="Q99" s="451"/>
      <c r="R99" s="451" t="s">
        <v>496</v>
      </c>
      <c r="S99" s="482" t="s">
        <v>7512</v>
      </c>
    </row>
    <row r="100" spans="1:19" s="400" customFormat="1" ht="34.5" customHeight="1" x14ac:dyDescent="0.15">
      <c r="A100" s="491">
        <v>58</v>
      </c>
      <c r="B100" s="495" t="s">
        <v>6345</v>
      </c>
      <c r="C100" s="485" t="s">
        <v>6346</v>
      </c>
      <c r="D100" s="485" t="s">
        <v>2678</v>
      </c>
      <c r="E100" s="485" t="s">
        <v>6347</v>
      </c>
      <c r="F100" s="476">
        <v>1780</v>
      </c>
      <c r="G100" s="481" t="s">
        <v>2703</v>
      </c>
      <c r="H100" s="486">
        <v>43175</v>
      </c>
      <c r="I100" s="487" t="s">
        <v>6348</v>
      </c>
      <c r="J100" s="324" t="s">
        <v>6349</v>
      </c>
      <c r="K100" s="449" t="s">
        <v>496</v>
      </c>
      <c r="L100" s="450"/>
      <c r="M100" s="449" t="s">
        <v>496</v>
      </c>
      <c r="N100" s="450"/>
      <c r="O100" s="451"/>
      <c r="P100" s="451"/>
      <c r="Q100" s="451" t="s">
        <v>496</v>
      </c>
      <c r="R100" s="451"/>
      <c r="S100" s="447"/>
    </row>
    <row r="101" spans="1:19" s="400" customFormat="1" ht="45.75" customHeight="1" x14ac:dyDescent="0.15">
      <c r="A101" s="491">
        <v>59</v>
      </c>
      <c r="B101" s="495" t="s">
        <v>6443</v>
      </c>
      <c r="C101" s="485" t="s">
        <v>6444</v>
      </c>
      <c r="D101" s="485" t="s">
        <v>5667</v>
      </c>
      <c r="E101" s="485" t="s">
        <v>6445</v>
      </c>
      <c r="F101" s="476">
        <v>1800</v>
      </c>
      <c r="G101" s="481" t="s">
        <v>2827</v>
      </c>
      <c r="H101" s="486">
        <v>43208</v>
      </c>
      <c r="I101" s="487" t="s">
        <v>6446</v>
      </c>
      <c r="J101" s="324" t="s">
        <v>6447</v>
      </c>
      <c r="K101" s="449" t="s">
        <v>496</v>
      </c>
      <c r="L101" s="450"/>
      <c r="M101" s="449" t="s">
        <v>496</v>
      </c>
      <c r="N101" s="450"/>
      <c r="O101" s="451"/>
      <c r="P101" s="451"/>
      <c r="Q101" s="451"/>
      <c r="R101" s="451" t="s">
        <v>496</v>
      </c>
      <c r="S101" s="482" t="s">
        <v>7512</v>
      </c>
    </row>
    <row r="102" spans="1:19" s="400" customFormat="1" ht="34.5" customHeight="1" x14ac:dyDescent="0.15">
      <c r="A102" s="1108">
        <v>60</v>
      </c>
      <c r="B102" s="1109" t="s">
        <v>6350</v>
      </c>
      <c r="C102" s="1110" t="s">
        <v>6351</v>
      </c>
      <c r="D102" s="485" t="s">
        <v>6352</v>
      </c>
      <c r="E102" s="1110" t="s">
        <v>6353</v>
      </c>
      <c r="F102" s="476">
        <v>560.1</v>
      </c>
      <c r="G102" s="481" t="s">
        <v>2703</v>
      </c>
      <c r="H102" s="1111">
        <v>43182</v>
      </c>
      <c r="I102" s="487" t="s">
        <v>6354</v>
      </c>
      <c r="J102" s="324" t="s">
        <v>6355</v>
      </c>
      <c r="K102" s="449" t="s">
        <v>496</v>
      </c>
      <c r="L102" s="450"/>
      <c r="M102" s="449" t="s">
        <v>496</v>
      </c>
      <c r="N102" s="450"/>
      <c r="O102" s="451" t="s">
        <v>496</v>
      </c>
      <c r="P102" s="451"/>
      <c r="Q102" s="451"/>
      <c r="R102" s="451"/>
      <c r="S102" s="447"/>
    </row>
    <row r="103" spans="1:19" s="400" customFormat="1" ht="33" customHeight="1" x14ac:dyDescent="0.15">
      <c r="A103" s="1108"/>
      <c r="B103" s="1109"/>
      <c r="C103" s="1110"/>
      <c r="D103" s="485" t="s">
        <v>6356</v>
      </c>
      <c r="E103" s="1110"/>
      <c r="F103" s="476">
        <v>406.8</v>
      </c>
      <c r="G103" s="481" t="s">
        <v>2703</v>
      </c>
      <c r="H103" s="1111"/>
      <c r="I103" s="487" t="s">
        <v>6354</v>
      </c>
      <c r="J103" s="324" t="s">
        <v>6357</v>
      </c>
      <c r="K103" s="449" t="s">
        <v>496</v>
      </c>
      <c r="L103" s="450"/>
      <c r="M103" s="449" t="s">
        <v>496</v>
      </c>
      <c r="N103" s="450"/>
      <c r="O103" s="451" t="s">
        <v>496</v>
      </c>
      <c r="P103" s="451"/>
      <c r="Q103" s="451"/>
      <c r="R103" s="451"/>
      <c r="S103" s="447"/>
    </row>
    <row r="104" spans="1:19" s="400" customFormat="1" ht="33" customHeight="1" x14ac:dyDescent="0.15">
      <c r="A104" s="1108"/>
      <c r="B104" s="1109"/>
      <c r="C104" s="1110"/>
      <c r="D104" s="485" t="s">
        <v>6358</v>
      </c>
      <c r="E104" s="1110"/>
      <c r="F104" s="476">
        <v>664.5</v>
      </c>
      <c r="G104" s="481" t="s">
        <v>2703</v>
      </c>
      <c r="H104" s="1111"/>
      <c r="I104" s="487" t="s">
        <v>6354</v>
      </c>
      <c r="J104" s="324" t="s">
        <v>6359</v>
      </c>
      <c r="K104" s="449" t="s">
        <v>496</v>
      </c>
      <c r="L104" s="450"/>
      <c r="M104" s="449" t="s">
        <v>496</v>
      </c>
      <c r="N104" s="450"/>
      <c r="O104" s="451" t="s">
        <v>496</v>
      </c>
      <c r="P104" s="451"/>
      <c r="Q104" s="451"/>
      <c r="R104" s="451"/>
      <c r="S104" s="447"/>
    </row>
    <row r="105" spans="1:19" s="400" customFormat="1" ht="33" customHeight="1" x14ac:dyDescent="0.15">
      <c r="A105" s="1108"/>
      <c r="B105" s="1109"/>
      <c r="C105" s="1110"/>
      <c r="D105" s="485" t="s">
        <v>6360</v>
      </c>
      <c r="E105" s="1110"/>
      <c r="F105" s="476">
        <v>664.5</v>
      </c>
      <c r="G105" s="481" t="s">
        <v>2703</v>
      </c>
      <c r="H105" s="1111"/>
      <c r="I105" s="487" t="s">
        <v>6354</v>
      </c>
      <c r="J105" s="324" t="s">
        <v>6361</v>
      </c>
      <c r="K105" s="449" t="s">
        <v>496</v>
      </c>
      <c r="L105" s="450"/>
      <c r="M105" s="449" t="s">
        <v>496</v>
      </c>
      <c r="N105" s="450"/>
      <c r="O105" s="451" t="s">
        <v>496</v>
      </c>
      <c r="P105" s="451"/>
      <c r="Q105" s="451"/>
      <c r="R105" s="451"/>
      <c r="S105" s="447"/>
    </row>
    <row r="106" spans="1:19" s="400" customFormat="1" ht="33" customHeight="1" x14ac:dyDescent="0.15">
      <c r="A106" s="1108"/>
      <c r="B106" s="1109"/>
      <c r="C106" s="1110"/>
      <c r="D106" s="485" t="s">
        <v>5472</v>
      </c>
      <c r="E106" s="1110"/>
      <c r="F106" s="476">
        <v>759.3</v>
      </c>
      <c r="G106" s="481" t="s">
        <v>2703</v>
      </c>
      <c r="H106" s="1111"/>
      <c r="I106" s="487" t="s">
        <v>6354</v>
      </c>
      <c r="J106" s="324" t="s">
        <v>6362</v>
      </c>
      <c r="K106" s="449" t="s">
        <v>496</v>
      </c>
      <c r="L106" s="450"/>
      <c r="M106" s="449" t="s">
        <v>496</v>
      </c>
      <c r="N106" s="450"/>
      <c r="O106" s="451" t="s">
        <v>496</v>
      </c>
      <c r="P106" s="451"/>
      <c r="Q106" s="451"/>
      <c r="R106" s="451"/>
      <c r="S106" s="447"/>
    </row>
    <row r="107" spans="1:19" s="400" customFormat="1" ht="33" customHeight="1" x14ac:dyDescent="0.15">
      <c r="A107" s="1108">
        <v>61</v>
      </c>
      <c r="B107" s="1109" t="s">
        <v>6363</v>
      </c>
      <c r="C107" s="1110" t="s">
        <v>6364</v>
      </c>
      <c r="D107" s="485" t="s">
        <v>2805</v>
      </c>
      <c r="E107" s="1110" t="s">
        <v>6365</v>
      </c>
      <c r="F107" s="476">
        <v>139.05000000000001</v>
      </c>
      <c r="G107" s="481" t="s">
        <v>2703</v>
      </c>
      <c r="H107" s="1111">
        <v>43174</v>
      </c>
      <c r="I107" s="487" t="s">
        <v>6366</v>
      </c>
      <c r="J107" s="324" t="s">
        <v>6367</v>
      </c>
      <c r="K107" s="449" t="s">
        <v>496</v>
      </c>
      <c r="L107" s="450"/>
      <c r="M107" s="449" t="s">
        <v>496</v>
      </c>
      <c r="N107" s="450"/>
      <c r="O107" s="451" t="s">
        <v>496</v>
      </c>
      <c r="P107" s="451"/>
      <c r="Q107" s="451"/>
      <c r="R107" s="451"/>
      <c r="S107" s="447"/>
    </row>
    <row r="108" spans="1:19" s="400" customFormat="1" ht="33" customHeight="1" x14ac:dyDescent="0.15">
      <c r="A108" s="1108"/>
      <c r="B108" s="1109"/>
      <c r="C108" s="1110"/>
      <c r="D108" s="485" t="s">
        <v>3823</v>
      </c>
      <c r="E108" s="1110"/>
      <c r="F108" s="476">
        <v>270</v>
      </c>
      <c r="G108" s="481" t="s">
        <v>2703</v>
      </c>
      <c r="H108" s="1111"/>
      <c r="I108" s="487" t="s">
        <v>6366</v>
      </c>
      <c r="J108" s="324" t="s">
        <v>6368</v>
      </c>
      <c r="K108" s="449" t="s">
        <v>496</v>
      </c>
      <c r="L108" s="450"/>
      <c r="M108" s="449" t="s">
        <v>496</v>
      </c>
      <c r="N108" s="450"/>
      <c r="O108" s="451" t="s">
        <v>496</v>
      </c>
      <c r="P108" s="451"/>
      <c r="Q108" s="451"/>
      <c r="R108" s="451"/>
      <c r="S108" s="447"/>
    </row>
    <row r="109" spans="1:19" s="400" customFormat="1" ht="33" customHeight="1" x14ac:dyDescent="0.15">
      <c r="A109" s="1108"/>
      <c r="B109" s="1109"/>
      <c r="C109" s="1110"/>
      <c r="D109" s="485" t="s">
        <v>2670</v>
      </c>
      <c r="E109" s="1110"/>
      <c r="F109" s="476">
        <v>1250</v>
      </c>
      <c r="G109" s="481" t="s">
        <v>2703</v>
      </c>
      <c r="H109" s="1111"/>
      <c r="I109" s="487" t="s">
        <v>6366</v>
      </c>
      <c r="J109" s="324" t="s">
        <v>6369</v>
      </c>
      <c r="K109" s="449" t="s">
        <v>496</v>
      </c>
      <c r="L109" s="450"/>
      <c r="M109" s="449" t="s">
        <v>496</v>
      </c>
      <c r="N109" s="450"/>
      <c r="O109" s="451"/>
      <c r="P109" s="451"/>
      <c r="Q109" s="451"/>
      <c r="R109" s="451" t="s">
        <v>496</v>
      </c>
      <c r="S109" s="482" t="s">
        <v>7513</v>
      </c>
    </row>
    <row r="110" spans="1:19" s="400" customFormat="1" ht="40.5" customHeight="1" x14ac:dyDescent="0.15">
      <c r="A110" s="491">
        <v>62</v>
      </c>
      <c r="B110" s="495" t="s">
        <v>6448</v>
      </c>
      <c r="C110" s="485" t="s">
        <v>6449</v>
      </c>
      <c r="D110" s="485" t="s">
        <v>2564</v>
      </c>
      <c r="E110" s="485" t="s">
        <v>6450</v>
      </c>
      <c r="F110" s="476">
        <v>3033</v>
      </c>
      <c r="G110" s="481" t="s">
        <v>2827</v>
      </c>
      <c r="H110" s="486">
        <v>43196</v>
      </c>
      <c r="I110" s="487" t="s">
        <v>6451</v>
      </c>
      <c r="J110" s="324" t="s">
        <v>6452</v>
      </c>
      <c r="K110" s="449" t="s">
        <v>496</v>
      </c>
      <c r="L110" s="450"/>
      <c r="M110" s="449" t="s">
        <v>496</v>
      </c>
      <c r="N110" s="450"/>
      <c r="O110" s="451" t="s">
        <v>496</v>
      </c>
      <c r="P110" s="451"/>
      <c r="Q110" s="451"/>
      <c r="R110" s="451"/>
      <c r="S110" s="482"/>
    </row>
    <row r="111" spans="1:19" s="400" customFormat="1" ht="53.25" customHeight="1" x14ac:dyDescent="0.15">
      <c r="A111" s="491">
        <v>63</v>
      </c>
      <c r="B111" s="495" t="s">
        <v>6370</v>
      </c>
      <c r="C111" s="485" t="s">
        <v>6331</v>
      </c>
      <c r="D111" s="485" t="s">
        <v>2744</v>
      </c>
      <c r="E111" s="485" t="s">
        <v>6371</v>
      </c>
      <c r="F111" s="476">
        <v>180</v>
      </c>
      <c r="G111" s="481" t="s">
        <v>2703</v>
      </c>
      <c r="H111" s="486">
        <v>43167</v>
      </c>
      <c r="I111" s="487" t="s">
        <v>6333</v>
      </c>
      <c r="J111" s="324" t="s">
        <v>6372</v>
      </c>
      <c r="K111" s="449" t="s">
        <v>496</v>
      </c>
      <c r="L111" s="450"/>
      <c r="M111" s="449" t="s">
        <v>496</v>
      </c>
      <c r="N111" s="450"/>
      <c r="O111" s="451"/>
      <c r="P111" s="451"/>
      <c r="Q111" s="451" t="s">
        <v>496</v>
      </c>
      <c r="R111" s="451"/>
      <c r="S111" s="447"/>
    </row>
    <row r="112" spans="1:19" s="400" customFormat="1" ht="33" customHeight="1" x14ac:dyDescent="0.15">
      <c r="A112" s="491">
        <v>64</v>
      </c>
      <c r="B112" s="495" t="s">
        <v>6453</v>
      </c>
      <c r="C112" s="485" t="s">
        <v>6454</v>
      </c>
      <c r="D112" s="485" t="s">
        <v>6455</v>
      </c>
      <c r="E112" s="485" t="s">
        <v>6456</v>
      </c>
      <c r="F112" s="476">
        <v>3200</v>
      </c>
      <c r="G112" s="481" t="s">
        <v>2847</v>
      </c>
      <c r="H112" s="486">
        <v>43244</v>
      </c>
      <c r="I112" s="487" t="s">
        <v>6457</v>
      </c>
      <c r="J112" s="324" t="s">
        <v>6458</v>
      </c>
      <c r="K112" s="449" t="s">
        <v>496</v>
      </c>
      <c r="L112" s="450"/>
      <c r="M112" s="449" t="s">
        <v>496</v>
      </c>
      <c r="N112" s="450"/>
      <c r="O112" s="451" t="s">
        <v>496</v>
      </c>
      <c r="P112" s="451"/>
      <c r="Q112" s="451"/>
      <c r="R112" s="451"/>
      <c r="S112" s="447"/>
    </row>
    <row r="113" spans="1:19" s="400" customFormat="1" ht="33" customHeight="1" x14ac:dyDescent="0.15">
      <c r="A113" s="491">
        <v>65</v>
      </c>
      <c r="B113" s="495" t="s">
        <v>6373</v>
      </c>
      <c r="C113" s="485" t="s">
        <v>6374</v>
      </c>
      <c r="D113" s="485" t="s">
        <v>6375</v>
      </c>
      <c r="E113" s="485" t="s">
        <v>6376</v>
      </c>
      <c r="F113" s="476">
        <v>540</v>
      </c>
      <c r="G113" s="481" t="s">
        <v>2703</v>
      </c>
      <c r="H113" s="486">
        <v>43174</v>
      </c>
      <c r="I113" s="487" t="s">
        <v>5716</v>
      </c>
      <c r="J113" s="324" t="s">
        <v>6377</v>
      </c>
      <c r="K113" s="449" t="s">
        <v>496</v>
      </c>
      <c r="L113" s="450"/>
      <c r="M113" s="449" t="s">
        <v>496</v>
      </c>
      <c r="N113" s="450"/>
      <c r="O113" s="451" t="s">
        <v>496</v>
      </c>
      <c r="P113" s="451"/>
      <c r="Q113" s="451"/>
      <c r="R113" s="451"/>
      <c r="S113" s="447"/>
    </row>
    <row r="114" spans="1:19" s="400" customFormat="1" ht="33" customHeight="1" x14ac:dyDescent="0.15">
      <c r="A114" s="1108">
        <v>66</v>
      </c>
      <c r="B114" s="1109" t="s">
        <v>6378</v>
      </c>
      <c r="C114" s="1110" t="s">
        <v>6379</v>
      </c>
      <c r="D114" s="485" t="s">
        <v>2551</v>
      </c>
      <c r="E114" s="1110" t="s">
        <v>6380</v>
      </c>
      <c r="F114" s="476">
        <v>664.44</v>
      </c>
      <c r="G114" s="481" t="s">
        <v>2703</v>
      </c>
      <c r="H114" s="486">
        <v>43179</v>
      </c>
      <c r="I114" s="487" t="s">
        <v>6381</v>
      </c>
      <c r="J114" s="324" t="s">
        <v>6382</v>
      </c>
      <c r="K114" s="449" t="s">
        <v>496</v>
      </c>
      <c r="L114" s="450"/>
      <c r="M114" s="449" t="s">
        <v>496</v>
      </c>
      <c r="N114" s="450"/>
      <c r="O114" s="451" t="s">
        <v>496</v>
      </c>
      <c r="P114" s="451"/>
      <c r="Q114" s="451"/>
      <c r="R114" s="451"/>
      <c r="S114" s="447"/>
    </row>
    <row r="115" spans="1:19" s="400" customFormat="1" ht="33" customHeight="1" x14ac:dyDescent="0.15">
      <c r="A115" s="1108"/>
      <c r="B115" s="1109"/>
      <c r="C115" s="1110"/>
      <c r="D115" s="485" t="s">
        <v>2554</v>
      </c>
      <c r="E115" s="1110"/>
      <c r="F115" s="476">
        <v>759.36</v>
      </c>
      <c r="G115" s="481" t="s">
        <v>2703</v>
      </c>
      <c r="H115" s="486">
        <v>43179</v>
      </c>
      <c r="I115" s="487" t="s">
        <v>6381</v>
      </c>
      <c r="J115" s="324" t="s">
        <v>6324</v>
      </c>
      <c r="K115" s="449" t="s">
        <v>496</v>
      </c>
      <c r="L115" s="450"/>
      <c r="M115" s="449" t="s">
        <v>496</v>
      </c>
      <c r="N115" s="450"/>
      <c r="O115" s="451" t="s">
        <v>496</v>
      </c>
      <c r="P115" s="451"/>
      <c r="Q115" s="451"/>
      <c r="R115" s="451"/>
      <c r="S115" s="447"/>
    </row>
    <row r="116" spans="1:19" s="400" customFormat="1" ht="50.25" customHeight="1" x14ac:dyDescent="0.15">
      <c r="A116" s="491">
        <v>67</v>
      </c>
      <c r="B116" s="495" t="s">
        <v>6383</v>
      </c>
      <c r="C116" s="485" t="s">
        <v>6384</v>
      </c>
      <c r="D116" s="485" t="s">
        <v>2555</v>
      </c>
      <c r="E116" s="485" t="s">
        <v>6385</v>
      </c>
      <c r="F116" s="476">
        <v>116.43</v>
      </c>
      <c r="G116" s="481" t="s">
        <v>2703</v>
      </c>
      <c r="H116" s="486">
        <v>43179</v>
      </c>
      <c r="I116" s="487" t="s">
        <v>6386</v>
      </c>
      <c r="J116" s="324" t="s">
        <v>6387</v>
      </c>
      <c r="K116" s="449" t="s">
        <v>496</v>
      </c>
      <c r="L116" s="450"/>
      <c r="M116" s="449" t="s">
        <v>496</v>
      </c>
      <c r="N116" s="450"/>
      <c r="O116" s="451" t="s">
        <v>496</v>
      </c>
      <c r="P116" s="451"/>
      <c r="Q116" s="451"/>
      <c r="R116" s="451"/>
      <c r="S116" s="447"/>
    </row>
    <row r="117" spans="1:19" s="400" customFormat="1" ht="57" customHeight="1" x14ac:dyDescent="0.15">
      <c r="A117" s="491">
        <v>68</v>
      </c>
      <c r="B117" s="495" t="s">
        <v>6459</v>
      </c>
      <c r="C117" s="485" t="s">
        <v>6460</v>
      </c>
      <c r="D117" s="485" t="s">
        <v>6461</v>
      </c>
      <c r="E117" s="485" t="s">
        <v>6461</v>
      </c>
      <c r="F117" s="476" t="s">
        <v>2534</v>
      </c>
      <c r="G117" s="481" t="s">
        <v>2827</v>
      </c>
      <c r="H117" s="486">
        <v>43203</v>
      </c>
      <c r="I117" s="485" t="s">
        <v>6461</v>
      </c>
      <c r="J117" s="448" t="s">
        <v>4328</v>
      </c>
      <c r="K117" s="489" t="s">
        <v>6059</v>
      </c>
      <c r="L117" s="489" t="s">
        <v>6059</v>
      </c>
      <c r="M117" s="489" t="s">
        <v>6059</v>
      </c>
      <c r="N117" s="489" t="s">
        <v>6059</v>
      </c>
      <c r="O117" s="489" t="s">
        <v>6059</v>
      </c>
      <c r="P117" s="489" t="s">
        <v>6059</v>
      </c>
      <c r="Q117" s="489" t="s">
        <v>6059</v>
      </c>
      <c r="R117" s="451"/>
      <c r="S117" s="482" t="s">
        <v>5513</v>
      </c>
    </row>
    <row r="118" spans="1:19" s="400" customFormat="1" ht="52.5" customHeight="1" x14ac:dyDescent="0.15">
      <c r="A118" s="491">
        <v>69</v>
      </c>
      <c r="B118" s="495" t="s">
        <v>6462</v>
      </c>
      <c r="C118" s="485" t="s">
        <v>5697</v>
      </c>
      <c r="D118" s="485" t="s">
        <v>6461</v>
      </c>
      <c r="E118" s="485" t="s">
        <v>6461</v>
      </c>
      <c r="F118" s="476" t="s">
        <v>2534</v>
      </c>
      <c r="G118" s="481" t="s">
        <v>2827</v>
      </c>
      <c r="H118" s="486">
        <v>43203</v>
      </c>
      <c r="I118" s="485" t="s">
        <v>6461</v>
      </c>
      <c r="J118" s="448" t="s">
        <v>4328</v>
      </c>
      <c r="K118" s="489" t="s">
        <v>6059</v>
      </c>
      <c r="L118" s="489" t="s">
        <v>6059</v>
      </c>
      <c r="M118" s="489" t="s">
        <v>6059</v>
      </c>
      <c r="N118" s="489" t="s">
        <v>6059</v>
      </c>
      <c r="O118" s="489" t="s">
        <v>6059</v>
      </c>
      <c r="P118" s="489" t="s">
        <v>6059</v>
      </c>
      <c r="Q118" s="489" t="s">
        <v>6059</v>
      </c>
      <c r="R118" s="451"/>
      <c r="S118" s="482" t="s">
        <v>5513</v>
      </c>
    </row>
    <row r="119" spans="1:19" s="400" customFormat="1" ht="30" customHeight="1" x14ac:dyDescent="0.15">
      <c r="A119" s="1108">
        <v>70</v>
      </c>
      <c r="B119" s="1109" t="s">
        <v>6463</v>
      </c>
      <c r="C119" s="1110" t="s">
        <v>6464</v>
      </c>
      <c r="D119" s="485" t="s">
        <v>3823</v>
      </c>
      <c r="E119" s="1110" t="s">
        <v>6465</v>
      </c>
      <c r="F119" s="476">
        <v>465</v>
      </c>
      <c r="G119" s="481" t="s">
        <v>2657</v>
      </c>
      <c r="H119" s="1111">
        <v>43252</v>
      </c>
      <c r="I119" s="487" t="s">
        <v>6466</v>
      </c>
      <c r="J119" s="324" t="s">
        <v>6467</v>
      </c>
      <c r="K119" s="449" t="s">
        <v>496</v>
      </c>
      <c r="L119" s="450"/>
      <c r="M119" s="449" t="s">
        <v>496</v>
      </c>
      <c r="N119" s="450"/>
      <c r="O119" s="451" t="s">
        <v>496</v>
      </c>
      <c r="P119" s="451"/>
      <c r="Q119" s="451"/>
      <c r="R119" s="451"/>
      <c r="S119" s="447"/>
    </row>
    <row r="120" spans="1:19" s="400" customFormat="1" ht="33" customHeight="1" x14ac:dyDescent="0.15">
      <c r="A120" s="1108"/>
      <c r="B120" s="1109"/>
      <c r="C120" s="1110"/>
      <c r="D120" s="485" t="s">
        <v>6308</v>
      </c>
      <c r="E120" s="1110"/>
      <c r="F120" s="476">
        <v>33.29</v>
      </c>
      <c r="G120" s="481" t="s">
        <v>2657</v>
      </c>
      <c r="H120" s="1111"/>
      <c r="I120" s="487" t="s">
        <v>6468</v>
      </c>
      <c r="J120" s="324" t="s">
        <v>6469</v>
      </c>
      <c r="K120" s="449" t="s">
        <v>496</v>
      </c>
      <c r="L120" s="450"/>
      <c r="M120" s="449" t="s">
        <v>496</v>
      </c>
      <c r="N120" s="450"/>
      <c r="O120" s="451" t="s">
        <v>496</v>
      </c>
      <c r="P120" s="451"/>
      <c r="Q120" s="451"/>
      <c r="R120" s="451"/>
      <c r="S120" s="447"/>
    </row>
    <row r="121" spans="1:19" s="400" customFormat="1" ht="33" customHeight="1" x14ac:dyDescent="0.15">
      <c r="A121" s="1108"/>
      <c r="B121" s="1109"/>
      <c r="C121" s="1110"/>
      <c r="D121" s="485" t="s">
        <v>2695</v>
      </c>
      <c r="E121" s="1110"/>
      <c r="F121" s="476">
        <v>827.24</v>
      </c>
      <c r="G121" s="481" t="s">
        <v>2657</v>
      </c>
      <c r="H121" s="1111"/>
      <c r="I121" s="487" t="s">
        <v>6470</v>
      </c>
      <c r="J121" s="324" t="s">
        <v>6471</v>
      </c>
      <c r="K121" s="449" t="s">
        <v>496</v>
      </c>
      <c r="L121" s="450"/>
      <c r="M121" s="449" t="s">
        <v>496</v>
      </c>
      <c r="N121" s="450"/>
      <c r="O121" s="451" t="s">
        <v>496</v>
      </c>
      <c r="P121" s="451"/>
      <c r="Q121" s="451"/>
      <c r="R121" s="451"/>
      <c r="S121" s="447"/>
    </row>
    <row r="122" spans="1:19" s="400" customFormat="1" ht="33" customHeight="1" x14ac:dyDescent="0.15">
      <c r="A122" s="1108"/>
      <c r="B122" s="1109"/>
      <c r="C122" s="1110"/>
      <c r="D122" s="485" t="s">
        <v>1179</v>
      </c>
      <c r="E122" s="1110"/>
      <c r="F122" s="476">
        <v>73.95</v>
      </c>
      <c r="G122" s="481" t="s">
        <v>2657</v>
      </c>
      <c r="H122" s="1111"/>
      <c r="I122" s="487" t="s">
        <v>6472</v>
      </c>
      <c r="J122" s="461" t="s">
        <v>6473</v>
      </c>
      <c r="K122" s="449" t="s">
        <v>496</v>
      </c>
      <c r="L122" s="450"/>
      <c r="M122" s="449" t="s">
        <v>496</v>
      </c>
      <c r="N122" s="450"/>
      <c r="O122" s="451"/>
      <c r="P122" s="451"/>
      <c r="Q122" s="451" t="s">
        <v>496</v>
      </c>
      <c r="R122" s="451"/>
      <c r="S122" s="482" t="s">
        <v>7514</v>
      </c>
    </row>
    <row r="123" spans="1:19" s="400" customFormat="1" ht="42.75" customHeight="1" x14ac:dyDescent="0.15">
      <c r="A123" s="491">
        <v>71</v>
      </c>
      <c r="B123" s="495" t="s">
        <v>6474</v>
      </c>
      <c r="C123" s="485" t="s">
        <v>6475</v>
      </c>
      <c r="D123" s="485" t="s">
        <v>2659</v>
      </c>
      <c r="E123" s="485" t="s">
        <v>5720</v>
      </c>
      <c r="F123" s="476">
        <v>2000</v>
      </c>
      <c r="G123" s="481" t="s">
        <v>2827</v>
      </c>
      <c r="H123" s="486">
        <v>43207</v>
      </c>
      <c r="I123" s="487" t="s">
        <v>6476</v>
      </c>
      <c r="J123" s="324" t="s">
        <v>6477</v>
      </c>
      <c r="K123" s="449" t="s">
        <v>496</v>
      </c>
      <c r="L123" s="450"/>
      <c r="M123" s="449" t="s">
        <v>496</v>
      </c>
      <c r="N123" s="450"/>
      <c r="O123" s="451" t="s">
        <v>496</v>
      </c>
      <c r="P123" s="451"/>
      <c r="Q123" s="451"/>
      <c r="R123" s="451"/>
      <c r="S123" s="447"/>
    </row>
    <row r="124" spans="1:19" s="400" customFormat="1" ht="51.75" customHeight="1" x14ac:dyDescent="0.15">
      <c r="A124" s="491">
        <v>72</v>
      </c>
      <c r="B124" s="495" t="s">
        <v>6478</v>
      </c>
      <c r="C124" s="485" t="s">
        <v>6479</v>
      </c>
      <c r="D124" s="485" t="s">
        <v>3888</v>
      </c>
      <c r="E124" s="485" t="s">
        <v>6480</v>
      </c>
      <c r="F124" s="476">
        <v>5000</v>
      </c>
      <c r="G124" s="481" t="s">
        <v>2847</v>
      </c>
      <c r="H124" s="486">
        <v>43229</v>
      </c>
      <c r="I124" s="487" t="s">
        <v>6481</v>
      </c>
      <c r="J124" s="324" t="s">
        <v>6482</v>
      </c>
      <c r="K124" s="449" t="s">
        <v>496</v>
      </c>
      <c r="L124" s="450"/>
      <c r="M124" s="449" t="s">
        <v>496</v>
      </c>
      <c r="N124" s="450"/>
      <c r="O124" s="451" t="s">
        <v>496</v>
      </c>
      <c r="P124" s="451"/>
      <c r="Q124" s="451"/>
      <c r="R124" s="451"/>
      <c r="S124" s="447"/>
    </row>
    <row r="125" spans="1:19" s="400" customFormat="1" ht="51" customHeight="1" x14ac:dyDescent="0.15">
      <c r="A125" s="491">
        <v>73</v>
      </c>
      <c r="B125" s="495" t="s">
        <v>6388</v>
      </c>
      <c r="C125" s="485" t="s">
        <v>6331</v>
      </c>
      <c r="D125" s="485" t="s">
        <v>2744</v>
      </c>
      <c r="E125" s="485" t="s">
        <v>6389</v>
      </c>
      <c r="F125" s="476">
        <v>450</v>
      </c>
      <c r="G125" s="481" t="s">
        <v>2703</v>
      </c>
      <c r="H125" s="486">
        <v>43182</v>
      </c>
      <c r="I125" s="487" t="s">
        <v>6333</v>
      </c>
      <c r="J125" s="324" t="s">
        <v>6390</v>
      </c>
      <c r="K125" s="449" t="s">
        <v>496</v>
      </c>
      <c r="L125" s="450"/>
      <c r="M125" s="449" t="s">
        <v>496</v>
      </c>
      <c r="N125" s="450"/>
      <c r="O125" s="451" t="s">
        <v>496</v>
      </c>
      <c r="P125" s="451"/>
      <c r="Q125" s="451"/>
      <c r="R125" s="451"/>
      <c r="S125" s="447"/>
    </row>
    <row r="126" spans="1:19" s="400" customFormat="1" ht="33" customHeight="1" x14ac:dyDescent="0.15">
      <c r="A126" s="1108">
        <v>74</v>
      </c>
      <c r="B126" s="1109" t="s">
        <v>6483</v>
      </c>
      <c r="C126" s="1110" t="s">
        <v>6484</v>
      </c>
      <c r="D126" s="485" t="s">
        <v>5794</v>
      </c>
      <c r="E126" s="1110" t="s">
        <v>6485</v>
      </c>
      <c r="F126" s="476">
        <v>352</v>
      </c>
      <c r="G126" s="481" t="s">
        <v>2827</v>
      </c>
      <c r="H126" s="1111">
        <v>43206</v>
      </c>
      <c r="I126" s="487" t="s">
        <v>6486</v>
      </c>
      <c r="J126" s="324" t="s">
        <v>6487</v>
      </c>
      <c r="K126" s="449" t="s">
        <v>496</v>
      </c>
      <c r="L126" s="450"/>
      <c r="M126" s="449" t="s">
        <v>496</v>
      </c>
      <c r="N126" s="450"/>
      <c r="O126" s="451"/>
      <c r="P126" s="451"/>
      <c r="Q126" s="451" t="s">
        <v>496</v>
      </c>
      <c r="R126" s="451"/>
      <c r="S126" s="447"/>
    </row>
    <row r="127" spans="1:19" s="400" customFormat="1" ht="33" customHeight="1" x14ac:dyDescent="0.15">
      <c r="A127" s="1108"/>
      <c r="B127" s="1109"/>
      <c r="C127" s="1110"/>
      <c r="D127" s="485" t="s">
        <v>6488</v>
      </c>
      <c r="E127" s="1110"/>
      <c r="F127" s="476">
        <v>165</v>
      </c>
      <c r="G127" s="481" t="s">
        <v>2827</v>
      </c>
      <c r="H127" s="1111"/>
      <c r="I127" s="487" t="s">
        <v>6489</v>
      </c>
      <c r="J127" s="324" t="s">
        <v>6490</v>
      </c>
      <c r="K127" s="449" t="s">
        <v>496</v>
      </c>
      <c r="L127" s="450"/>
      <c r="M127" s="449" t="s">
        <v>496</v>
      </c>
      <c r="N127" s="450"/>
      <c r="O127" s="451" t="s">
        <v>496</v>
      </c>
      <c r="P127" s="451"/>
      <c r="Q127" s="451"/>
      <c r="R127" s="451"/>
      <c r="S127" s="447"/>
    </row>
    <row r="128" spans="1:19" s="400" customFormat="1" ht="33" customHeight="1" x14ac:dyDescent="0.15">
      <c r="A128" s="1108"/>
      <c r="B128" s="1109"/>
      <c r="C128" s="1110"/>
      <c r="D128" s="485" t="s">
        <v>6491</v>
      </c>
      <c r="E128" s="1110"/>
      <c r="F128" s="476">
        <v>586.74</v>
      </c>
      <c r="G128" s="481" t="s">
        <v>2827</v>
      </c>
      <c r="H128" s="1111"/>
      <c r="I128" s="487" t="s">
        <v>5362</v>
      </c>
      <c r="J128" s="324" t="s">
        <v>6492</v>
      </c>
      <c r="K128" s="449" t="s">
        <v>496</v>
      </c>
      <c r="L128" s="450"/>
      <c r="M128" s="449" t="s">
        <v>496</v>
      </c>
      <c r="N128" s="450"/>
      <c r="O128" s="451"/>
      <c r="P128" s="451"/>
      <c r="Q128" s="451"/>
      <c r="R128" s="451" t="s">
        <v>496</v>
      </c>
      <c r="S128" s="482" t="s">
        <v>7513</v>
      </c>
    </row>
    <row r="129" spans="1:19" s="400" customFormat="1" ht="33" customHeight="1" x14ac:dyDescent="0.15">
      <c r="A129" s="1108">
        <v>75</v>
      </c>
      <c r="B129" s="1109" t="s">
        <v>6493</v>
      </c>
      <c r="C129" s="1110" t="s">
        <v>6494</v>
      </c>
      <c r="D129" s="485" t="s">
        <v>5610</v>
      </c>
      <c r="E129" s="1110" t="s">
        <v>6495</v>
      </c>
      <c r="F129" s="476">
        <v>14774.7</v>
      </c>
      <c r="G129" s="481" t="s">
        <v>2847</v>
      </c>
      <c r="H129" s="1111">
        <v>43248</v>
      </c>
      <c r="I129" s="487" t="s">
        <v>6496</v>
      </c>
      <c r="J129" s="324" t="s">
        <v>6497</v>
      </c>
      <c r="K129" s="451" t="s">
        <v>496</v>
      </c>
      <c r="L129" s="511"/>
      <c r="M129" s="451" t="s">
        <v>496</v>
      </c>
      <c r="N129" s="511"/>
      <c r="O129" s="451"/>
      <c r="P129" s="451"/>
      <c r="Q129" s="451" t="s">
        <v>496</v>
      </c>
      <c r="R129" s="451"/>
      <c r="S129" s="482"/>
    </row>
    <row r="130" spans="1:19" s="400" customFormat="1" ht="33" customHeight="1" x14ac:dyDescent="0.15">
      <c r="A130" s="1108"/>
      <c r="B130" s="1109"/>
      <c r="C130" s="1110"/>
      <c r="D130" s="485" t="s">
        <v>5285</v>
      </c>
      <c r="E130" s="1110"/>
      <c r="F130" s="476">
        <v>4295.84</v>
      </c>
      <c r="G130" s="481" t="s">
        <v>2847</v>
      </c>
      <c r="H130" s="1111"/>
      <c r="I130" s="487" t="s">
        <v>6496</v>
      </c>
      <c r="J130" s="324" t="s">
        <v>6498</v>
      </c>
      <c r="K130" s="451" t="s">
        <v>496</v>
      </c>
      <c r="L130" s="511"/>
      <c r="M130" s="451" t="s">
        <v>496</v>
      </c>
      <c r="N130" s="511"/>
      <c r="O130" s="451"/>
      <c r="P130" s="451"/>
      <c r="Q130" s="451" t="s">
        <v>496</v>
      </c>
      <c r="R130" s="451"/>
      <c r="S130" s="482"/>
    </row>
    <row r="131" spans="1:19" s="400" customFormat="1" ht="33" customHeight="1" x14ac:dyDescent="0.15">
      <c r="A131" s="1108"/>
      <c r="B131" s="1109"/>
      <c r="C131" s="1110"/>
      <c r="D131" s="485" t="s">
        <v>6499</v>
      </c>
      <c r="E131" s="1110"/>
      <c r="F131" s="476">
        <v>3051</v>
      </c>
      <c r="G131" s="481" t="s">
        <v>2847</v>
      </c>
      <c r="H131" s="1111"/>
      <c r="I131" s="487" t="s">
        <v>6496</v>
      </c>
      <c r="J131" s="324" t="s">
        <v>6500</v>
      </c>
      <c r="K131" s="449" t="s">
        <v>496</v>
      </c>
      <c r="L131" s="450"/>
      <c r="M131" s="449" t="s">
        <v>496</v>
      </c>
      <c r="N131" s="450"/>
      <c r="O131" s="451" t="s">
        <v>496</v>
      </c>
      <c r="P131" s="451"/>
      <c r="Q131" s="451"/>
      <c r="R131" s="451"/>
      <c r="S131" s="447"/>
    </row>
    <row r="132" spans="1:19" s="400" customFormat="1" ht="33" customHeight="1" x14ac:dyDescent="0.15">
      <c r="A132" s="1108">
        <v>76</v>
      </c>
      <c r="B132" s="1109" t="s">
        <v>6501</v>
      </c>
      <c r="C132" s="1110" t="s">
        <v>6502</v>
      </c>
      <c r="D132" s="485" t="s">
        <v>5794</v>
      </c>
      <c r="E132" s="1110" t="s">
        <v>6503</v>
      </c>
      <c r="F132" s="476">
        <v>76.5</v>
      </c>
      <c r="G132" s="481" t="s">
        <v>2847</v>
      </c>
      <c r="H132" s="1111">
        <v>43222</v>
      </c>
      <c r="I132" s="487" t="s">
        <v>6504</v>
      </c>
      <c r="J132" s="324" t="s">
        <v>6505</v>
      </c>
      <c r="K132" s="449" t="s">
        <v>496</v>
      </c>
      <c r="L132" s="450"/>
      <c r="M132" s="449" t="s">
        <v>496</v>
      </c>
      <c r="N132" s="450"/>
      <c r="O132" s="451" t="s">
        <v>496</v>
      </c>
      <c r="P132" s="451"/>
      <c r="Q132" s="451"/>
      <c r="R132" s="451"/>
      <c r="S132" s="447"/>
    </row>
    <row r="133" spans="1:19" s="400" customFormat="1" ht="33" customHeight="1" x14ac:dyDescent="0.15">
      <c r="A133" s="1108"/>
      <c r="B133" s="1109"/>
      <c r="C133" s="1110"/>
      <c r="D133" s="485" t="s">
        <v>2764</v>
      </c>
      <c r="E133" s="1110"/>
      <c r="F133" s="476">
        <v>440.15</v>
      </c>
      <c r="G133" s="481" t="s">
        <v>2847</v>
      </c>
      <c r="H133" s="1111"/>
      <c r="I133" s="487" t="s">
        <v>6506</v>
      </c>
      <c r="J133" s="324" t="s">
        <v>6507</v>
      </c>
      <c r="K133" s="449" t="s">
        <v>496</v>
      </c>
      <c r="L133" s="450"/>
      <c r="M133" s="449" t="s">
        <v>496</v>
      </c>
      <c r="N133" s="450"/>
      <c r="O133" s="451" t="s">
        <v>496</v>
      </c>
      <c r="P133" s="451"/>
      <c r="Q133" s="451"/>
      <c r="R133" s="451"/>
      <c r="S133" s="447"/>
    </row>
    <row r="134" spans="1:19" s="400" customFormat="1" ht="33" customHeight="1" x14ac:dyDescent="0.15">
      <c r="A134" s="1108"/>
      <c r="B134" s="1109"/>
      <c r="C134" s="1110"/>
      <c r="D134" s="485" t="s">
        <v>2854</v>
      </c>
      <c r="E134" s="1110"/>
      <c r="F134" s="476">
        <v>440.36</v>
      </c>
      <c r="G134" s="481" t="s">
        <v>2847</v>
      </c>
      <c r="H134" s="1111"/>
      <c r="I134" s="487" t="s">
        <v>6508</v>
      </c>
      <c r="J134" s="324" t="s">
        <v>6509</v>
      </c>
      <c r="K134" s="475" t="s">
        <v>496</v>
      </c>
      <c r="L134" s="473"/>
      <c r="M134" s="475" t="s">
        <v>496</v>
      </c>
      <c r="N134" s="473"/>
      <c r="O134" s="475" t="s">
        <v>496</v>
      </c>
      <c r="P134" s="474"/>
      <c r="Q134" s="474"/>
      <c r="R134" s="474"/>
      <c r="S134" s="447"/>
    </row>
    <row r="135" spans="1:19" s="400" customFormat="1" ht="33" customHeight="1" x14ac:dyDescent="0.15">
      <c r="A135" s="491">
        <v>77</v>
      </c>
      <c r="B135" s="495" t="s">
        <v>6510</v>
      </c>
      <c r="C135" s="485" t="s">
        <v>6511</v>
      </c>
      <c r="D135" s="485" t="s">
        <v>3823</v>
      </c>
      <c r="E135" s="485" t="s">
        <v>6512</v>
      </c>
      <c r="F135" s="476">
        <v>2400</v>
      </c>
      <c r="G135" s="481" t="s">
        <v>2827</v>
      </c>
      <c r="H135" s="486">
        <v>43209</v>
      </c>
      <c r="I135" s="487" t="s">
        <v>6513</v>
      </c>
      <c r="J135" s="324" t="s">
        <v>6514</v>
      </c>
      <c r="K135" s="449" t="s">
        <v>496</v>
      </c>
      <c r="L135" s="450"/>
      <c r="M135" s="449" t="s">
        <v>496</v>
      </c>
      <c r="N135" s="450"/>
      <c r="O135" s="451"/>
      <c r="P135" s="451"/>
      <c r="Q135" s="451" t="s">
        <v>496</v>
      </c>
      <c r="R135" s="451"/>
      <c r="S135" s="447"/>
    </row>
    <row r="136" spans="1:19" s="400" customFormat="1" ht="33" customHeight="1" x14ac:dyDescent="0.15">
      <c r="A136" s="491">
        <v>78</v>
      </c>
      <c r="B136" s="495" t="s">
        <v>6515</v>
      </c>
      <c r="C136" s="485" t="s">
        <v>6516</v>
      </c>
      <c r="D136" s="485" t="s">
        <v>2922</v>
      </c>
      <c r="E136" s="485" t="s">
        <v>6517</v>
      </c>
      <c r="F136" s="476">
        <v>10250</v>
      </c>
      <c r="G136" s="481" t="s">
        <v>2847</v>
      </c>
      <c r="H136" s="486">
        <v>43223</v>
      </c>
      <c r="I136" s="487" t="s">
        <v>6518</v>
      </c>
      <c r="J136" s="324" t="s">
        <v>6519</v>
      </c>
      <c r="K136" s="449" t="s">
        <v>496</v>
      </c>
      <c r="L136" s="450"/>
      <c r="M136" s="449" t="s">
        <v>496</v>
      </c>
      <c r="N136" s="450"/>
      <c r="O136" s="451" t="s">
        <v>496</v>
      </c>
      <c r="P136" s="451"/>
      <c r="Q136" s="451"/>
      <c r="R136" s="451"/>
      <c r="S136" s="447"/>
    </row>
    <row r="137" spans="1:19" s="400" customFormat="1" ht="51" customHeight="1" x14ac:dyDescent="0.15">
      <c r="A137" s="491">
        <v>79</v>
      </c>
      <c r="B137" s="495" t="s">
        <v>6520</v>
      </c>
      <c r="C137" s="485" t="s">
        <v>6521</v>
      </c>
      <c r="D137" s="485" t="s">
        <v>6522</v>
      </c>
      <c r="E137" s="485" t="s">
        <v>6523</v>
      </c>
      <c r="F137" s="476">
        <v>420</v>
      </c>
      <c r="G137" s="481" t="s">
        <v>2827</v>
      </c>
      <c r="H137" s="486">
        <v>43206</v>
      </c>
      <c r="I137" s="487" t="s">
        <v>6472</v>
      </c>
      <c r="J137" s="324" t="s">
        <v>6524</v>
      </c>
      <c r="K137" s="449" t="s">
        <v>496</v>
      </c>
      <c r="L137" s="450"/>
      <c r="M137" s="449" t="s">
        <v>496</v>
      </c>
      <c r="N137" s="450"/>
      <c r="O137" s="451" t="s">
        <v>496</v>
      </c>
      <c r="P137" s="451"/>
      <c r="Q137" s="451"/>
      <c r="R137" s="451"/>
      <c r="S137" s="447"/>
    </row>
    <row r="138" spans="1:19" s="400" customFormat="1" ht="75" customHeight="1" x14ac:dyDescent="0.15">
      <c r="A138" s="491">
        <v>80</v>
      </c>
      <c r="B138" s="495" t="s">
        <v>6525</v>
      </c>
      <c r="C138" s="485" t="s">
        <v>6526</v>
      </c>
      <c r="D138" s="485" t="s">
        <v>6413</v>
      </c>
      <c r="E138" s="485" t="s">
        <v>6527</v>
      </c>
      <c r="F138" s="476">
        <v>1512</v>
      </c>
      <c r="G138" s="481" t="s">
        <v>2847</v>
      </c>
      <c r="H138" s="486">
        <v>43222</v>
      </c>
      <c r="I138" s="487" t="s">
        <v>6528</v>
      </c>
      <c r="J138" s="324" t="s">
        <v>6529</v>
      </c>
      <c r="K138" s="449" t="s">
        <v>496</v>
      </c>
      <c r="L138" s="450"/>
      <c r="M138" s="449" t="s">
        <v>496</v>
      </c>
      <c r="N138" s="450"/>
      <c r="O138" s="451" t="s">
        <v>496</v>
      </c>
      <c r="P138" s="451"/>
      <c r="Q138" s="451"/>
      <c r="R138" s="451"/>
      <c r="S138" s="447"/>
    </row>
    <row r="139" spans="1:19" s="400" customFormat="1" ht="47.25" customHeight="1" x14ac:dyDescent="0.15">
      <c r="A139" s="491">
        <v>81</v>
      </c>
      <c r="B139" s="495" t="s">
        <v>6530</v>
      </c>
      <c r="C139" s="485" t="s">
        <v>6531</v>
      </c>
      <c r="D139" s="485" t="s">
        <v>474</v>
      </c>
      <c r="E139" s="485" t="s">
        <v>6532</v>
      </c>
      <c r="F139" s="476">
        <v>5985</v>
      </c>
      <c r="G139" s="481" t="s">
        <v>2847</v>
      </c>
      <c r="H139" s="486">
        <v>43223</v>
      </c>
      <c r="I139" s="487" t="s">
        <v>6533</v>
      </c>
      <c r="J139" s="324" t="s">
        <v>6534</v>
      </c>
      <c r="K139" s="449" t="s">
        <v>496</v>
      </c>
      <c r="L139" s="450"/>
      <c r="M139" s="449" t="s">
        <v>496</v>
      </c>
      <c r="N139" s="450"/>
      <c r="O139" s="451"/>
      <c r="P139" s="451"/>
      <c r="Q139" s="451" t="s">
        <v>496</v>
      </c>
      <c r="R139" s="451"/>
      <c r="S139" s="447"/>
    </row>
    <row r="140" spans="1:19" s="400" customFormat="1" ht="33" customHeight="1" x14ac:dyDescent="0.15">
      <c r="A140" s="491">
        <v>82</v>
      </c>
      <c r="B140" s="495" t="s">
        <v>6535</v>
      </c>
      <c r="C140" s="485" t="s">
        <v>6536</v>
      </c>
      <c r="D140" s="485" t="s">
        <v>3110</v>
      </c>
      <c r="E140" s="485" t="s">
        <v>6537</v>
      </c>
      <c r="F140" s="476">
        <v>275</v>
      </c>
      <c r="G140" s="481" t="s">
        <v>2657</v>
      </c>
      <c r="H140" s="486">
        <v>43252</v>
      </c>
      <c r="I140" s="487" t="s">
        <v>6538</v>
      </c>
      <c r="J140" s="324" t="s">
        <v>6539</v>
      </c>
      <c r="K140" s="449" t="s">
        <v>496</v>
      </c>
      <c r="L140" s="450"/>
      <c r="M140" s="449" t="s">
        <v>496</v>
      </c>
      <c r="N140" s="450"/>
      <c r="O140" s="451"/>
      <c r="P140" s="451"/>
      <c r="Q140" s="451" t="s">
        <v>496</v>
      </c>
      <c r="R140" s="451"/>
      <c r="S140" s="447"/>
    </row>
    <row r="141" spans="1:19" s="400" customFormat="1" ht="33" customHeight="1" x14ac:dyDescent="0.15">
      <c r="A141" s="491">
        <v>83</v>
      </c>
      <c r="B141" s="495" t="s">
        <v>6540</v>
      </c>
      <c r="C141" s="485" t="s">
        <v>6541</v>
      </c>
      <c r="D141" s="485" t="s">
        <v>6542</v>
      </c>
      <c r="E141" s="485" t="s">
        <v>6461</v>
      </c>
      <c r="F141" s="476" t="s">
        <v>2534</v>
      </c>
      <c r="G141" s="481" t="s">
        <v>2847</v>
      </c>
      <c r="H141" s="486">
        <v>43236</v>
      </c>
      <c r="I141" s="487" t="s">
        <v>6461</v>
      </c>
      <c r="J141" s="448" t="s">
        <v>4328</v>
      </c>
      <c r="K141" s="489" t="s">
        <v>6059</v>
      </c>
      <c r="L141" s="489" t="s">
        <v>6059</v>
      </c>
      <c r="M141" s="489" t="s">
        <v>6059</v>
      </c>
      <c r="N141" s="489" t="s">
        <v>6059</v>
      </c>
      <c r="O141" s="489" t="s">
        <v>6059</v>
      </c>
      <c r="P141" s="489" t="s">
        <v>6059</v>
      </c>
      <c r="Q141" s="489" t="s">
        <v>6059</v>
      </c>
      <c r="R141" s="451"/>
      <c r="S141" s="482" t="s">
        <v>5513</v>
      </c>
    </row>
    <row r="142" spans="1:19" s="400" customFormat="1" ht="33" customHeight="1" x14ac:dyDescent="0.15">
      <c r="A142" s="491">
        <v>84</v>
      </c>
      <c r="B142" s="495" t="s">
        <v>6543</v>
      </c>
      <c r="C142" s="485" t="s">
        <v>6544</v>
      </c>
      <c r="D142" s="485" t="s">
        <v>2779</v>
      </c>
      <c r="E142" s="485" t="s">
        <v>6545</v>
      </c>
      <c r="F142" s="476">
        <v>3000</v>
      </c>
      <c r="G142" s="481" t="s">
        <v>2657</v>
      </c>
      <c r="H142" s="486">
        <v>43256</v>
      </c>
      <c r="I142" s="487" t="s">
        <v>6546</v>
      </c>
      <c r="J142" s="324" t="s">
        <v>6547</v>
      </c>
      <c r="K142" s="451" t="s">
        <v>496</v>
      </c>
      <c r="L142" s="511"/>
      <c r="M142" s="451" t="s">
        <v>496</v>
      </c>
      <c r="N142" s="511"/>
      <c r="O142" s="451"/>
      <c r="P142" s="451"/>
      <c r="Q142" s="451" t="s">
        <v>496</v>
      </c>
      <c r="R142" s="451"/>
      <c r="S142" s="447"/>
    </row>
    <row r="143" spans="1:19" s="400" customFormat="1" ht="33" customHeight="1" x14ac:dyDescent="0.15">
      <c r="A143" s="491">
        <v>85</v>
      </c>
      <c r="B143" s="495" t="s">
        <v>6548</v>
      </c>
      <c r="C143" s="485" t="s">
        <v>6549</v>
      </c>
      <c r="D143" s="485" t="s">
        <v>2976</v>
      </c>
      <c r="E143" s="485" t="s">
        <v>6549</v>
      </c>
      <c r="F143" s="476">
        <v>20500</v>
      </c>
      <c r="G143" s="481" t="s">
        <v>2657</v>
      </c>
      <c r="H143" s="486">
        <v>43278</v>
      </c>
      <c r="I143" s="487" t="s">
        <v>6801</v>
      </c>
      <c r="J143" s="461" t="s">
        <v>6550</v>
      </c>
      <c r="K143" s="770"/>
      <c r="L143" s="771"/>
      <c r="M143" s="770"/>
      <c r="N143" s="771"/>
      <c r="O143" s="770"/>
      <c r="P143" s="770"/>
      <c r="Q143" s="770"/>
      <c r="R143" s="770"/>
      <c r="S143" s="482" t="s">
        <v>6124</v>
      </c>
    </row>
    <row r="144" spans="1:19" s="400" customFormat="1" ht="53.25" customHeight="1" x14ac:dyDescent="0.15">
      <c r="A144" s="491">
        <v>86</v>
      </c>
      <c r="B144" s="495" t="s">
        <v>6551</v>
      </c>
      <c r="C144" s="485" t="s">
        <v>6331</v>
      </c>
      <c r="D144" s="485" t="s">
        <v>2744</v>
      </c>
      <c r="E144" s="485" t="s">
        <v>6552</v>
      </c>
      <c r="F144" s="476">
        <v>2300</v>
      </c>
      <c r="G144" s="481" t="s">
        <v>2827</v>
      </c>
      <c r="H144" s="486">
        <v>43213</v>
      </c>
      <c r="I144" s="487" t="s">
        <v>6333</v>
      </c>
      <c r="J144" s="324" t="s">
        <v>6553</v>
      </c>
      <c r="K144" s="449" t="s">
        <v>496</v>
      </c>
      <c r="L144" s="450"/>
      <c r="M144" s="449" t="s">
        <v>496</v>
      </c>
      <c r="N144" s="450"/>
      <c r="O144" s="451"/>
      <c r="P144" s="451"/>
      <c r="Q144" s="451" t="s">
        <v>496</v>
      </c>
      <c r="R144" s="451"/>
      <c r="S144" s="447"/>
    </row>
    <row r="145" spans="1:19" s="400" customFormat="1" ht="66" customHeight="1" x14ac:dyDescent="0.15">
      <c r="A145" s="491">
        <v>87</v>
      </c>
      <c r="B145" s="495" t="s">
        <v>6554</v>
      </c>
      <c r="C145" s="485" t="s">
        <v>6555</v>
      </c>
      <c r="D145" s="485" t="s">
        <v>6556</v>
      </c>
      <c r="E145" s="485" t="s">
        <v>6557</v>
      </c>
      <c r="F145" s="476">
        <v>979.55</v>
      </c>
      <c r="G145" s="481" t="s">
        <v>2657</v>
      </c>
      <c r="H145" s="486">
        <v>43269</v>
      </c>
      <c r="I145" s="487" t="s">
        <v>5377</v>
      </c>
      <c r="J145" s="461" t="s">
        <v>6558</v>
      </c>
      <c r="K145" s="449" t="s">
        <v>496</v>
      </c>
      <c r="L145" s="450"/>
      <c r="M145" s="449" t="s">
        <v>496</v>
      </c>
      <c r="N145" s="450"/>
      <c r="O145" s="451" t="s">
        <v>496</v>
      </c>
      <c r="P145" s="451"/>
      <c r="Q145" s="451"/>
      <c r="R145" s="451"/>
      <c r="S145" s="447"/>
    </row>
    <row r="146" spans="1:19" s="400" customFormat="1" ht="33" customHeight="1" x14ac:dyDescent="0.15">
      <c r="A146" s="491">
        <v>88</v>
      </c>
      <c r="B146" s="495" t="s">
        <v>6559</v>
      </c>
      <c r="C146" s="485" t="s">
        <v>6460</v>
      </c>
      <c r="D146" s="485" t="s">
        <v>6461</v>
      </c>
      <c r="E146" s="485" t="s">
        <v>6461</v>
      </c>
      <c r="F146" s="476" t="s">
        <v>2534</v>
      </c>
      <c r="G146" s="481" t="s">
        <v>2847</v>
      </c>
      <c r="H146" s="486">
        <v>43245</v>
      </c>
      <c r="I146" s="485" t="s">
        <v>6461</v>
      </c>
      <c r="J146" s="448" t="s">
        <v>4328</v>
      </c>
      <c r="K146" s="489" t="s">
        <v>6059</v>
      </c>
      <c r="L146" s="489" t="s">
        <v>6059</v>
      </c>
      <c r="M146" s="489" t="s">
        <v>6059</v>
      </c>
      <c r="N146" s="489" t="s">
        <v>6059</v>
      </c>
      <c r="O146" s="489" t="s">
        <v>6059</v>
      </c>
      <c r="P146" s="489" t="s">
        <v>6059</v>
      </c>
      <c r="Q146" s="489" t="s">
        <v>6059</v>
      </c>
      <c r="R146" s="451"/>
      <c r="S146" s="482" t="s">
        <v>5513</v>
      </c>
    </row>
    <row r="147" spans="1:19" s="400" customFormat="1" ht="33" customHeight="1" x14ac:dyDescent="0.15">
      <c r="A147" s="491">
        <v>89</v>
      </c>
      <c r="B147" s="495" t="s">
        <v>6560</v>
      </c>
      <c r="C147" s="485" t="s">
        <v>5697</v>
      </c>
      <c r="D147" s="485" t="s">
        <v>6461</v>
      </c>
      <c r="E147" s="485" t="s">
        <v>6461</v>
      </c>
      <c r="F147" s="476" t="s">
        <v>2534</v>
      </c>
      <c r="G147" s="481" t="s">
        <v>2847</v>
      </c>
      <c r="H147" s="486">
        <v>43245</v>
      </c>
      <c r="I147" s="485" t="s">
        <v>6461</v>
      </c>
      <c r="J147" s="448" t="s">
        <v>4328</v>
      </c>
      <c r="K147" s="489" t="s">
        <v>6059</v>
      </c>
      <c r="L147" s="489" t="s">
        <v>6059</v>
      </c>
      <c r="M147" s="489" t="s">
        <v>6059</v>
      </c>
      <c r="N147" s="489" t="s">
        <v>6059</v>
      </c>
      <c r="O147" s="489" t="s">
        <v>6059</v>
      </c>
      <c r="P147" s="489" t="s">
        <v>6059</v>
      </c>
      <c r="Q147" s="489" t="s">
        <v>6059</v>
      </c>
      <c r="R147" s="451"/>
      <c r="S147" s="482" t="s">
        <v>5513</v>
      </c>
    </row>
    <row r="148" spans="1:19" s="400" customFormat="1" ht="33" customHeight="1" x14ac:dyDescent="0.15">
      <c r="A148" s="491">
        <v>90</v>
      </c>
      <c r="B148" s="495" t="s">
        <v>6561</v>
      </c>
      <c r="C148" s="485" t="s">
        <v>6562</v>
      </c>
      <c r="D148" s="485" t="s">
        <v>6413</v>
      </c>
      <c r="E148" s="485" t="s">
        <v>6563</v>
      </c>
      <c r="F148" s="476">
        <v>239</v>
      </c>
      <c r="G148" s="481" t="s">
        <v>2847</v>
      </c>
      <c r="H148" s="486">
        <v>43228</v>
      </c>
      <c r="I148" s="487" t="s">
        <v>5716</v>
      </c>
      <c r="J148" s="324" t="s">
        <v>6564</v>
      </c>
      <c r="K148" s="449" t="s">
        <v>496</v>
      </c>
      <c r="L148" s="450"/>
      <c r="M148" s="449" t="s">
        <v>496</v>
      </c>
      <c r="N148" s="450"/>
      <c r="O148" s="451"/>
      <c r="P148" s="451"/>
      <c r="Q148" s="451" t="s">
        <v>496</v>
      </c>
      <c r="R148" s="451"/>
      <c r="S148" s="447"/>
    </row>
    <row r="149" spans="1:19" s="400" customFormat="1" ht="33" customHeight="1" x14ac:dyDescent="0.15">
      <c r="A149" s="491">
        <v>91</v>
      </c>
      <c r="B149" s="495" t="s">
        <v>6565</v>
      </c>
      <c r="C149" s="485" t="s">
        <v>6566</v>
      </c>
      <c r="D149" s="485" t="s">
        <v>2764</v>
      </c>
      <c r="E149" s="485" t="s">
        <v>6567</v>
      </c>
      <c r="F149" s="476">
        <v>452</v>
      </c>
      <c r="G149" s="481" t="s">
        <v>2847</v>
      </c>
      <c r="H149" s="486">
        <v>43227</v>
      </c>
      <c r="I149" s="487" t="s">
        <v>6568</v>
      </c>
      <c r="J149" s="324" t="s">
        <v>6569</v>
      </c>
      <c r="K149" s="449" t="s">
        <v>496</v>
      </c>
      <c r="L149" s="450"/>
      <c r="M149" s="449" t="s">
        <v>496</v>
      </c>
      <c r="N149" s="450"/>
      <c r="O149" s="451" t="s">
        <v>496</v>
      </c>
      <c r="P149" s="451"/>
      <c r="Q149" s="451"/>
      <c r="R149" s="451"/>
      <c r="S149" s="447"/>
    </row>
    <row r="150" spans="1:19" s="400" customFormat="1" ht="55.5" customHeight="1" x14ac:dyDescent="0.15">
      <c r="A150" s="491">
        <v>92</v>
      </c>
      <c r="B150" s="495" t="s">
        <v>6570</v>
      </c>
      <c r="C150" s="485" t="s">
        <v>6571</v>
      </c>
      <c r="D150" s="485" t="s">
        <v>6461</v>
      </c>
      <c r="E150" s="485" t="s">
        <v>6461</v>
      </c>
      <c r="F150" s="476" t="s">
        <v>2534</v>
      </c>
      <c r="G150" s="460" t="s">
        <v>2657</v>
      </c>
      <c r="H150" s="460" t="s">
        <v>6572</v>
      </c>
      <c r="I150" s="487" t="s">
        <v>6461</v>
      </c>
      <c r="J150" s="448" t="s">
        <v>4328</v>
      </c>
      <c r="K150" s="489" t="s">
        <v>6059</v>
      </c>
      <c r="L150" s="489" t="s">
        <v>6059</v>
      </c>
      <c r="M150" s="489" t="s">
        <v>6059</v>
      </c>
      <c r="N150" s="489" t="s">
        <v>6059</v>
      </c>
      <c r="O150" s="489" t="s">
        <v>6059</v>
      </c>
      <c r="P150" s="489" t="s">
        <v>6059</v>
      </c>
      <c r="Q150" s="489" t="s">
        <v>6059</v>
      </c>
      <c r="R150" s="489" t="s">
        <v>6059</v>
      </c>
      <c r="S150" s="482" t="s">
        <v>5513</v>
      </c>
    </row>
    <row r="151" spans="1:19" s="400" customFormat="1" ht="33" customHeight="1" x14ac:dyDescent="0.15">
      <c r="A151" s="491">
        <v>93</v>
      </c>
      <c r="B151" s="495" t="s">
        <v>6573</v>
      </c>
      <c r="C151" s="485" t="s">
        <v>6574</v>
      </c>
      <c r="D151" s="485" t="s">
        <v>6575</v>
      </c>
      <c r="E151" s="485" t="s">
        <v>6461</v>
      </c>
      <c r="F151" s="476" t="s">
        <v>2534</v>
      </c>
      <c r="G151" s="481" t="s">
        <v>2847</v>
      </c>
      <c r="H151" s="486">
        <v>43231</v>
      </c>
      <c r="I151" s="487" t="s">
        <v>6461</v>
      </c>
      <c r="J151" s="448" t="s">
        <v>4328</v>
      </c>
      <c r="K151" s="489" t="s">
        <v>6059</v>
      </c>
      <c r="L151" s="489" t="s">
        <v>6059</v>
      </c>
      <c r="M151" s="489" t="s">
        <v>6059</v>
      </c>
      <c r="N151" s="489" t="s">
        <v>6059</v>
      </c>
      <c r="O151" s="489" t="s">
        <v>6059</v>
      </c>
      <c r="P151" s="489" t="s">
        <v>6059</v>
      </c>
      <c r="Q151" s="489" t="s">
        <v>6059</v>
      </c>
      <c r="R151" s="489" t="s">
        <v>6059</v>
      </c>
      <c r="S151" s="482" t="s">
        <v>5513</v>
      </c>
    </row>
    <row r="152" spans="1:19" s="400" customFormat="1" ht="33" customHeight="1" x14ac:dyDescent="0.15">
      <c r="A152" s="491">
        <v>94</v>
      </c>
      <c r="B152" s="495" t="s">
        <v>6576</v>
      </c>
      <c r="C152" s="485" t="s">
        <v>6577</v>
      </c>
      <c r="D152" s="485" t="s">
        <v>6578</v>
      </c>
      <c r="E152" s="485" t="s">
        <v>6461</v>
      </c>
      <c r="F152" s="476" t="s">
        <v>2534</v>
      </c>
      <c r="G152" s="481" t="s">
        <v>2847</v>
      </c>
      <c r="H152" s="486">
        <v>43231</v>
      </c>
      <c r="I152" s="487" t="s">
        <v>6461</v>
      </c>
      <c r="J152" s="448" t="s">
        <v>4328</v>
      </c>
      <c r="K152" s="489" t="s">
        <v>6059</v>
      </c>
      <c r="L152" s="489" t="s">
        <v>6059</v>
      </c>
      <c r="M152" s="489" t="s">
        <v>6059</v>
      </c>
      <c r="N152" s="489" t="s">
        <v>6059</v>
      </c>
      <c r="O152" s="489" t="s">
        <v>6059</v>
      </c>
      <c r="P152" s="489" t="s">
        <v>6059</v>
      </c>
      <c r="Q152" s="489" t="s">
        <v>6059</v>
      </c>
      <c r="R152" s="489" t="s">
        <v>6059</v>
      </c>
      <c r="S152" s="482" t="s">
        <v>5513</v>
      </c>
    </row>
    <row r="153" spans="1:19" s="400" customFormat="1" ht="52.5" customHeight="1" x14ac:dyDescent="0.15">
      <c r="A153" s="491">
        <v>95</v>
      </c>
      <c r="B153" s="495" t="s">
        <v>6579</v>
      </c>
      <c r="C153" s="485" t="s">
        <v>6580</v>
      </c>
      <c r="D153" s="485" t="s">
        <v>6802</v>
      </c>
      <c r="E153" s="485" t="s">
        <v>6581</v>
      </c>
      <c r="F153" s="476">
        <v>32324.58</v>
      </c>
      <c r="G153" s="481" t="s">
        <v>2657</v>
      </c>
      <c r="H153" s="486">
        <v>43257</v>
      </c>
      <c r="I153" s="487" t="s">
        <v>6582</v>
      </c>
      <c r="J153" s="461" t="s">
        <v>6583</v>
      </c>
      <c r="K153" s="449" t="s">
        <v>496</v>
      </c>
      <c r="L153" s="450"/>
      <c r="M153" s="449" t="s">
        <v>496</v>
      </c>
      <c r="N153" s="450"/>
      <c r="O153" s="451" t="s">
        <v>496</v>
      </c>
      <c r="P153" s="451"/>
      <c r="Q153" s="451"/>
      <c r="R153" s="451"/>
      <c r="S153" s="447"/>
    </row>
    <row r="154" spans="1:19" s="400" customFormat="1" ht="60" customHeight="1" x14ac:dyDescent="0.15">
      <c r="A154" s="1108">
        <v>96</v>
      </c>
      <c r="B154" s="1109" t="s">
        <v>6584</v>
      </c>
      <c r="C154" s="1110" t="s">
        <v>6585</v>
      </c>
      <c r="D154" s="485" t="s">
        <v>6586</v>
      </c>
      <c r="E154" s="1110" t="s">
        <v>6587</v>
      </c>
      <c r="F154" s="476">
        <v>4990</v>
      </c>
      <c r="G154" s="481" t="s">
        <v>2657</v>
      </c>
      <c r="H154" s="1111">
        <v>43252</v>
      </c>
      <c r="I154" s="487" t="s">
        <v>6408</v>
      </c>
      <c r="J154" s="324" t="s">
        <v>6588</v>
      </c>
      <c r="K154" s="449" t="s">
        <v>496</v>
      </c>
      <c r="L154" s="450"/>
      <c r="M154" s="449" t="s">
        <v>496</v>
      </c>
      <c r="N154" s="450"/>
      <c r="O154" s="451"/>
      <c r="P154" s="451"/>
      <c r="Q154" s="451" t="s">
        <v>496</v>
      </c>
      <c r="R154" s="451"/>
      <c r="S154" s="447"/>
    </row>
    <row r="155" spans="1:19" s="400" customFormat="1" ht="49.5" customHeight="1" x14ac:dyDescent="0.15">
      <c r="A155" s="1108"/>
      <c r="B155" s="1109"/>
      <c r="C155" s="1110"/>
      <c r="D155" s="485" t="s">
        <v>6413</v>
      </c>
      <c r="E155" s="1110"/>
      <c r="F155" s="476">
        <v>900</v>
      </c>
      <c r="G155" s="481" t="s">
        <v>2657</v>
      </c>
      <c r="H155" s="1111"/>
      <c r="I155" s="487" t="s">
        <v>6408</v>
      </c>
      <c r="J155" s="324" t="s">
        <v>6589</v>
      </c>
      <c r="K155" s="449" t="s">
        <v>496</v>
      </c>
      <c r="L155" s="450"/>
      <c r="M155" s="449" t="s">
        <v>496</v>
      </c>
      <c r="N155" s="450"/>
      <c r="O155" s="451" t="s">
        <v>496</v>
      </c>
      <c r="P155" s="451"/>
      <c r="Q155" s="451"/>
      <c r="R155" s="451"/>
      <c r="S155" s="447"/>
    </row>
    <row r="156" spans="1:19" s="400" customFormat="1" ht="33" customHeight="1" x14ac:dyDescent="0.15">
      <c r="A156" s="491">
        <v>97</v>
      </c>
      <c r="B156" s="495" t="s">
        <v>6590</v>
      </c>
      <c r="C156" s="485" t="s">
        <v>6562</v>
      </c>
      <c r="D156" s="485" t="s">
        <v>3110</v>
      </c>
      <c r="E156" s="485" t="s">
        <v>6591</v>
      </c>
      <c r="F156" s="476">
        <v>1547</v>
      </c>
      <c r="G156" s="481" t="s">
        <v>2847</v>
      </c>
      <c r="H156" s="486">
        <v>43251</v>
      </c>
      <c r="I156" s="487" t="s">
        <v>6592</v>
      </c>
      <c r="J156" s="324" t="s">
        <v>6593</v>
      </c>
      <c r="K156" s="449" t="s">
        <v>496</v>
      </c>
      <c r="L156" s="450"/>
      <c r="M156" s="449" t="s">
        <v>496</v>
      </c>
      <c r="N156" s="450"/>
      <c r="O156" s="451" t="s">
        <v>496</v>
      </c>
      <c r="P156" s="451"/>
      <c r="Q156" s="451"/>
      <c r="R156" s="451"/>
      <c r="S156" s="447"/>
    </row>
    <row r="157" spans="1:19" s="400" customFormat="1" ht="51.75" customHeight="1" x14ac:dyDescent="0.15">
      <c r="A157" s="491">
        <v>98</v>
      </c>
      <c r="B157" s="495" t="s">
        <v>6594</v>
      </c>
      <c r="C157" s="485" t="s">
        <v>6331</v>
      </c>
      <c r="D157" s="485" t="s">
        <v>2744</v>
      </c>
      <c r="E157" s="485" t="s">
        <v>6389</v>
      </c>
      <c r="F157" s="476">
        <v>2300</v>
      </c>
      <c r="G157" s="481" t="s">
        <v>2847</v>
      </c>
      <c r="H157" s="486">
        <v>43238</v>
      </c>
      <c r="I157" s="487" t="s">
        <v>6333</v>
      </c>
      <c r="J157" s="324" t="s">
        <v>6595</v>
      </c>
      <c r="K157" s="449" t="s">
        <v>496</v>
      </c>
      <c r="L157" s="450"/>
      <c r="M157" s="449" t="s">
        <v>496</v>
      </c>
      <c r="N157" s="450"/>
      <c r="O157" s="451" t="s">
        <v>496</v>
      </c>
      <c r="P157" s="451"/>
      <c r="Q157" s="451"/>
      <c r="R157" s="451"/>
      <c r="S157" s="447"/>
    </row>
    <row r="158" spans="1:19" s="400" customFormat="1" ht="33" customHeight="1" x14ac:dyDescent="0.15">
      <c r="A158" s="491">
        <v>99</v>
      </c>
      <c r="B158" s="495" t="s">
        <v>6596</v>
      </c>
      <c r="C158" s="485" t="s">
        <v>6597</v>
      </c>
      <c r="D158" s="485" t="s">
        <v>6461</v>
      </c>
      <c r="E158" s="485" t="s">
        <v>6461</v>
      </c>
      <c r="F158" s="476" t="s">
        <v>2534</v>
      </c>
      <c r="G158" s="481" t="s">
        <v>2847</v>
      </c>
      <c r="H158" s="486">
        <v>43250</v>
      </c>
      <c r="I158" s="487" t="s">
        <v>6461</v>
      </c>
      <c r="J158" s="461" t="s">
        <v>2534</v>
      </c>
      <c r="K158" s="461" t="s">
        <v>2534</v>
      </c>
      <c r="L158" s="448" t="s">
        <v>2534</v>
      </c>
      <c r="M158" s="461" t="s">
        <v>2534</v>
      </c>
      <c r="N158" s="448" t="s">
        <v>2534</v>
      </c>
      <c r="O158" s="461" t="s">
        <v>2534</v>
      </c>
      <c r="P158" s="448" t="s">
        <v>2534</v>
      </c>
      <c r="Q158" s="461" t="s">
        <v>2534</v>
      </c>
      <c r="R158" s="448" t="s">
        <v>2534</v>
      </c>
      <c r="S158" s="482" t="s">
        <v>5513</v>
      </c>
    </row>
    <row r="159" spans="1:19" s="400" customFormat="1" ht="33" customHeight="1" x14ac:dyDescent="0.15">
      <c r="A159" s="491">
        <v>100</v>
      </c>
      <c r="B159" s="495" t="s">
        <v>6598</v>
      </c>
      <c r="C159" s="485" t="s">
        <v>6331</v>
      </c>
      <c r="D159" s="485" t="s">
        <v>6542</v>
      </c>
      <c r="E159" s="485" t="s">
        <v>6461</v>
      </c>
      <c r="F159" s="476" t="s">
        <v>2534</v>
      </c>
      <c r="G159" s="481" t="s">
        <v>2847</v>
      </c>
      <c r="H159" s="486">
        <v>43236</v>
      </c>
      <c r="I159" s="487" t="s">
        <v>6461</v>
      </c>
      <c r="J159" s="461" t="s">
        <v>2534</v>
      </c>
      <c r="K159" s="461" t="s">
        <v>2534</v>
      </c>
      <c r="L159" s="448" t="s">
        <v>2534</v>
      </c>
      <c r="M159" s="461" t="s">
        <v>2534</v>
      </c>
      <c r="N159" s="448" t="s">
        <v>2534</v>
      </c>
      <c r="O159" s="461" t="s">
        <v>2534</v>
      </c>
      <c r="P159" s="448" t="s">
        <v>2534</v>
      </c>
      <c r="Q159" s="461" t="s">
        <v>2534</v>
      </c>
      <c r="R159" s="448" t="s">
        <v>2534</v>
      </c>
      <c r="S159" s="482" t="s">
        <v>5513</v>
      </c>
    </row>
    <row r="160" spans="1:19" s="400" customFormat="1" ht="48" customHeight="1" x14ac:dyDescent="0.15">
      <c r="A160" s="491">
        <v>101</v>
      </c>
      <c r="B160" s="495" t="s">
        <v>6599</v>
      </c>
      <c r="C160" s="485" t="s">
        <v>6600</v>
      </c>
      <c r="D160" s="485" t="s">
        <v>2922</v>
      </c>
      <c r="E160" s="485" t="s">
        <v>6601</v>
      </c>
      <c r="F160" s="476">
        <v>3099.52</v>
      </c>
      <c r="G160" s="481" t="s">
        <v>2657</v>
      </c>
      <c r="H160" s="486">
        <v>43263</v>
      </c>
      <c r="I160" s="487" t="s">
        <v>6602</v>
      </c>
      <c r="J160" s="461" t="s">
        <v>6603</v>
      </c>
      <c r="K160" s="451" t="s">
        <v>496</v>
      </c>
      <c r="L160" s="511"/>
      <c r="M160" s="451" t="s">
        <v>496</v>
      </c>
      <c r="N160" s="511"/>
      <c r="O160" s="451" t="s">
        <v>496</v>
      </c>
      <c r="P160" s="451"/>
      <c r="Q160" s="451"/>
      <c r="R160" s="451"/>
      <c r="S160" s="482"/>
    </row>
    <row r="161" spans="1:19" s="400" customFormat="1" ht="54" customHeight="1" x14ac:dyDescent="0.15">
      <c r="A161" s="491">
        <v>102</v>
      </c>
      <c r="B161" s="495" t="s">
        <v>6604</v>
      </c>
      <c r="C161" s="485" t="s">
        <v>6331</v>
      </c>
      <c r="D161" s="485" t="s">
        <v>2744</v>
      </c>
      <c r="E161" s="485" t="s">
        <v>6389</v>
      </c>
      <c r="F161" s="476">
        <v>9525</v>
      </c>
      <c r="G161" s="481" t="s">
        <v>2657</v>
      </c>
      <c r="H161" s="486">
        <v>43252</v>
      </c>
      <c r="I161" s="487" t="s">
        <v>6333</v>
      </c>
      <c r="J161" s="324" t="s">
        <v>6605</v>
      </c>
      <c r="K161" s="449" t="s">
        <v>496</v>
      </c>
      <c r="L161" s="450"/>
      <c r="M161" s="449" t="s">
        <v>496</v>
      </c>
      <c r="N161" s="450"/>
      <c r="O161" s="451" t="s">
        <v>496</v>
      </c>
      <c r="P161" s="451"/>
      <c r="Q161" s="451"/>
      <c r="R161" s="451"/>
      <c r="S161" s="447"/>
    </row>
    <row r="162" spans="1:19" s="400" customFormat="1" ht="47.25" customHeight="1" x14ac:dyDescent="0.15">
      <c r="A162" s="491">
        <v>103</v>
      </c>
      <c r="B162" s="495" t="s">
        <v>6606</v>
      </c>
      <c r="C162" s="485" t="s">
        <v>6607</v>
      </c>
      <c r="D162" s="485" t="s">
        <v>6608</v>
      </c>
      <c r="E162" s="485" t="s">
        <v>6461</v>
      </c>
      <c r="F162" s="476" t="s">
        <v>2534</v>
      </c>
      <c r="G162" s="481" t="s">
        <v>2657</v>
      </c>
      <c r="H162" s="486">
        <v>43255</v>
      </c>
      <c r="I162" s="487" t="s">
        <v>6461</v>
      </c>
      <c r="J162" s="461" t="s">
        <v>2534</v>
      </c>
      <c r="K162" s="461" t="s">
        <v>2534</v>
      </c>
      <c r="L162" s="448" t="s">
        <v>2534</v>
      </c>
      <c r="M162" s="461" t="s">
        <v>2534</v>
      </c>
      <c r="N162" s="448" t="s">
        <v>2534</v>
      </c>
      <c r="O162" s="461" t="s">
        <v>2534</v>
      </c>
      <c r="P162" s="448" t="s">
        <v>2534</v>
      </c>
      <c r="Q162" s="461" t="s">
        <v>2534</v>
      </c>
      <c r="R162" s="448" t="s">
        <v>2534</v>
      </c>
      <c r="S162" s="482" t="s">
        <v>5513</v>
      </c>
    </row>
    <row r="163" spans="1:19" s="400" customFormat="1" ht="33" customHeight="1" x14ac:dyDescent="0.15">
      <c r="A163" s="491">
        <v>104</v>
      </c>
      <c r="B163" s="495" t="s">
        <v>6609</v>
      </c>
      <c r="C163" s="485" t="s">
        <v>6484</v>
      </c>
      <c r="D163" s="485" t="s">
        <v>2764</v>
      </c>
      <c r="E163" s="485" t="s">
        <v>6610</v>
      </c>
      <c r="F163" s="476">
        <v>384.2</v>
      </c>
      <c r="G163" s="481" t="s">
        <v>2657</v>
      </c>
      <c r="H163" s="486">
        <v>43256</v>
      </c>
      <c r="I163" s="487" t="s">
        <v>6611</v>
      </c>
      <c r="J163" s="324" t="s">
        <v>6612</v>
      </c>
      <c r="K163" s="449" t="s">
        <v>496</v>
      </c>
      <c r="L163" s="450"/>
      <c r="M163" s="449" t="s">
        <v>496</v>
      </c>
      <c r="N163" s="450"/>
      <c r="O163" s="451" t="s">
        <v>496</v>
      </c>
      <c r="P163" s="451"/>
      <c r="Q163" s="451"/>
      <c r="R163" s="451"/>
      <c r="S163" s="447"/>
    </row>
    <row r="164" spans="1:19" s="400" customFormat="1" ht="33" customHeight="1" x14ac:dyDescent="0.15">
      <c r="A164" s="491">
        <v>105</v>
      </c>
      <c r="B164" s="495" t="s">
        <v>6613</v>
      </c>
      <c r="C164" s="485" t="s">
        <v>6614</v>
      </c>
      <c r="D164" s="485" t="s">
        <v>6615</v>
      </c>
      <c r="E164" s="485" t="s">
        <v>6461</v>
      </c>
      <c r="F164" s="476" t="s">
        <v>2534</v>
      </c>
      <c r="G164" s="481" t="s">
        <v>2657</v>
      </c>
      <c r="H164" s="486">
        <v>43273</v>
      </c>
      <c r="I164" s="487" t="s">
        <v>6461</v>
      </c>
      <c r="J164" s="461" t="s">
        <v>2534</v>
      </c>
      <c r="K164" s="461" t="s">
        <v>2534</v>
      </c>
      <c r="L164" s="448" t="s">
        <v>2534</v>
      </c>
      <c r="M164" s="461" t="s">
        <v>2534</v>
      </c>
      <c r="N164" s="448" t="s">
        <v>2534</v>
      </c>
      <c r="O164" s="461" t="s">
        <v>2534</v>
      </c>
      <c r="P164" s="448" t="s">
        <v>2534</v>
      </c>
      <c r="Q164" s="461" t="s">
        <v>2534</v>
      </c>
      <c r="R164" s="448" t="s">
        <v>2534</v>
      </c>
      <c r="S164" s="482" t="s">
        <v>5513</v>
      </c>
    </row>
    <row r="165" spans="1:19" s="400" customFormat="1" ht="33" customHeight="1" x14ac:dyDescent="0.15">
      <c r="A165" s="491">
        <v>106</v>
      </c>
      <c r="B165" s="495" t="s">
        <v>6701</v>
      </c>
      <c r="C165" s="485" t="s">
        <v>5579</v>
      </c>
      <c r="D165" s="485" t="s">
        <v>3465</v>
      </c>
      <c r="E165" s="485" t="s">
        <v>6702</v>
      </c>
      <c r="F165" s="476">
        <v>10500</v>
      </c>
      <c r="G165" s="481" t="s">
        <v>2612</v>
      </c>
      <c r="H165" s="486">
        <v>43273</v>
      </c>
      <c r="I165" s="487" t="s">
        <v>6602</v>
      </c>
      <c r="J165" s="461" t="s">
        <v>6703</v>
      </c>
      <c r="K165" s="449" t="s">
        <v>496</v>
      </c>
      <c r="L165" s="450"/>
      <c r="M165" s="449" t="s">
        <v>496</v>
      </c>
      <c r="N165" s="450"/>
      <c r="O165" s="451" t="s">
        <v>496</v>
      </c>
      <c r="P165" s="451"/>
      <c r="Q165" s="451"/>
      <c r="R165" s="451"/>
      <c r="S165" s="447"/>
    </row>
    <row r="166" spans="1:19" s="400" customFormat="1" ht="43.5" customHeight="1" x14ac:dyDescent="0.15">
      <c r="A166" s="491">
        <v>107</v>
      </c>
      <c r="B166" s="495" t="s">
        <v>6616</v>
      </c>
      <c r="C166" s="485" t="s">
        <v>6617</v>
      </c>
      <c r="D166" s="485" t="s">
        <v>3904</v>
      </c>
      <c r="E166" s="485" t="s">
        <v>6303</v>
      </c>
      <c r="F166" s="476">
        <v>3550</v>
      </c>
      <c r="G166" s="481" t="s">
        <v>2657</v>
      </c>
      <c r="H166" s="486">
        <v>43256</v>
      </c>
      <c r="I166" s="487" t="s">
        <v>6618</v>
      </c>
      <c r="J166" s="324" t="s">
        <v>6619</v>
      </c>
      <c r="K166" s="449" t="s">
        <v>496</v>
      </c>
      <c r="L166" s="450"/>
      <c r="M166" s="449" t="s">
        <v>496</v>
      </c>
      <c r="N166" s="450"/>
      <c r="O166" s="451" t="s">
        <v>496</v>
      </c>
      <c r="P166" s="451"/>
      <c r="Q166" s="451"/>
      <c r="R166" s="451"/>
      <c r="S166" s="447"/>
    </row>
    <row r="167" spans="1:19" s="400" customFormat="1" ht="33" customHeight="1" x14ac:dyDescent="0.15">
      <c r="A167" s="491">
        <v>108</v>
      </c>
      <c r="B167" s="495" t="s">
        <v>6620</v>
      </c>
      <c r="C167" s="485" t="s">
        <v>6621</v>
      </c>
      <c r="D167" s="485" t="s">
        <v>6413</v>
      </c>
      <c r="E167" s="485" t="s">
        <v>6622</v>
      </c>
      <c r="F167" s="476">
        <v>538</v>
      </c>
      <c r="G167" s="481" t="s">
        <v>2657</v>
      </c>
      <c r="H167" s="486">
        <v>43266</v>
      </c>
      <c r="I167" s="487" t="s">
        <v>6623</v>
      </c>
      <c r="J167" s="461" t="s">
        <v>6624</v>
      </c>
      <c r="K167" s="449" t="s">
        <v>496</v>
      </c>
      <c r="L167" s="450"/>
      <c r="M167" s="449" t="s">
        <v>496</v>
      </c>
      <c r="N167" s="450"/>
      <c r="O167" s="451" t="s">
        <v>496</v>
      </c>
      <c r="P167" s="451"/>
      <c r="Q167" s="451"/>
      <c r="R167" s="451"/>
      <c r="S167" s="447"/>
    </row>
    <row r="168" spans="1:19" s="400" customFormat="1" ht="69.75" customHeight="1" x14ac:dyDescent="0.15">
      <c r="A168" s="491">
        <v>109</v>
      </c>
      <c r="B168" s="495" t="s">
        <v>6625</v>
      </c>
      <c r="C168" s="485" t="s">
        <v>6626</v>
      </c>
      <c r="D168" s="485" t="s">
        <v>6627</v>
      </c>
      <c r="E168" s="485" t="s">
        <v>4783</v>
      </c>
      <c r="F168" s="476">
        <v>800</v>
      </c>
      <c r="G168" s="481" t="s">
        <v>2657</v>
      </c>
      <c r="H168" s="486">
        <v>43257</v>
      </c>
      <c r="I168" s="487" t="s">
        <v>6628</v>
      </c>
      <c r="J168" s="324" t="s">
        <v>6629</v>
      </c>
      <c r="K168" s="449" t="s">
        <v>496</v>
      </c>
      <c r="L168" s="450"/>
      <c r="M168" s="449" t="s">
        <v>496</v>
      </c>
      <c r="N168" s="450"/>
      <c r="O168" s="451" t="s">
        <v>496</v>
      </c>
      <c r="P168" s="451"/>
      <c r="Q168" s="451"/>
      <c r="R168" s="451"/>
      <c r="S168" s="447"/>
    </row>
    <row r="169" spans="1:19" s="400" customFormat="1" ht="53.25" customHeight="1" x14ac:dyDescent="0.15">
      <c r="A169" s="491">
        <v>110</v>
      </c>
      <c r="B169" s="495" t="s">
        <v>6630</v>
      </c>
      <c r="C169" s="485" t="s">
        <v>6631</v>
      </c>
      <c r="D169" s="485" t="s">
        <v>2551</v>
      </c>
      <c r="E169" s="485" t="s">
        <v>6632</v>
      </c>
      <c r="F169" s="476">
        <v>271.2</v>
      </c>
      <c r="G169" s="481" t="s">
        <v>2847</v>
      </c>
      <c r="H169" s="486">
        <v>43243</v>
      </c>
      <c r="I169" s="487" t="s">
        <v>6633</v>
      </c>
      <c r="J169" s="324" t="s">
        <v>6634</v>
      </c>
      <c r="K169" s="449" t="s">
        <v>496</v>
      </c>
      <c r="L169" s="450"/>
      <c r="M169" s="449" t="s">
        <v>496</v>
      </c>
      <c r="N169" s="450"/>
      <c r="O169" s="451" t="s">
        <v>496</v>
      </c>
      <c r="P169" s="451"/>
      <c r="Q169" s="451"/>
      <c r="R169" s="451"/>
      <c r="S169" s="447"/>
    </row>
    <row r="170" spans="1:19" s="400" customFormat="1" ht="33" customHeight="1" x14ac:dyDescent="0.15">
      <c r="A170" s="491">
        <v>111</v>
      </c>
      <c r="B170" s="495" t="s">
        <v>6635</v>
      </c>
      <c r="C170" s="485" t="s">
        <v>6460</v>
      </c>
      <c r="D170" s="485" t="s">
        <v>6636</v>
      </c>
      <c r="E170" s="485" t="s">
        <v>6637</v>
      </c>
      <c r="F170" s="476">
        <v>1150</v>
      </c>
      <c r="G170" s="481" t="s">
        <v>2657</v>
      </c>
      <c r="H170" s="486">
        <v>43264</v>
      </c>
      <c r="I170" s="485" t="s">
        <v>6638</v>
      </c>
      <c r="J170" s="461" t="s">
        <v>6639</v>
      </c>
      <c r="K170" s="449" t="s">
        <v>496</v>
      </c>
      <c r="L170" s="450"/>
      <c r="M170" s="449" t="s">
        <v>496</v>
      </c>
      <c r="N170" s="449"/>
      <c r="O170" s="451" t="s">
        <v>496</v>
      </c>
      <c r="P170" s="451"/>
      <c r="Q170" s="451"/>
      <c r="R170" s="451"/>
      <c r="S170" s="447"/>
    </row>
    <row r="171" spans="1:19" s="400" customFormat="1" ht="33" customHeight="1" x14ac:dyDescent="0.15">
      <c r="A171" s="491">
        <v>112</v>
      </c>
      <c r="B171" s="495" t="s">
        <v>6640</v>
      </c>
      <c r="C171" s="485" t="s">
        <v>5697</v>
      </c>
      <c r="D171" s="485" t="s">
        <v>6641</v>
      </c>
      <c r="E171" s="485" t="s">
        <v>4850</v>
      </c>
      <c r="F171" s="476">
        <v>1400</v>
      </c>
      <c r="G171" s="481" t="s">
        <v>2657</v>
      </c>
      <c r="H171" s="486">
        <v>43257</v>
      </c>
      <c r="I171" s="485" t="s">
        <v>6638</v>
      </c>
      <c r="J171" s="461" t="s">
        <v>6642</v>
      </c>
      <c r="K171" s="449" t="s">
        <v>496</v>
      </c>
      <c r="L171" s="450"/>
      <c r="M171" s="449" t="s">
        <v>496</v>
      </c>
      <c r="N171" s="450"/>
      <c r="O171" s="451" t="s">
        <v>496</v>
      </c>
      <c r="P171" s="451"/>
      <c r="Q171" s="451"/>
      <c r="R171" s="451"/>
      <c r="S171" s="447"/>
    </row>
    <row r="172" spans="1:19" s="400" customFormat="1" ht="33" customHeight="1" x14ac:dyDescent="0.15">
      <c r="A172" s="491">
        <v>113</v>
      </c>
      <c r="B172" s="495" t="s">
        <v>6643</v>
      </c>
      <c r="C172" s="485" t="s">
        <v>6541</v>
      </c>
      <c r="D172" s="485" t="s">
        <v>5959</v>
      </c>
      <c r="E172" s="485" t="s">
        <v>6644</v>
      </c>
      <c r="F172" s="476">
        <v>1275</v>
      </c>
      <c r="G172" s="481" t="s">
        <v>2657</v>
      </c>
      <c r="H172" s="486">
        <v>43280</v>
      </c>
      <c r="I172" s="487" t="s">
        <v>6645</v>
      </c>
      <c r="J172" s="461" t="s">
        <v>6646</v>
      </c>
      <c r="K172" s="449" t="s">
        <v>496</v>
      </c>
      <c r="L172" s="450"/>
      <c r="M172" s="449" t="s">
        <v>496</v>
      </c>
      <c r="N172" s="450"/>
      <c r="O172" s="451" t="s">
        <v>496</v>
      </c>
      <c r="P172" s="451"/>
      <c r="Q172" s="451"/>
      <c r="R172" s="451"/>
      <c r="S172" s="447"/>
    </row>
    <row r="173" spans="1:19" s="147" customFormat="1" ht="29.25" x14ac:dyDescent="0.2">
      <c r="A173" s="491">
        <v>114</v>
      </c>
      <c r="B173" s="495" t="s">
        <v>6647</v>
      </c>
      <c r="C173" s="485" t="s">
        <v>6574</v>
      </c>
      <c r="D173" s="485" t="s">
        <v>2867</v>
      </c>
      <c r="E173" s="485" t="s">
        <v>6648</v>
      </c>
      <c r="F173" s="476">
        <v>650</v>
      </c>
      <c r="G173" s="481" t="s">
        <v>2657</v>
      </c>
      <c r="H173" s="486">
        <v>43269</v>
      </c>
      <c r="I173" s="487" t="s">
        <v>6649</v>
      </c>
      <c r="J173" s="461" t="s">
        <v>6650</v>
      </c>
      <c r="K173" s="441" t="s">
        <v>496</v>
      </c>
      <c r="L173" s="464"/>
      <c r="M173" s="441" t="s">
        <v>496</v>
      </c>
      <c r="N173" s="464"/>
      <c r="O173" s="465" t="s">
        <v>496</v>
      </c>
      <c r="P173" s="465"/>
      <c r="Q173" s="465"/>
      <c r="R173" s="465"/>
      <c r="S173" s="466"/>
    </row>
    <row r="174" spans="1:19" s="281" customFormat="1" ht="35.25" customHeight="1" x14ac:dyDescent="0.2">
      <c r="A174" s="491">
        <v>115</v>
      </c>
      <c r="B174" s="495" t="s">
        <v>6651</v>
      </c>
      <c r="C174" s="485" t="s">
        <v>6652</v>
      </c>
      <c r="D174" s="485" t="s">
        <v>2744</v>
      </c>
      <c r="E174" s="485" t="s">
        <v>6653</v>
      </c>
      <c r="F174" s="476">
        <v>1430</v>
      </c>
      <c r="G174" s="481" t="s">
        <v>2657</v>
      </c>
      <c r="H174" s="486">
        <v>43263</v>
      </c>
      <c r="I174" s="487" t="s">
        <v>6654</v>
      </c>
      <c r="J174" s="461" t="s">
        <v>6655</v>
      </c>
      <c r="K174" s="441" t="s">
        <v>496</v>
      </c>
      <c r="L174" s="464"/>
      <c r="M174" s="441" t="s">
        <v>496</v>
      </c>
      <c r="N174" s="464"/>
      <c r="O174" s="465"/>
      <c r="P174" s="465"/>
      <c r="Q174" s="465" t="s">
        <v>496</v>
      </c>
      <c r="R174" s="465"/>
      <c r="S174" s="466"/>
    </row>
    <row r="175" spans="1:19" s="283" customFormat="1" ht="45.75" customHeight="1" x14ac:dyDescent="0.15">
      <c r="A175" s="491">
        <v>116</v>
      </c>
      <c r="B175" s="495" t="s">
        <v>6656</v>
      </c>
      <c r="C175" s="485" t="s">
        <v>6657</v>
      </c>
      <c r="D175" s="485" t="s">
        <v>3465</v>
      </c>
      <c r="E175" s="485" t="s">
        <v>6658</v>
      </c>
      <c r="F175" s="476">
        <v>2400</v>
      </c>
      <c r="G175" s="481" t="s">
        <v>2657</v>
      </c>
      <c r="H175" s="486">
        <v>43263</v>
      </c>
      <c r="I175" s="487" t="s">
        <v>6659</v>
      </c>
      <c r="J175" s="461" t="s">
        <v>6660</v>
      </c>
      <c r="K175" s="441" t="s">
        <v>496</v>
      </c>
      <c r="L175" s="464"/>
      <c r="M175" s="441" t="s">
        <v>496</v>
      </c>
      <c r="N175" s="464"/>
      <c r="O175" s="465" t="s">
        <v>496</v>
      </c>
      <c r="P175" s="465"/>
      <c r="Q175" s="465"/>
      <c r="R175" s="465"/>
      <c r="S175" s="373"/>
    </row>
    <row r="176" spans="1:19" s="283" customFormat="1" ht="63.75" customHeight="1" x14ac:dyDescent="0.15">
      <c r="A176" s="491">
        <v>117</v>
      </c>
      <c r="B176" s="495" t="s">
        <v>6661</v>
      </c>
      <c r="C176" s="485" t="s">
        <v>6607</v>
      </c>
      <c r="D176" s="485" t="s">
        <v>6662</v>
      </c>
      <c r="E176" s="485" t="s">
        <v>6663</v>
      </c>
      <c r="F176" s="476">
        <v>3280.28</v>
      </c>
      <c r="G176" s="481" t="s">
        <v>2657</v>
      </c>
      <c r="H176" s="486">
        <v>43263</v>
      </c>
      <c r="I176" s="487" t="s">
        <v>6664</v>
      </c>
      <c r="J176" s="461" t="s">
        <v>6665</v>
      </c>
      <c r="K176" s="441" t="s">
        <v>496</v>
      </c>
      <c r="L176" s="464"/>
      <c r="M176" s="441" t="s">
        <v>496</v>
      </c>
      <c r="N176" s="464"/>
      <c r="O176" s="465" t="s">
        <v>496</v>
      </c>
      <c r="P176" s="465"/>
      <c r="Q176" s="465"/>
      <c r="R176" s="465"/>
      <c r="S176" s="466"/>
    </row>
    <row r="177" spans="1:19" s="291" customFormat="1" ht="51" customHeight="1" x14ac:dyDescent="0.2">
      <c r="A177" s="491">
        <v>118</v>
      </c>
      <c r="B177" s="495" t="s">
        <v>6666</v>
      </c>
      <c r="C177" s="485" t="s">
        <v>6667</v>
      </c>
      <c r="D177" s="485" t="s">
        <v>6308</v>
      </c>
      <c r="E177" s="485" t="s">
        <v>6668</v>
      </c>
      <c r="F177" s="476">
        <v>106.25</v>
      </c>
      <c r="G177" s="481" t="s">
        <v>2657</v>
      </c>
      <c r="H177" s="486">
        <v>43266</v>
      </c>
      <c r="I177" s="487" t="s">
        <v>5377</v>
      </c>
      <c r="J177" s="461" t="s">
        <v>6669</v>
      </c>
      <c r="K177" s="441" t="s">
        <v>496</v>
      </c>
      <c r="L177" s="464"/>
      <c r="M177" s="441" t="s">
        <v>496</v>
      </c>
      <c r="N177" s="464"/>
      <c r="O177" s="465" t="s">
        <v>496</v>
      </c>
      <c r="P177" s="465"/>
      <c r="Q177" s="465"/>
      <c r="R177" s="465"/>
      <c r="S177" s="466"/>
    </row>
    <row r="178" spans="1:19" s="291" customFormat="1" ht="57.75" customHeight="1" x14ac:dyDescent="0.2">
      <c r="A178" s="491">
        <v>119</v>
      </c>
      <c r="B178" s="495" t="s">
        <v>6670</v>
      </c>
      <c r="C178" s="485" t="s">
        <v>6671</v>
      </c>
      <c r="D178" s="485" t="s">
        <v>4583</v>
      </c>
      <c r="E178" s="485" t="s">
        <v>6672</v>
      </c>
      <c r="F178" s="476">
        <v>625</v>
      </c>
      <c r="G178" s="481" t="s">
        <v>2657</v>
      </c>
      <c r="H178" s="486">
        <v>43277</v>
      </c>
      <c r="I178" s="487" t="s">
        <v>6506</v>
      </c>
      <c r="J178" s="461" t="s">
        <v>6673</v>
      </c>
      <c r="K178" s="441" t="s">
        <v>496</v>
      </c>
      <c r="L178" s="464"/>
      <c r="M178" s="441" t="s">
        <v>496</v>
      </c>
      <c r="N178" s="464"/>
      <c r="O178" s="465" t="s">
        <v>496</v>
      </c>
      <c r="P178" s="465"/>
      <c r="Q178" s="465"/>
      <c r="R178" s="465"/>
      <c r="S178" s="466"/>
    </row>
    <row r="179" spans="1:19" s="291" customFormat="1" ht="57.75" customHeight="1" x14ac:dyDescent="0.2">
      <c r="A179" s="491">
        <v>120</v>
      </c>
      <c r="B179" s="495" t="s">
        <v>6674</v>
      </c>
      <c r="C179" s="485" t="s">
        <v>6675</v>
      </c>
      <c r="D179" s="485" t="s">
        <v>6676</v>
      </c>
      <c r="E179" s="485" t="s">
        <v>6676</v>
      </c>
      <c r="F179" s="476" t="s">
        <v>2534</v>
      </c>
      <c r="G179" s="481" t="s">
        <v>2657</v>
      </c>
      <c r="H179" s="486">
        <v>43273</v>
      </c>
      <c r="I179" s="487" t="s">
        <v>6461</v>
      </c>
      <c r="J179" s="461" t="s">
        <v>2534</v>
      </c>
      <c r="K179" s="461" t="s">
        <v>2534</v>
      </c>
      <c r="L179" s="448" t="s">
        <v>2534</v>
      </c>
      <c r="M179" s="461" t="s">
        <v>2534</v>
      </c>
      <c r="N179" s="448" t="s">
        <v>2534</v>
      </c>
      <c r="O179" s="461" t="s">
        <v>2534</v>
      </c>
      <c r="P179" s="448" t="s">
        <v>2534</v>
      </c>
      <c r="Q179" s="461" t="s">
        <v>2534</v>
      </c>
      <c r="R179" s="448" t="s">
        <v>2534</v>
      </c>
      <c r="S179" s="482" t="s">
        <v>5513</v>
      </c>
    </row>
    <row r="180" spans="1:19" s="291" customFormat="1" ht="29.25" x14ac:dyDescent="0.2">
      <c r="A180" s="491">
        <v>121</v>
      </c>
      <c r="B180" s="495" t="s">
        <v>6705</v>
      </c>
      <c r="C180" s="485" t="s">
        <v>6706</v>
      </c>
      <c r="D180" s="485" t="s">
        <v>3117</v>
      </c>
      <c r="E180" s="485" t="s">
        <v>6707</v>
      </c>
      <c r="F180" s="476">
        <v>1123.98</v>
      </c>
      <c r="G180" s="481" t="s">
        <v>2612</v>
      </c>
      <c r="H180" s="486">
        <v>43308</v>
      </c>
      <c r="I180" s="487" t="s">
        <v>6708</v>
      </c>
      <c r="J180" s="461" t="s">
        <v>6709</v>
      </c>
      <c r="K180" s="449" t="s">
        <v>496</v>
      </c>
      <c r="L180" s="450"/>
      <c r="M180" s="449" t="s">
        <v>496</v>
      </c>
      <c r="N180" s="450"/>
      <c r="O180" s="451" t="s">
        <v>496</v>
      </c>
      <c r="P180" s="451"/>
      <c r="Q180" s="451"/>
      <c r="R180" s="451"/>
      <c r="S180" s="447"/>
    </row>
    <row r="181" spans="1:19" s="291" customFormat="1" ht="29.25" x14ac:dyDescent="0.2">
      <c r="A181" s="491">
        <v>122</v>
      </c>
      <c r="B181" s="495" t="s">
        <v>6710</v>
      </c>
      <c r="C181" s="485" t="s">
        <v>6711</v>
      </c>
      <c r="D181" s="485" t="s">
        <v>5893</v>
      </c>
      <c r="E181" s="485" t="s">
        <v>6712</v>
      </c>
      <c r="F181" s="476">
        <v>2940</v>
      </c>
      <c r="G181" s="481" t="s">
        <v>2612</v>
      </c>
      <c r="H181" s="486">
        <v>43305</v>
      </c>
      <c r="I181" s="487" t="s">
        <v>6803</v>
      </c>
      <c r="J181" s="461" t="s">
        <v>6713</v>
      </c>
      <c r="K181" s="449" t="s">
        <v>496</v>
      </c>
      <c r="L181" s="450"/>
      <c r="M181" s="449" t="s">
        <v>496</v>
      </c>
      <c r="N181" s="450"/>
      <c r="O181" s="451" t="s">
        <v>496</v>
      </c>
      <c r="P181" s="451"/>
      <c r="Q181" s="451"/>
      <c r="R181" s="451"/>
      <c r="S181" s="447"/>
    </row>
    <row r="182" spans="1:19" s="291" customFormat="1" ht="29.25" x14ac:dyDescent="0.2">
      <c r="A182" s="491">
        <v>123</v>
      </c>
      <c r="B182" s="495" t="s">
        <v>6714</v>
      </c>
      <c r="C182" s="485" t="s">
        <v>6715</v>
      </c>
      <c r="D182" s="485" t="s">
        <v>6704</v>
      </c>
      <c r="E182" s="485" t="s">
        <v>6716</v>
      </c>
      <c r="F182" s="476" t="s">
        <v>2534</v>
      </c>
      <c r="G182" s="481" t="s">
        <v>2944</v>
      </c>
      <c r="H182" s="486">
        <v>43320</v>
      </c>
      <c r="I182" s="487" t="s">
        <v>6461</v>
      </c>
      <c r="J182" s="461" t="s">
        <v>2534</v>
      </c>
      <c r="K182" s="461" t="s">
        <v>2534</v>
      </c>
      <c r="L182" s="448" t="s">
        <v>2534</v>
      </c>
      <c r="M182" s="461" t="s">
        <v>2534</v>
      </c>
      <c r="N182" s="448" t="s">
        <v>2534</v>
      </c>
      <c r="O182" s="461" t="s">
        <v>2534</v>
      </c>
      <c r="P182" s="448" t="s">
        <v>2534</v>
      </c>
      <c r="Q182" s="461" t="s">
        <v>2534</v>
      </c>
      <c r="R182" s="448" t="s">
        <v>2534</v>
      </c>
      <c r="S182" s="482" t="s">
        <v>5513</v>
      </c>
    </row>
    <row r="183" spans="1:19" s="291" customFormat="1" ht="19.5" x14ac:dyDescent="0.2">
      <c r="A183" s="491">
        <v>124</v>
      </c>
      <c r="B183" s="495" t="s">
        <v>6717</v>
      </c>
      <c r="C183" s="485" t="s">
        <v>6718</v>
      </c>
      <c r="D183" s="485" t="s">
        <v>2805</v>
      </c>
      <c r="E183" s="485" t="s">
        <v>5673</v>
      </c>
      <c r="F183" s="476">
        <v>2147.5</v>
      </c>
      <c r="G183" s="481" t="s">
        <v>2612</v>
      </c>
      <c r="H183" s="486">
        <v>43305</v>
      </c>
      <c r="I183" s="487" t="s">
        <v>6719</v>
      </c>
      <c r="J183" s="461" t="s">
        <v>6720</v>
      </c>
      <c r="K183" s="449" t="s">
        <v>496</v>
      </c>
      <c r="L183" s="450"/>
      <c r="M183" s="449" t="s">
        <v>496</v>
      </c>
      <c r="N183" s="450"/>
      <c r="O183" s="451" t="s">
        <v>496</v>
      </c>
      <c r="P183" s="451"/>
      <c r="Q183" s="451"/>
      <c r="R183" s="451"/>
      <c r="S183" s="447"/>
    </row>
    <row r="184" spans="1:19" s="291" customFormat="1" ht="19.5" x14ac:dyDescent="0.2">
      <c r="A184" s="1108">
        <v>125</v>
      </c>
      <c r="B184" s="1109" t="s">
        <v>6721</v>
      </c>
      <c r="C184" s="1110" t="s">
        <v>6571</v>
      </c>
      <c r="D184" s="485" t="s">
        <v>474</v>
      </c>
      <c r="E184" s="1110" t="s">
        <v>6722</v>
      </c>
      <c r="F184" s="476">
        <v>9215</v>
      </c>
      <c r="G184" s="481" t="s">
        <v>2944</v>
      </c>
      <c r="H184" s="486">
        <v>43329</v>
      </c>
      <c r="I184" s="487" t="s">
        <v>6723</v>
      </c>
      <c r="J184" s="461" t="s">
        <v>6724</v>
      </c>
      <c r="K184" s="449" t="s">
        <v>496</v>
      </c>
      <c r="L184" s="450"/>
      <c r="M184" s="449" t="s">
        <v>496</v>
      </c>
      <c r="N184" s="450"/>
      <c r="O184" s="451" t="s">
        <v>496</v>
      </c>
      <c r="P184" s="451"/>
      <c r="Q184" s="451"/>
      <c r="R184" s="451"/>
      <c r="S184" s="447"/>
    </row>
    <row r="185" spans="1:19" s="291" customFormat="1" ht="61.5" customHeight="1" x14ac:dyDescent="0.2">
      <c r="A185" s="1108"/>
      <c r="B185" s="1109"/>
      <c r="C185" s="1110"/>
      <c r="D185" s="485" t="s">
        <v>6725</v>
      </c>
      <c r="E185" s="1110"/>
      <c r="F185" s="476">
        <v>12262.49</v>
      </c>
      <c r="G185" s="481" t="s">
        <v>2944</v>
      </c>
      <c r="H185" s="486">
        <v>43332</v>
      </c>
      <c r="I185" s="487" t="s">
        <v>6726</v>
      </c>
      <c r="J185" s="461" t="s">
        <v>6727</v>
      </c>
      <c r="K185" s="449"/>
      <c r="L185" s="449" t="s">
        <v>496</v>
      </c>
      <c r="M185" s="449" t="s">
        <v>496</v>
      </c>
      <c r="N185" s="450"/>
      <c r="O185" s="451"/>
      <c r="P185" s="451"/>
      <c r="Q185" s="451"/>
      <c r="R185" s="451" t="s">
        <v>496</v>
      </c>
      <c r="S185" s="482" t="s">
        <v>6986</v>
      </c>
    </row>
    <row r="186" spans="1:19" s="291" customFormat="1" ht="29.25" x14ac:dyDescent="0.2">
      <c r="A186" s="491">
        <v>126</v>
      </c>
      <c r="B186" s="495" t="s">
        <v>6728</v>
      </c>
      <c r="C186" s="485" t="s">
        <v>6614</v>
      </c>
      <c r="D186" s="485" t="s">
        <v>6704</v>
      </c>
      <c r="E186" s="485" t="s">
        <v>6729</v>
      </c>
      <c r="F186" s="476" t="s">
        <v>2534</v>
      </c>
      <c r="G186" s="481" t="s">
        <v>2612</v>
      </c>
      <c r="H186" s="486">
        <v>43298</v>
      </c>
      <c r="I186" s="487" t="s">
        <v>6461</v>
      </c>
      <c r="J186" s="461" t="s">
        <v>2534</v>
      </c>
      <c r="K186" s="461" t="s">
        <v>2534</v>
      </c>
      <c r="L186" s="448" t="s">
        <v>2534</v>
      </c>
      <c r="M186" s="461" t="s">
        <v>2534</v>
      </c>
      <c r="N186" s="448" t="s">
        <v>2534</v>
      </c>
      <c r="O186" s="461" t="s">
        <v>2534</v>
      </c>
      <c r="P186" s="448" t="s">
        <v>2534</v>
      </c>
      <c r="Q186" s="461" t="s">
        <v>2534</v>
      </c>
      <c r="R186" s="448" t="s">
        <v>2534</v>
      </c>
      <c r="S186" s="482" t="s">
        <v>5513</v>
      </c>
    </row>
    <row r="187" spans="1:19" s="291" customFormat="1" ht="19.5" x14ac:dyDescent="0.2">
      <c r="A187" s="491">
        <v>127</v>
      </c>
      <c r="B187" s="495" t="s">
        <v>6730</v>
      </c>
      <c r="C187" s="485" t="s">
        <v>6675</v>
      </c>
      <c r="D187" s="485" t="s">
        <v>6321</v>
      </c>
      <c r="E187" s="485" t="s">
        <v>6731</v>
      </c>
      <c r="F187" s="476">
        <v>4176.8999999999996</v>
      </c>
      <c r="G187" s="481" t="s">
        <v>2612</v>
      </c>
      <c r="H187" s="486" t="s">
        <v>6732</v>
      </c>
      <c r="I187" s="487" t="s">
        <v>6733</v>
      </c>
      <c r="J187" s="461" t="s">
        <v>6734</v>
      </c>
      <c r="K187" s="449" t="s">
        <v>496</v>
      </c>
      <c r="L187" s="450"/>
      <c r="M187" s="449" t="s">
        <v>496</v>
      </c>
      <c r="N187" s="450"/>
      <c r="O187" s="451" t="s">
        <v>496</v>
      </c>
      <c r="P187" s="451"/>
      <c r="Q187" s="451"/>
      <c r="R187" s="451"/>
      <c r="S187" s="447"/>
    </row>
    <row r="188" spans="1:19" s="291" customFormat="1" ht="29.25" x14ac:dyDescent="0.2">
      <c r="A188" s="491">
        <v>128</v>
      </c>
      <c r="B188" s="495" t="s">
        <v>6735</v>
      </c>
      <c r="C188" s="485" t="s">
        <v>6804</v>
      </c>
      <c r="D188" s="485" t="s">
        <v>2976</v>
      </c>
      <c r="E188" s="485" t="s">
        <v>6805</v>
      </c>
      <c r="F188" s="476">
        <v>20125</v>
      </c>
      <c r="G188" s="481" t="s">
        <v>2625</v>
      </c>
      <c r="H188" s="486">
        <v>43346</v>
      </c>
      <c r="I188" s="487" t="s">
        <v>6803</v>
      </c>
      <c r="J188" s="461" t="s">
        <v>6736</v>
      </c>
      <c r="K188" s="770"/>
      <c r="L188" s="771"/>
      <c r="M188" s="770"/>
      <c r="N188" s="771"/>
      <c r="O188" s="770"/>
      <c r="P188" s="770"/>
      <c r="Q188" s="770"/>
      <c r="R188" s="770"/>
      <c r="S188" s="482" t="s">
        <v>6987</v>
      </c>
    </row>
    <row r="189" spans="1:19" s="291" customFormat="1" ht="29.25" x14ac:dyDescent="0.2">
      <c r="A189" s="491">
        <v>129</v>
      </c>
      <c r="B189" s="495" t="s">
        <v>6737</v>
      </c>
      <c r="C189" s="485" t="s">
        <v>6806</v>
      </c>
      <c r="D189" s="485" t="s">
        <v>5333</v>
      </c>
      <c r="E189" s="485" t="s">
        <v>6807</v>
      </c>
      <c r="F189" s="476">
        <v>900</v>
      </c>
      <c r="G189" s="481" t="s">
        <v>2944</v>
      </c>
      <c r="H189" s="486">
        <v>43329</v>
      </c>
      <c r="I189" s="487" t="s">
        <v>6803</v>
      </c>
      <c r="J189" s="461" t="s">
        <v>6738</v>
      </c>
      <c r="K189" s="449" t="s">
        <v>496</v>
      </c>
      <c r="L189" s="450"/>
      <c r="M189" s="449" t="s">
        <v>496</v>
      </c>
      <c r="N189" s="450"/>
      <c r="O189" s="451" t="s">
        <v>496</v>
      </c>
      <c r="P189" s="451"/>
      <c r="Q189" s="451"/>
      <c r="R189" s="451"/>
      <c r="S189" s="447"/>
    </row>
    <row r="190" spans="1:19" s="291" customFormat="1" ht="29.25" x14ac:dyDescent="0.2">
      <c r="A190" s="491">
        <v>130</v>
      </c>
      <c r="B190" s="495" t="s">
        <v>6739</v>
      </c>
      <c r="C190" s="485" t="s">
        <v>6715</v>
      </c>
      <c r="D190" s="485" t="s">
        <v>6740</v>
      </c>
      <c r="E190" s="485" t="s">
        <v>6741</v>
      </c>
      <c r="F190" s="476" t="s">
        <v>2534</v>
      </c>
      <c r="G190" s="481" t="s">
        <v>2625</v>
      </c>
      <c r="H190" s="486">
        <v>43363</v>
      </c>
      <c r="I190" s="487" t="s">
        <v>6740</v>
      </c>
      <c r="J190" s="461" t="s">
        <v>2534</v>
      </c>
      <c r="K190" s="461" t="s">
        <v>2534</v>
      </c>
      <c r="L190" s="448" t="s">
        <v>2534</v>
      </c>
      <c r="M190" s="461" t="s">
        <v>2534</v>
      </c>
      <c r="N190" s="448" t="s">
        <v>2534</v>
      </c>
      <c r="O190" s="461" t="s">
        <v>2534</v>
      </c>
      <c r="P190" s="448" t="s">
        <v>2534</v>
      </c>
      <c r="Q190" s="461" t="s">
        <v>2534</v>
      </c>
      <c r="R190" s="448" t="s">
        <v>2534</v>
      </c>
      <c r="S190" s="482" t="s">
        <v>6823</v>
      </c>
    </row>
    <row r="191" spans="1:19" s="291" customFormat="1" ht="29.25" x14ac:dyDescent="0.2">
      <c r="A191" s="491">
        <v>131</v>
      </c>
      <c r="B191" s="495" t="s">
        <v>6742</v>
      </c>
      <c r="C191" s="485" t="s">
        <v>6484</v>
      </c>
      <c r="D191" s="485" t="s">
        <v>2854</v>
      </c>
      <c r="E191" s="485" t="s">
        <v>6485</v>
      </c>
      <c r="F191" s="476">
        <v>916.85</v>
      </c>
      <c r="G191" s="481" t="s">
        <v>2944</v>
      </c>
      <c r="H191" s="486">
        <v>43334</v>
      </c>
      <c r="I191" s="487" t="s">
        <v>6046</v>
      </c>
      <c r="J191" s="461" t="s">
        <v>6743</v>
      </c>
      <c r="K191" s="449" t="s">
        <v>496</v>
      </c>
      <c r="L191" s="450"/>
      <c r="M191" s="449" t="s">
        <v>496</v>
      </c>
      <c r="N191" s="450"/>
      <c r="O191" s="451" t="s">
        <v>496</v>
      </c>
      <c r="P191" s="451"/>
      <c r="Q191" s="451"/>
      <c r="R191" s="451"/>
      <c r="S191" s="447"/>
    </row>
    <row r="192" spans="1:19" s="291" customFormat="1" ht="39" x14ac:dyDescent="0.2">
      <c r="A192" s="491">
        <v>132</v>
      </c>
      <c r="B192" s="495" t="s">
        <v>6744</v>
      </c>
      <c r="C192" s="485" t="s">
        <v>6745</v>
      </c>
      <c r="D192" s="485" t="s">
        <v>6704</v>
      </c>
      <c r="E192" s="485" t="s">
        <v>6676</v>
      </c>
      <c r="F192" s="476" t="s">
        <v>2534</v>
      </c>
      <c r="G192" s="481" t="s">
        <v>2944</v>
      </c>
      <c r="H192" s="486">
        <v>43340</v>
      </c>
      <c r="I192" s="487" t="s">
        <v>6461</v>
      </c>
      <c r="J192" s="461" t="s">
        <v>2534</v>
      </c>
      <c r="K192" s="461" t="s">
        <v>2534</v>
      </c>
      <c r="L192" s="448" t="s">
        <v>2534</v>
      </c>
      <c r="M192" s="461" t="s">
        <v>2534</v>
      </c>
      <c r="N192" s="448" t="s">
        <v>2534</v>
      </c>
      <c r="O192" s="461" t="s">
        <v>2534</v>
      </c>
      <c r="P192" s="448" t="s">
        <v>2534</v>
      </c>
      <c r="Q192" s="461" t="s">
        <v>2534</v>
      </c>
      <c r="R192" s="448" t="s">
        <v>2534</v>
      </c>
      <c r="S192" s="482" t="s">
        <v>5513</v>
      </c>
    </row>
    <row r="193" spans="1:19" s="291" customFormat="1" ht="25.5" customHeight="1" x14ac:dyDescent="0.2">
      <c r="A193" s="491">
        <v>133</v>
      </c>
      <c r="B193" s="495" t="s">
        <v>6746</v>
      </c>
      <c r="C193" s="485" t="s">
        <v>5945</v>
      </c>
      <c r="D193" s="485" t="s">
        <v>1179</v>
      </c>
      <c r="E193" s="485" t="s">
        <v>5946</v>
      </c>
      <c r="F193" s="476">
        <v>964.5</v>
      </c>
      <c r="G193" s="481" t="s">
        <v>2625</v>
      </c>
      <c r="H193" s="486">
        <v>43361</v>
      </c>
      <c r="I193" s="487" t="s">
        <v>6747</v>
      </c>
      <c r="J193" s="461" t="s">
        <v>6748</v>
      </c>
      <c r="K193" s="449" t="s">
        <v>496</v>
      </c>
      <c r="L193" s="450"/>
      <c r="M193" s="449" t="s">
        <v>496</v>
      </c>
      <c r="N193" s="450"/>
      <c r="O193" s="451" t="s">
        <v>496</v>
      </c>
      <c r="P193" s="451"/>
      <c r="Q193" s="451"/>
      <c r="R193" s="451"/>
      <c r="S193" s="447"/>
    </row>
    <row r="194" spans="1:19" s="291" customFormat="1" ht="68.25" x14ac:dyDescent="0.2">
      <c r="A194" s="491">
        <v>134</v>
      </c>
      <c r="B194" s="495" t="s">
        <v>6749</v>
      </c>
      <c r="C194" s="485" t="s">
        <v>6808</v>
      </c>
      <c r="D194" s="485" t="s">
        <v>6809</v>
      </c>
      <c r="E194" s="485" t="s">
        <v>6676</v>
      </c>
      <c r="F194" s="476" t="s">
        <v>2534</v>
      </c>
      <c r="G194" s="481" t="s">
        <v>2944</v>
      </c>
      <c r="H194" s="486">
        <v>43341</v>
      </c>
      <c r="I194" s="487" t="s">
        <v>6461</v>
      </c>
      <c r="J194" s="461" t="s">
        <v>2534</v>
      </c>
      <c r="K194" s="461" t="s">
        <v>2534</v>
      </c>
      <c r="L194" s="448" t="s">
        <v>2534</v>
      </c>
      <c r="M194" s="461" t="s">
        <v>2534</v>
      </c>
      <c r="N194" s="448" t="s">
        <v>2534</v>
      </c>
      <c r="O194" s="461" t="s">
        <v>2534</v>
      </c>
      <c r="P194" s="448" t="s">
        <v>2534</v>
      </c>
      <c r="Q194" s="461" t="s">
        <v>2534</v>
      </c>
      <c r="R194" s="448" t="s">
        <v>2534</v>
      </c>
      <c r="S194" s="482" t="s">
        <v>5513</v>
      </c>
    </row>
    <row r="195" spans="1:19" s="291" customFormat="1" ht="29.25" x14ac:dyDescent="0.2">
      <c r="A195" s="491">
        <v>135</v>
      </c>
      <c r="B195" s="495" t="s">
        <v>6750</v>
      </c>
      <c r="C195" s="485" t="s">
        <v>6810</v>
      </c>
      <c r="D195" s="485" t="s">
        <v>5019</v>
      </c>
      <c r="E195" s="485" t="s">
        <v>5016</v>
      </c>
      <c r="F195" s="476">
        <v>256</v>
      </c>
      <c r="G195" s="481" t="s">
        <v>2625</v>
      </c>
      <c r="H195" s="486">
        <v>43355</v>
      </c>
      <c r="I195" s="487" t="s">
        <v>6046</v>
      </c>
      <c r="J195" s="461" t="s">
        <v>6751</v>
      </c>
      <c r="K195" s="449" t="s">
        <v>496</v>
      </c>
      <c r="L195" s="450"/>
      <c r="M195" s="449" t="s">
        <v>496</v>
      </c>
      <c r="N195" s="450"/>
      <c r="O195" s="451"/>
      <c r="P195" s="451"/>
      <c r="Q195" s="451" t="s">
        <v>496</v>
      </c>
      <c r="R195" s="451"/>
      <c r="S195" s="447"/>
    </row>
    <row r="196" spans="1:19" s="291" customFormat="1" ht="21" customHeight="1" x14ac:dyDescent="0.2">
      <c r="A196" s="1108">
        <v>136</v>
      </c>
      <c r="B196" s="1109" t="s">
        <v>6752</v>
      </c>
      <c r="C196" s="1110" t="s">
        <v>6753</v>
      </c>
      <c r="D196" s="485" t="s">
        <v>6754</v>
      </c>
      <c r="E196" s="1110" t="s">
        <v>6755</v>
      </c>
      <c r="F196" s="476">
        <v>1290</v>
      </c>
      <c r="G196" s="481" t="s">
        <v>2625</v>
      </c>
      <c r="H196" s="1111">
        <v>43369</v>
      </c>
      <c r="I196" s="487" t="s">
        <v>6756</v>
      </c>
      <c r="J196" s="461" t="s">
        <v>6757</v>
      </c>
      <c r="K196" s="449" t="s">
        <v>496</v>
      </c>
      <c r="L196" s="450"/>
      <c r="M196" s="449" t="s">
        <v>496</v>
      </c>
      <c r="N196" s="450"/>
      <c r="O196" s="451" t="s">
        <v>496</v>
      </c>
      <c r="P196" s="451"/>
      <c r="Q196" s="451"/>
      <c r="R196" s="451"/>
      <c r="S196" s="447"/>
    </row>
    <row r="197" spans="1:19" s="291" customFormat="1" ht="26.25" customHeight="1" x14ac:dyDescent="0.2">
      <c r="A197" s="1108"/>
      <c r="B197" s="1109"/>
      <c r="C197" s="1110"/>
      <c r="D197" s="485" t="s">
        <v>6488</v>
      </c>
      <c r="E197" s="1110"/>
      <c r="F197" s="476">
        <v>750</v>
      </c>
      <c r="G197" s="481" t="s">
        <v>2625</v>
      </c>
      <c r="H197" s="1111"/>
      <c r="I197" s="487" t="s">
        <v>5377</v>
      </c>
      <c r="J197" s="461" t="s">
        <v>6758</v>
      </c>
      <c r="K197" s="449" t="s">
        <v>496</v>
      </c>
      <c r="L197" s="450"/>
      <c r="M197" s="449" t="s">
        <v>496</v>
      </c>
      <c r="N197" s="450"/>
      <c r="O197" s="451" t="s">
        <v>496</v>
      </c>
      <c r="P197" s="451"/>
      <c r="Q197" s="451"/>
      <c r="R197" s="451"/>
      <c r="S197" s="447"/>
    </row>
    <row r="198" spans="1:19" s="291" customFormat="1" ht="19.5" customHeight="1" x14ac:dyDescent="0.2">
      <c r="A198" s="1108">
        <v>137</v>
      </c>
      <c r="B198" s="1109" t="s">
        <v>6759</v>
      </c>
      <c r="C198" s="1110" t="s">
        <v>6811</v>
      </c>
      <c r="D198" s="485" t="s">
        <v>6754</v>
      </c>
      <c r="E198" s="1110" t="s">
        <v>6812</v>
      </c>
      <c r="F198" s="476">
        <v>630.54</v>
      </c>
      <c r="G198" s="481" t="s">
        <v>2625</v>
      </c>
      <c r="H198" s="1111">
        <v>43368</v>
      </c>
      <c r="I198" s="487" t="s">
        <v>6760</v>
      </c>
      <c r="J198" s="461" t="s">
        <v>6761</v>
      </c>
      <c r="K198" s="449" t="s">
        <v>496</v>
      </c>
      <c r="L198" s="450"/>
      <c r="M198" s="449" t="s">
        <v>496</v>
      </c>
      <c r="N198" s="450"/>
      <c r="O198" s="451" t="s">
        <v>496</v>
      </c>
      <c r="P198" s="451"/>
      <c r="Q198" s="451"/>
      <c r="R198" s="451"/>
      <c r="S198" s="447"/>
    </row>
    <row r="199" spans="1:19" s="291" customFormat="1" ht="24.75" customHeight="1" x14ac:dyDescent="0.2">
      <c r="A199" s="1108"/>
      <c r="B199" s="1109"/>
      <c r="C199" s="1110"/>
      <c r="D199" s="485" t="s">
        <v>3681</v>
      </c>
      <c r="E199" s="1110"/>
      <c r="F199" s="476">
        <v>275</v>
      </c>
      <c r="G199" s="481" t="s">
        <v>2625</v>
      </c>
      <c r="H199" s="1111"/>
      <c r="I199" s="487" t="s">
        <v>6762</v>
      </c>
      <c r="J199" s="461" t="s">
        <v>6763</v>
      </c>
      <c r="K199" s="449" t="s">
        <v>496</v>
      </c>
      <c r="L199" s="450"/>
      <c r="M199" s="449" t="s">
        <v>496</v>
      </c>
      <c r="N199" s="450"/>
      <c r="O199" s="451" t="s">
        <v>496</v>
      </c>
      <c r="P199" s="451"/>
      <c r="Q199" s="451"/>
      <c r="R199" s="451"/>
      <c r="S199" s="447"/>
    </row>
    <row r="200" spans="1:19" s="291" customFormat="1" ht="24.75" customHeight="1" x14ac:dyDescent="0.2">
      <c r="A200" s="491">
        <v>138</v>
      </c>
      <c r="B200" s="495" t="s">
        <v>6764</v>
      </c>
      <c r="C200" s="485" t="s">
        <v>6765</v>
      </c>
      <c r="D200" s="485" t="s">
        <v>6522</v>
      </c>
      <c r="E200" s="485" t="s">
        <v>6813</v>
      </c>
      <c r="F200" s="476">
        <v>350</v>
      </c>
      <c r="G200" s="481" t="s">
        <v>2625</v>
      </c>
      <c r="H200" s="486">
        <v>43346</v>
      </c>
      <c r="I200" s="487" t="s">
        <v>6766</v>
      </c>
      <c r="J200" s="461" t="s">
        <v>6767</v>
      </c>
      <c r="K200" s="449" t="s">
        <v>496</v>
      </c>
      <c r="L200" s="450"/>
      <c r="M200" s="449" t="s">
        <v>496</v>
      </c>
      <c r="N200" s="450"/>
      <c r="O200" s="451" t="s">
        <v>496</v>
      </c>
      <c r="P200" s="451"/>
      <c r="Q200" s="451"/>
      <c r="R200" s="451"/>
      <c r="S200" s="447"/>
    </row>
    <row r="201" spans="1:19" s="291" customFormat="1" ht="29.25" x14ac:dyDescent="0.2">
      <c r="A201" s="491">
        <v>139</v>
      </c>
      <c r="B201" s="495" t="s">
        <v>6768</v>
      </c>
      <c r="C201" s="485" t="s">
        <v>6814</v>
      </c>
      <c r="D201" s="485" t="s">
        <v>6769</v>
      </c>
      <c r="E201" s="485" t="s">
        <v>6676</v>
      </c>
      <c r="F201" s="476" t="s">
        <v>2534</v>
      </c>
      <c r="G201" s="481" t="s">
        <v>2625</v>
      </c>
      <c r="H201" s="486">
        <v>43349</v>
      </c>
      <c r="I201" s="487" t="s">
        <v>6461</v>
      </c>
      <c r="J201" s="461" t="s">
        <v>2534</v>
      </c>
      <c r="K201" s="461" t="s">
        <v>2534</v>
      </c>
      <c r="L201" s="448" t="s">
        <v>2534</v>
      </c>
      <c r="M201" s="461" t="s">
        <v>2534</v>
      </c>
      <c r="N201" s="448" t="s">
        <v>2534</v>
      </c>
      <c r="O201" s="461" t="s">
        <v>2534</v>
      </c>
      <c r="P201" s="448" t="s">
        <v>2534</v>
      </c>
      <c r="Q201" s="461" t="s">
        <v>2534</v>
      </c>
      <c r="R201" s="448" t="s">
        <v>2534</v>
      </c>
      <c r="S201" s="482" t="s">
        <v>5513</v>
      </c>
    </row>
    <row r="202" spans="1:19" s="291" customFormat="1" ht="23.25" customHeight="1" x14ac:dyDescent="0.2">
      <c r="A202" s="491">
        <v>140</v>
      </c>
      <c r="B202" s="495" t="s">
        <v>6770</v>
      </c>
      <c r="C202" s="485" t="s">
        <v>6331</v>
      </c>
      <c r="D202" s="485" t="s">
        <v>6815</v>
      </c>
      <c r="E202" s="485" t="s">
        <v>6389</v>
      </c>
      <c r="F202" s="476">
        <v>1200</v>
      </c>
      <c r="G202" s="481" t="s">
        <v>2625</v>
      </c>
      <c r="H202" s="486">
        <v>43355</v>
      </c>
      <c r="I202" s="487" t="s">
        <v>6771</v>
      </c>
      <c r="J202" s="461" t="s">
        <v>6772</v>
      </c>
      <c r="K202" s="451"/>
      <c r="L202" s="511"/>
      <c r="M202" s="451"/>
      <c r="N202" s="511"/>
      <c r="O202" s="451"/>
      <c r="P202" s="451"/>
      <c r="Q202" s="451"/>
      <c r="R202" s="451"/>
      <c r="S202" s="482" t="s">
        <v>8678</v>
      </c>
    </row>
    <row r="203" spans="1:19" s="291" customFormat="1" ht="23.25" customHeight="1" x14ac:dyDescent="0.2">
      <c r="A203" s="491">
        <v>141</v>
      </c>
      <c r="B203" s="495" t="s">
        <v>6773</v>
      </c>
      <c r="C203" s="485" t="s">
        <v>6816</v>
      </c>
      <c r="D203" s="485" t="s">
        <v>6704</v>
      </c>
      <c r="E203" s="485" t="s">
        <v>6817</v>
      </c>
      <c r="F203" s="476" t="s">
        <v>2534</v>
      </c>
      <c r="G203" s="481" t="s">
        <v>2625</v>
      </c>
      <c r="H203" s="486">
        <v>43353</v>
      </c>
      <c r="I203" s="487" t="s">
        <v>6461</v>
      </c>
      <c r="J203" s="461" t="s">
        <v>2534</v>
      </c>
      <c r="K203" s="449" t="s">
        <v>6059</v>
      </c>
      <c r="L203" s="450" t="s">
        <v>6059</v>
      </c>
      <c r="M203" s="449" t="s">
        <v>6059</v>
      </c>
      <c r="N203" s="450" t="s">
        <v>6059</v>
      </c>
      <c r="O203" s="451" t="s">
        <v>6059</v>
      </c>
      <c r="P203" s="451" t="s">
        <v>6059</v>
      </c>
      <c r="Q203" s="451" t="s">
        <v>6059</v>
      </c>
      <c r="R203" s="451" t="s">
        <v>6059</v>
      </c>
      <c r="S203" s="482" t="s">
        <v>5513</v>
      </c>
    </row>
    <row r="204" spans="1:19" s="291" customFormat="1" ht="29.25" x14ac:dyDescent="0.2">
      <c r="A204" s="491">
        <v>142</v>
      </c>
      <c r="B204" s="495" t="s">
        <v>6774</v>
      </c>
      <c r="C204" s="485" t="s">
        <v>6808</v>
      </c>
      <c r="D204" s="485" t="s">
        <v>6775</v>
      </c>
      <c r="E204" s="485" t="s">
        <v>6818</v>
      </c>
      <c r="F204" s="476">
        <v>875</v>
      </c>
      <c r="G204" s="481" t="s">
        <v>2625</v>
      </c>
      <c r="H204" s="486">
        <v>43355</v>
      </c>
      <c r="I204" s="487" t="s">
        <v>6776</v>
      </c>
      <c r="J204" s="461" t="s">
        <v>6777</v>
      </c>
      <c r="K204" s="449" t="s">
        <v>496</v>
      </c>
      <c r="L204" s="450"/>
      <c r="M204" s="449" t="s">
        <v>496</v>
      </c>
      <c r="N204" s="450"/>
      <c r="O204" s="451"/>
      <c r="P204" s="451"/>
      <c r="Q204" s="451" t="s">
        <v>496</v>
      </c>
      <c r="R204" s="451"/>
      <c r="S204" s="447"/>
    </row>
    <row r="205" spans="1:19" s="490" customFormat="1" ht="23.25" customHeight="1" x14ac:dyDescent="0.2">
      <c r="A205" s="1108">
        <v>143</v>
      </c>
      <c r="B205" s="1129" t="s">
        <v>6983</v>
      </c>
      <c r="C205" s="1110" t="s">
        <v>6856</v>
      </c>
      <c r="D205" s="485" t="s">
        <v>3901</v>
      </c>
      <c r="E205" s="1110" t="s">
        <v>6855</v>
      </c>
      <c r="F205" s="481">
        <v>1008</v>
      </c>
      <c r="G205" s="481" t="s">
        <v>3128</v>
      </c>
      <c r="H205" s="1111">
        <v>43384</v>
      </c>
      <c r="I205" s="487" t="s">
        <v>6733</v>
      </c>
      <c r="J205" s="324" t="s">
        <v>6982</v>
      </c>
      <c r="K205" s="449" t="s">
        <v>496</v>
      </c>
      <c r="L205" s="450"/>
      <c r="M205" s="449" t="s">
        <v>496</v>
      </c>
      <c r="N205" s="450"/>
      <c r="O205" s="451" t="s">
        <v>496</v>
      </c>
      <c r="P205" s="451"/>
      <c r="Q205" s="451"/>
      <c r="R205" s="451"/>
      <c r="S205" s="447"/>
    </row>
    <row r="206" spans="1:19" s="490" customFormat="1" ht="23.25" customHeight="1" x14ac:dyDescent="0.2">
      <c r="A206" s="1108"/>
      <c r="B206" s="1129"/>
      <c r="C206" s="1110"/>
      <c r="D206" s="485" t="s">
        <v>6981</v>
      </c>
      <c r="E206" s="1110"/>
      <c r="F206" s="481">
        <v>69</v>
      </c>
      <c r="G206" s="481" t="s">
        <v>3128</v>
      </c>
      <c r="H206" s="1111"/>
      <c r="I206" s="487" t="s">
        <v>6733</v>
      </c>
      <c r="J206" s="324" t="s">
        <v>6980</v>
      </c>
      <c r="K206" s="449" t="s">
        <v>496</v>
      </c>
      <c r="L206" s="450"/>
      <c r="M206" s="449" t="s">
        <v>496</v>
      </c>
      <c r="N206" s="450"/>
      <c r="O206" s="451"/>
      <c r="P206" s="451"/>
      <c r="Q206" s="451" t="s">
        <v>496</v>
      </c>
      <c r="R206" s="451"/>
      <c r="S206" s="447"/>
    </row>
    <row r="207" spans="1:19" s="490" customFormat="1" ht="23.25" customHeight="1" x14ac:dyDescent="0.2">
      <c r="A207" s="491">
        <v>144</v>
      </c>
      <c r="B207" s="496" t="s">
        <v>6778</v>
      </c>
      <c r="C207" s="485" t="s">
        <v>6819</v>
      </c>
      <c r="D207" s="485" t="s">
        <v>474</v>
      </c>
      <c r="E207" s="485" t="s">
        <v>6779</v>
      </c>
      <c r="F207" s="481">
        <v>1820</v>
      </c>
      <c r="G207" s="481" t="s">
        <v>2625</v>
      </c>
      <c r="H207" s="486">
        <v>43364</v>
      </c>
      <c r="I207" s="487" t="s">
        <v>6780</v>
      </c>
      <c r="J207" s="324" t="s">
        <v>6781</v>
      </c>
      <c r="K207" s="451" t="s">
        <v>496</v>
      </c>
      <c r="L207" s="511"/>
      <c r="M207" s="451" t="s">
        <v>496</v>
      </c>
      <c r="N207" s="511"/>
      <c r="O207" s="451" t="s">
        <v>496</v>
      </c>
      <c r="P207" s="451"/>
      <c r="Q207" s="451"/>
      <c r="R207" s="451"/>
      <c r="S207" s="482"/>
    </row>
    <row r="208" spans="1:19" s="490" customFormat="1" ht="23.25" customHeight="1" x14ac:dyDescent="0.2">
      <c r="A208" s="1108">
        <v>145</v>
      </c>
      <c r="B208" s="1129" t="s">
        <v>6979</v>
      </c>
      <c r="C208" s="1110" t="s">
        <v>6831</v>
      </c>
      <c r="D208" s="485" t="s">
        <v>6488</v>
      </c>
      <c r="E208" s="1110" t="s">
        <v>6978</v>
      </c>
      <c r="F208" s="481">
        <v>660</v>
      </c>
      <c r="G208" s="481" t="s">
        <v>3128</v>
      </c>
      <c r="H208" s="1111">
        <v>43403</v>
      </c>
      <c r="I208" s="487" t="s">
        <v>6468</v>
      </c>
      <c r="J208" s="324" t="s">
        <v>6977</v>
      </c>
      <c r="K208" s="449" t="s">
        <v>496</v>
      </c>
      <c r="L208" s="450"/>
      <c r="M208" s="449" t="s">
        <v>496</v>
      </c>
      <c r="N208" s="450"/>
      <c r="O208" s="451" t="s">
        <v>496</v>
      </c>
      <c r="P208" s="451"/>
      <c r="Q208" s="451"/>
      <c r="R208" s="451"/>
      <c r="S208" s="447"/>
    </row>
    <row r="209" spans="1:19" s="490" customFormat="1" ht="23.25" customHeight="1" x14ac:dyDescent="0.2">
      <c r="A209" s="1108"/>
      <c r="B209" s="1129"/>
      <c r="C209" s="1110"/>
      <c r="D209" s="485" t="s">
        <v>6976</v>
      </c>
      <c r="E209" s="1110"/>
      <c r="F209" s="481">
        <v>700</v>
      </c>
      <c r="G209" s="481" t="s">
        <v>3128</v>
      </c>
      <c r="H209" s="1111"/>
      <c r="I209" s="487" t="s">
        <v>6975</v>
      </c>
      <c r="J209" s="324" t="s">
        <v>6974</v>
      </c>
      <c r="K209" s="449" t="s">
        <v>496</v>
      </c>
      <c r="L209" s="450"/>
      <c r="M209" s="449" t="s">
        <v>496</v>
      </c>
      <c r="N209" s="450"/>
      <c r="O209" s="451" t="s">
        <v>496</v>
      </c>
      <c r="P209" s="451"/>
      <c r="Q209" s="451"/>
      <c r="R209" s="451"/>
      <c r="S209" s="447"/>
    </row>
    <row r="210" spans="1:19" s="490" customFormat="1" ht="23.25" customHeight="1" x14ac:dyDescent="0.2">
      <c r="A210" s="1108"/>
      <c r="B210" s="1129"/>
      <c r="C210" s="1110"/>
      <c r="D210" s="485" t="s">
        <v>6973</v>
      </c>
      <c r="E210" s="1110"/>
      <c r="F210" s="481">
        <v>2799.4</v>
      </c>
      <c r="G210" s="481" t="s">
        <v>3128</v>
      </c>
      <c r="H210" s="1111"/>
      <c r="I210" s="487" t="s">
        <v>5362</v>
      </c>
      <c r="J210" s="324" t="s">
        <v>6972</v>
      </c>
      <c r="K210" s="449" t="s">
        <v>496</v>
      </c>
      <c r="L210" s="450"/>
      <c r="M210" s="449" t="s">
        <v>496</v>
      </c>
      <c r="N210" s="450"/>
      <c r="O210" s="451" t="s">
        <v>496</v>
      </c>
      <c r="P210" s="451"/>
      <c r="Q210" s="451"/>
      <c r="R210" s="451"/>
      <c r="S210" s="447"/>
    </row>
    <row r="211" spans="1:19" s="490" customFormat="1" ht="31.5" customHeight="1" x14ac:dyDescent="0.2">
      <c r="A211" s="1108"/>
      <c r="B211" s="1129"/>
      <c r="C211" s="1110"/>
      <c r="D211" s="485" t="s">
        <v>6971</v>
      </c>
      <c r="E211" s="1110"/>
      <c r="F211" s="481">
        <v>9076.5</v>
      </c>
      <c r="G211" s="481" t="s">
        <v>3128</v>
      </c>
      <c r="H211" s="1111"/>
      <c r="I211" s="487" t="s">
        <v>6970</v>
      </c>
      <c r="J211" s="324" t="s">
        <v>6969</v>
      </c>
      <c r="K211" s="449"/>
      <c r="L211" s="449" t="s">
        <v>496</v>
      </c>
      <c r="M211" s="449" t="s">
        <v>496</v>
      </c>
      <c r="N211" s="450"/>
      <c r="O211" s="451" t="s">
        <v>496</v>
      </c>
      <c r="P211" s="451"/>
      <c r="Q211" s="451"/>
      <c r="R211" s="451"/>
      <c r="S211" s="482" t="s">
        <v>7654</v>
      </c>
    </row>
    <row r="212" spans="1:19" s="490" customFormat="1" ht="23.25" customHeight="1" x14ac:dyDescent="0.2">
      <c r="A212" s="1108">
        <v>146</v>
      </c>
      <c r="B212" s="1129" t="s">
        <v>6782</v>
      </c>
      <c r="C212" s="1110" t="s">
        <v>6783</v>
      </c>
      <c r="D212" s="485" t="s">
        <v>6522</v>
      </c>
      <c r="E212" s="1110" t="s">
        <v>6784</v>
      </c>
      <c r="F212" s="481">
        <v>300</v>
      </c>
      <c r="G212" s="481" t="s">
        <v>2625</v>
      </c>
      <c r="H212" s="1111">
        <v>43369</v>
      </c>
      <c r="I212" s="487" t="s">
        <v>6046</v>
      </c>
      <c r="J212" s="324" t="s">
        <v>6785</v>
      </c>
      <c r="K212" s="449" t="s">
        <v>496</v>
      </c>
      <c r="L212" s="450"/>
      <c r="M212" s="449" t="s">
        <v>496</v>
      </c>
      <c r="N212" s="450"/>
      <c r="O212" s="451" t="s">
        <v>496</v>
      </c>
      <c r="P212" s="451"/>
      <c r="Q212" s="451"/>
      <c r="R212" s="451"/>
      <c r="S212" s="447"/>
    </row>
    <row r="213" spans="1:19" s="490" customFormat="1" ht="23.25" customHeight="1" x14ac:dyDescent="0.2">
      <c r="A213" s="1108"/>
      <c r="B213" s="1129"/>
      <c r="C213" s="1110"/>
      <c r="D213" s="485" t="s">
        <v>1529</v>
      </c>
      <c r="E213" s="1110"/>
      <c r="F213" s="481">
        <v>490</v>
      </c>
      <c r="G213" s="481" t="s">
        <v>2625</v>
      </c>
      <c r="H213" s="1111"/>
      <c r="I213" s="487" t="s">
        <v>6046</v>
      </c>
      <c r="J213" s="324" t="s">
        <v>6786</v>
      </c>
      <c r="K213" s="449" t="s">
        <v>496</v>
      </c>
      <c r="L213" s="450"/>
      <c r="M213" s="449" t="s">
        <v>496</v>
      </c>
      <c r="N213" s="450"/>
      <c r="O213" s="451" t="s">
        <v>496</v>
      </c>
      <c r="P213" s="451"/>
      <c r="Q213" s="451"/>
      <c r="R213" s="451"/>
      <c r="S213" s="447"/>
    </row>
    <row r="214" spans="1:19" s="490" customFormat="1" ht="23.25" customHeight="1" x14ac:dyDescent="0.2">
      <c r="A214" s="491">
        <v>147</v>
      </c>
      <c r="B214" s="496" t="s">
        <v>6787</v>
      </c>
      <c r="C214" s="485" t="s">
        <v>6820</v>
      </c>
      <c r="D214" s="485" t="s">
        <v>5893</v>
      </c>
      <c r="E214" s="485" t="s">
        <v>6821</v>
      </c>
      <c r="F214" s="481">
        <v>1426.8</v>
      </c>
      <c r="G214" s="481" t="s">
        <v>2625</v>
      </c>
      <c r="H214" s="486">
        <v>43357</v>
      </c>
      <c r="I214" s="487" t="s">
        <v>6788</v>
      </c>
      <c r="J214" s="324" t="s">
        <v>6789</v>
      </c>
      <c r="K214" s="449" t="s">
        <v>496</v>
      </c>
      <c r="L214" s="450"/>
      <c r="M214" s="449" t="s">
        <v>496</v>
      </c>
      <c r="N214" s="450"/>
      <c r="O214" s="451" t="s">
        <v>496</v>
      </c>
      <c r="P214" s="451"/>
      <c r="Q214" s="451"/>
      <c r="R214" s="451"/>
      <c r="S214" s="447"/>
    </row>
    <row r="215" spans="1:19" s="490" customFormat="1" ht="23.25" customHeight="1" x14ac:dyDescent="0.2">
      <c r="A215" s="491">
        <v>148</v>
      </c>
      <c r="B215" s="496" t="s">
        <v>6968</v>
      </c>
      <c r="C215" s="485" t="s">
        <v>6597</v>
      </c>
      <c r="D215" s="485" t="s">
        <v>6967</v>
      </c>
      <c r="E215" s="485" t="s">
        <v>6966</v>
      </c>
      <c r="F215" s="481">
        <v>5062.68</v>
      </c>
      <c r="G215" s="481" t="s">
        <v>3128</v>
      </c>
      <c r="H215" s="486">
        <v>43374</v>
      </c>
      <c r="I215" s="487" t="s">
        <v>6965</v>
      </c>
      <c r="J215" s="324" t="s">
        <v>6964</v>
      </c>
      <c r="K215" s="449" t="s">
        <v>496</v>
      </c>
      <c r="L215" s="450"/>
      <c r="M215" s="449" t="s">
        <v>496</v>
      </c>
      <c r="N215" s="450"/>
      <c r="O215" s="451"/>
      <c r="P215" s="451"/>
      <c r="Q215" s="451" t="s">
        <v>496</v>
      </c>
      <c r="R215" s="451"/>
      <c r="S215" s="447"/>
    </row>
    <row r="216" spans="1:19" s="490" customFormat="1" ht="23.25" customHeight="1" x14ac:dyDescent="0.2">
      <c r="A216" s="491">
        <v>149</v>
      </c>
      <c r="B216" s="496" t="s">
        <v>6790</v>
      </c>
      <c r="C216" s="485" t="s">
        <v>5531</v>
      </c>
      <c r="D216" s="485" t="s">
        <v>2709</v>
      </c>
      <c r="E216" s="485" t="s">
        <v>5306</v>
      </c>
      <c r="F216" s="481">
        <v>2438.13</v>
      </c>
      <c r="G216" s="481" t="s">
        <v>2625</v>
      </c>
      <c r="H216" s="486">
        <v>43364</v>
      </c>
      <c r="I216" s="487" t="s">
        <v>6747</v>
      </c>
      <c r="J216" s="324" t="s">
        <v>6791</v>
      </c>
      <c r="K216" s="449" t="s">
        <v>496</v>
      </c>
      <c r="L216" s="450"/>
      <c r="M216" s="449" t="s">
        <v>496</v>
      </c>
      <c r="N216" s="450"/>
      <c r="O216" s="451" t="s">
        <v>496</v>
      </c>
      <c r="P216" s="451"/>
      <c r="Q216" s="451"/>
      <c r="R216" s="451"/>
      <c r="S216" s="447"/>
    </row>
    <row r="217" spans="1:19" s="490" customFormat="1" ht="23.25" customHeight="1" x14ac:dyDescent="0.2">
      <c r="A217" s="1108">
        <v>150</v>
      </c>
      <c r="B217" s="1129" t="s">
        <v>6963</v>
      </c>
      <c r="C217" s="1110" t="s">
        <v>5546</v>
      </c>
      <c r="D217" s="485" t="s">
        <v>2706</v>
      </c>
      <c r="E217" s="1110" t="s">
        <v>6962</v>
      </c>
      <c r="F217" s="481">
        <v>354.13</v>
      </c>
      <c r="G217" s="481" t="s">
        <v>3128</v>
      </c>
      <c r="H217" s="1111">
        <v>43382</v>
      </c>
      <c r="I217" s="487" t="s">
        <v>5362</v>
      </c>
      <c r="J217" s="324" t="s">
        <v>6961</v>
      </c>
      <c r="K217" s="449" t="s">
        <v>496</v>
      </c>
      <c r="L217" s="450"/>
      <c r="M217" s="449" t="s">
        <v>496</v>
      </c>
      <c r="N217" s="450"/>
      <c r="O217" s="451" t="s">
        <v>496</v>
      </c>
      <c r="P217" s="451"/>
      <c r="Q217" s="451"/>
      <c r="R217" s="451"/>
      <c r="S217" s="447"/>
    </row>
    <row r="218" spans="1:19" s="490" customFormat="1" ht="23.25" customHeight="1" x14ac:dyDescent="0.2">
      <c r="A218" s="1108"/>
      <c r="B218" s="1129"/>
      <c r="C218" s="1110"/>
      <c r="D218" s="485" t="s">
        <v>2709</v>
      </c>
      <c r="E218" s="1110"/>
      <c r="F218" s="481">
        <v>168.24</v>
      </c>
      <c r="G218" s="481" t="s">
        <v>3128</v>
      </c>
      <c r="H218" s="1111"/>
      <c r="I218" s="487" t="s">
        <v>5362</v>
      </c>
      <c r="J218" s="324" t="s">
        <v>6960</v>
      </c>
      <c r="K218" s="449" t="s">
        <v>496</v>
      </c>
      <c r="L218" s="450"/>
      <c r="M218" s="449" t="s">
        <v>496</v>
      </c>
      <c r="N218" s="450"/>
      <c r="O218" s="451" t="s">
        <v>496</v>
      </c>
      <c r="P218" s="451"/>
      <c r="Q218" s="451"/>
      <c r="R218" s="451"/>
      <c r="S218" s="447"/>
    </row>
    <row r="219" spans="1:19" s="490" customFormat="1" ht="23.25" customHeight="1" x14ac:dyDescent="0.2">
      <c r="A219" s="1108">
        <v>151</v>
      </c>
      <c r="B219" s="1129" t="s">
        <v>6959</v>
      </c>
      <c r="C219" s="1110" t="s">
        <v>5532</v>
      </c>
      <c r="D219" s="485" t="s">
        <v>2706</v>
      </c>
      <c r="E219" s="1110" t="s">
        <v>6958</v>
      </c>
      <c r="F219" s="481">
        <v>2448</v>
      </c>
      <c r="G219" s="481" t="s">
        <v>3128</v>
      </c>
      <c r="H219" s="1111">
        <v>43378</v>
      </c>
      <c r="I219" s="487" t="s">
        <v>5362</v>
      </c>
      <c r="J219" s="324" t="s">
        <v>6957</v>
      </c>
      <c r="K219" s="449" t="s">
        <v>496</v>
      </c>
      <c r="L219" s="450"/>
      <c r="M219" s="449" t="s">
        <v>496</v>
      </c>
      <c r="N219" s="450"/>
      <c r="O219" s="451" t="s">
        <v>496</v>
      </c>
      <c r="P219" s="451"/>
      <c r="Q219" s="451"/>
      <c r="R219" s="451"/>
      <c r="S219" s="447"/>
    </row>
    <row r="220" spans="1:19" s="490" customFormat="1" ht="23.25" customHeight="1" x14ac:dyDescent="0.2">
      <c r="A220" s="1108"/>
      <c r="B220" s="1129"/>
      <c r="C220" s="1110"/>
      <c r="D220" s="485" t="s">
        <v>2709</v>
      </c>
      <c r="E220" s="1110"/>
      <c r="F220" s="481">
        <v>1486.7</v>
      </c>
      <c r="G220" s="481" t="s">
        <v>3128</v>
      </c>
      <c r="H220" s="1111"/>
      <c r="I220" s="487" t="s">
        <v>5362</v>
      </c>
      <c r="J220" s="324" t="s">
        <v>6956</v>
      </c>
      <c r="K220" s="449" t="s">
        <v>496</v>
      </c>
      <c r="L220" s="450"/>
      <c r="M220" s="449" t="s">
        <v>496</v>
      </c>
      <c r="N220" s="450"/>
      <c r="O220" s="451" t="s">
        <v>496</v>
      </c>
      <c r="P220" s="451"/>
      <c r="Q220" s="451"/>
      <c r="R220" s="451"/>
      <c r="S220" s="447"/>
    </row>
    <row r="221" spans="1:19" s="490" customFormat="1" ht="23.25" customHeight="1" x14ac:dyDescent="0.2">
      <c r="A221" s="491">
        <v>152</v>
      </c>
      <c r="B221" s="496" t="s">
        <v>6792</v>
      </c>
      <c r="C221" s="485" t="s">
        <v>6307</v>
      </c>
      <c r="D221" s="485" t="s">
        <v>2695</v>
      </c>
      <c r="E221" s="485" t="s">
        <v>6793</v>
      </c>
      <c r="F221" s="481">
        <v>447.92</v>
      </c>
      <c r="G221" s="481" t="s">
        <v>2625</v>
      </c>
      <c r="H221" s="486">
        <v>43369</v>
      </c>
      <c r="I221" s="487" t="s">
        <v>6771</v>
      </c>
      <c r="J221" s="324" t="s">
        <v>6794</v>
      </c>
      <c r="K221" s="449" t="s">
        <v>496</v>
      </c>
      <c r="L221" s="450"/>
      <c r="M221" s="449" t="s">
        <v>496</v>
      </c>
      <c r="N221" s="450"/>
      <c r="O221" s="451" t="s">
        <v>496</v>
      </c>
      <c r="P221" s="451"/>
      <c r="Q221" s="451"/>
      <c r="R221" s="451"/>
      <c r="S221" s="447"/>
    </row>
    <row r="222" spans="1:19" s="490" customFormat="1" ht="28.5" customHeight="1" x14ac:dyDescent="0.2">
      <c r="A222" s="491">
        <v>153</v>
      </c>
      <c r="B222" s="496" t="s">
        <v>6795</v>
      </c>
      <c r="C222" s="485" t="s">
        <v>6331</v>
      </c>
      <c r="D222" s="485" t="s">
        <v>2744</v>
      </c>
      <c r="E222" s="485" t="s">
        <v>6389</v>
      </c>
      <c r="F222" s="481">
        <v>2335</v>
      </c>
      <c r="G222" s="481" t="s">
        <v>2625</v>
      </c>
      <c r="H222" s="486">
        <v>43364</v>
      </c>
      <c r="I222" s="487" t="s">
        <v>6796</v>
      </c>
      <c r="J222" s="324" t="s">
        <v>6797</v>
      </c>
      <c r="K222" s="821" t="s">
        <v>6059</v>
      </c>
      <c r="L222" s="821" t="s">
        <v>6059</v>
      </c>
      <c r="M222" s="821" t="s">
        <v>6059</v>
      </c>
      <c r="N222" s="821" t="s">
        <v>6059</v>
      </c>
      <c r="O222" s="821" t="s">
        <v>6059</v>
      </c>
      <c r="P222" s="821" t="s">
        <v>6059</v>
      </c>
      <c r="Q222" s="821" t="s">
        <v>6059</v>
      </c>
      <c r="R222" s="821" t="s">
        <v>6059</v>
      </c>
      <c r="S222" s="482" t="s">
        <v>8679</v>
      </c>
    </row>
    <row r="223" spans="1:19" s="490" customFormat="1" ht="29.25" x14ac:dyDescent="0.2">
      <c r="A223" s="491">
        <v>154</v>
      </c>
      <c r="B223" s="496" t="s">
        <v>6798</v>
      </c>
      <c r="C223" s="485" t="s">
        <v>6810</v>
      </c>
      <c r="D223" s="485" t="s">
        <v>6676</v>
      </c>
      <c r="E223" s="503" t="s">
        <v>6676</v>
      </c>
      <c r="F223" s="481" t="s">
        <v>2534</v>
      </c>
      <c r="G223" s="481" t="s">
        <v>2625</v>
      </c>
      <c r="H223" s="486">
        <v>43369</v>
      </c>
      <c r="I223" s="487" t="s">
        <v>6461</v>
      </c>
      <c r="J223" s="461" t="s">
        <v>2534</v>
      </c>
      <c r="K223" s="489" t="s">
        <v>6059</v>
      </c>
      <c r="L223" s="489" t="s">
        <v>6059</v>
      </c>
      <c r="M223" s="489" t="s">
        <v>6059</v>
      </c>
      <c r="N223" s="489" t="s">
        <v>6059</v>
      </c>
      <c r="O223" s="489" t="s">
        <v>6059</v>
      </c>
      <c r="P223" s="489" t="s">
        <v>6059</v>
      </c>
      <c r="Q223" s="489" t="s">
        <v>6059</v>
      </c>
      <c r="R223" s="489" t="s">
        <v>6059</v>
      </c>
      <c r="S223" s="482" t="s">
        <v>5513</v>
      </c>
    </row>
    <row r="224" spans="1:19" s="490" customFormat="1" ht="56.25" customHeight="1" x14ac:dyDescent="0.2">
      <c r="A224" s="491">
        <v>155</v>
      </c>
      <c r="B224" s="496" t="s">
        <v>6955</v>
      </c>
      <c r="C224" s="485" t="s">
        <v>6954</v>
      </c>
      <c r="D224" s="485" t="s">
        <v>6662</v>
      </c>
      <c r="E224" s="485" t="s">
        <v>6953</v>
      </c>
      <c r="F224" s="481">
        <v>3369.16</v>
      </c>
      <c r="G224" s="481" t="s">
        <v>3128</v>
      </c>
      <c r="H224" s="486">
        <v>43384</v>
      </c>
      <c r="I224" s="487" t="s">
        <v>6952</v>
      </c>
      <c r="J224" s="324" t="s">
        <v>6951</v>
      </c>
      <c r="K224" s="449" t="s">
        <v>496</v>
      </c>
      <c r="L224" s="450"/>
      <c r="M224" s="449" t="s">
        <v>496</v>
      </c>
      <c r="N224" s="450"/>
      <c r="O224" s="451" t="s">
        <v>496</v>
      </c>
      <c r="P224" s="451"/>
      <c r="Q224" s="451"/>
      <c r="R224" s="451"/>
      <c r="S224" s="447"/>
    </row>
    <row r="225" spans="1:19" s="490" customFormat="1" ht="58.5" customHeight="1" x14ac:dyDescent="0.2">
      <c r="A225" s="491">
        <v>156</v>
      </c>
      <c r="B225" s="496" t="s">
        <v>6950</v>
      </c>
      <c r="C225" s="485" t="s">
        <v>6745</v>
      </c>
      <c r="D225" s="485" t="s">
        <v>6081</v>
      </c>
      <c r="E225" s="485" t="s">
        <v>6949</v>
      </c>
      <c r="F225" s="481">
        <v>1593.12</v>
      </c>
      <c r="G225" s="481" t="s">
        <v>3128</v>
      </c>
      <c r="H225" s="486">
        <v>43404</v>
      </c>
      <c r="I225" s="487" t="s">
        <v>6046</v>
      </c>
      <c r="J225" s="324" t="s">
        <v>6948</v>
      </c>
      <c r="K225" s="449" t="s">
        <v>496</v>
      </c>
      <c r="L225" s="450"/>
      <c r="M225" s="449" t="s">
        <v>496</v>
      </c>
      <c r="N225" s="450"/>
      <c r="O225" s="451" t="s">
        <v>496</v>
      </c>
      <c r="P225" s="451"/>
      <c r="Q225" s="451"/>
      <c r="R225" s="451"/>
      <c r="S225" s="447"/>
    </row>
    <row r="226" spans="1:19" s="490" customFormat="1" ht="23.25" customHeight="1" x14ac:dyDescent="0.2">
      <c r="A226" s="491">
        <v>157</v>
      </c>
      <c r="B226" s="496" t="s">
        <v>6947</v>
      </c>
      <c r="C226" s="485" t="s">
        <v>6946</v>
      </c>
      <c r="D226" s="485" t="s">
        <v>2659</v>
      </c>
      <c r="E226" s="485" t="s">
        <v>6945</v>
      </c>
      <c r="F226" s="481">
        <v>9300</v>
      </c>
      <c r="G226" s="481" t="s">
        <v>3128</v>
      </c>
      <c r="H226" s="486">
        <v>43395</v>
      </c>
      <c r="I226" s="487" t="s">
        <v>6708</v>
      </c>
      <c r="J226" s="324" t="s">
        <v>6944</v>
      </c>
      <c r="K226" s="449" t="s">
        <v>496</v>
      </c>
      <c r="L226" s="450"/>
      <c r="M226" s="449" t="s">
        <v>496</v>
      </c>
      <c r="N226" s="450"/>
      <c r="O226" s="451" t="s">
        <v>496</v>
      </c>
      <c r="P226" s="451"/>
      <c r="Q226" s="451"/>
      <c r="R226" s="451"/>
      <c r="S226" s="447"/>
    </row>
    <row r="227" spans="1:19" s="490" customFormat="1" ht="39" customHeight="1" x14ac:dyDescent="0.2">
      <c r="A227" s="491">
        <v>158</v>
      </c>
      <c r="B227" s="496" t="s">
        <v>6943</v>
      </c>
      <c r="C227" s="485" t="s">
        <v>6617</v>
      </c>
      <c r="D227" s="485" t="s">
        <v>3298</v>
      </c>
      <c r="E227" s="485" t="s">
        <v>6303</v>
      </c>
      <c r="F227" s="481">
        <v>7579</v>
      </c>
      <c r="G227" s="481" t="s">
        <v>3128</v>
      </c>
      <c r="H227" s="486">
        <v>43391</v>
      </c>
      <c r="I227" s="487" t="s">
        <v>6942</v>
      </c>
      <c r="J227" s="324" t="s">
        <v>6941</v>
      </c>
      <c r="K227" s="449" t="s">
        <v>496</v>
      </c>
      <c r="L227" s="450"/>
      <c r="M227" s="449" t="s">
        <v>496</v>
      </c>
      <c r="N227" s="450"/>
      <c r="O227" s="451" t="s">
        <v>496</v>
      </c>
      <c r="P227" s="451"/>
      <c r="Q227" s="451"/>
      <c r="R227" s="451"/>
      <c r="S227" s="447"/>
    </row>
    <row r="228" spans="1:19" s="490" customFormat="1" ht="40.5" customHeight="1" x14ac:dyDescent="0.2">
      <c r="A228" s="491">
        <v>159</v>
      </c>
      <c r="B228" s="496" t="s">
        <v>6940</v>
      </c>
      <c r="C228" s="485" t="s">
        <v>6939</v>
      </c>
      <c r="D228" s="485" t="s">
        <v>6413</v>
      </c>
      <c r="E228" s="485" t="s">
        <v>6938</v>
      </c>
      <c r="F228" s="481">
        <v>693</v>
      </c>
      <c r="G228" s="481" t="s">
        <v>3128</v>
      </c>
      <c r="H228" s="486">
        <v>43382</v>
      </c>
      <c r="I228" s="487" t="s">
        <v>6937</v>
      </c>
      <c r="J228" s="324" t="s">
        <v>6936</v>
      </c>
      <c r="K228" s="449" t="s">
        <v>496</v>
      </c>
      <c r="L228" s="450"/>
      <c r="M228" s="449" t="s">
        <v>496</v>
      </c>
      <c r="N228" s="450"/>
      <c r="O228" s="451" t="s">
        <v>496</v>
      </c>
      <c r="P228" s="451"/>
      <c r="Q228" s="451"/>
      <c r="R228" s="451"/>
      <c r="S228" s="447"/>
    </row>
    <row r="229" spans="1:19" s="490" customFormat="1" ht="29.25" x14ac:dyDescent="0.2">
      <c r="A229" s="491">
        <v>160</v>
      </c>
      <c r="B229" s="496" t="s">
        <v>6935</v>
      </c>
      <c r="C229" s="485" t="s">
        <v>6934</v>
      </c>
      <c r="D229" s="485" t="s">
        <v>3807</v>
      </c>
      <c r="E229" s="485" t="s">
        <v>5725</v>
      </c>
      <c r="F229" s="481">
        <v>16000</v>
      </c>
      <c r="G229" s="481" t="s">
        <v>3009</v>
      </c>
      <c r="H229" s="486">
        <v>43412</v>
      </c>
      <c r="I229" s="487" t="s">
        <v>6933</v>
      </c>
      <c r="J229" s="324" t="s">
        <v>6932</v>
      </c>
      <c r="K229" s="449" t="s">
        <v>496</v>
      </c>
      <c r="L229" s="450"/>
      <c r="M229" s="449" t="s">
        <v>496</v>
      </c>
      <c r="N229" s="450"/>
      <c r="O229" s="451" t="s">
        <v>496</v>
      </c>
      <c r="P229" s="451"/>
      <c r="Q229" s="451"/>
      <c r="R229" s="451"/>
      <c r="S229" s="447"/>
    </row>
    <row r="230" spans="1:19" s="490" customFormat="1" ht="63.75" customHeight="1" x14ac:dyDescent="0.2">
      <c r="A230" s="1108">
        <v>161</v>
      </c>
      <c r="B230" s="1129" t="s">
        <v>6931</v>
      </c>
      <c r="C230" s="1110" t="s">
        <v>6930</v>
      </c>
      <c r="D230" s="485" t="s">
        <v>5610</v>
      </c>
      <c r="E230" s="1110" t="s">
        <v>6929</v>
      </c>
      <c r="F230" s="481">
        <v>1500</v>
      </c>
      <c r="G230" s="481" t="s">
        <v>3128</v>
      </c>
      <c r="H230" s="486">
        <v>43382</v>
      </c>
      <c r="I230" s="487" t="s">
        <v>6927</v>
      </c>
      <c r="J230" s="324" t="s">
        <v>6928</v>
      </c>
      <c r="K230" s="449" t="s">
        <v>496</v>
      </c>
      <c r="L230" s="450"/>
      <c r="M230" s="449" t="s">
        <v>496</v>
      </c>
      <c r="N230" s="450"/>
      <c r="O230" s="451"/>
      <c r="P230" s="451"/>
      <c r="Q230" s="451" t="s">
        <v>496</v>
      </c>
      <c r="R230" s="451"/>
      <c r="S230" s="482"/>
    </row>
    <row r="231" spans="1:19" s="490" customFormat="1" ht="28.5" customHeight="1" x14ac:dyDescent="0.2">
      <c r="A231" s="1108"/>
      <c r="B231" s="1129"/>
      <c r="C231" s="1110"/>
      <c r="D231" s="485" t="s">
        <v>5281</v>
      </c>
      <c r="E231" s="1110"/>
      <c r="F231" s="481">
        <v>1000</v>
      </c>
      <c r="G231" s="481" t="s">
        <v>3128</v>
      </c>
      <c r="H231" s="486">
        <v>43382</v>
      </c>
      <c r="I231" s="487" t="s">
        <v>6927</v>
      </c>
      <c r="J231" s="324" t="s">
        <v>6926</v>
      </c>
      <c r="K231" s="451" t="s">
        <v>496</v>
      </c>
      <c r="L231" s="511"/>
      <c r="M231" s="451" t="s">
        <v>496</v>
      </c>
      <c r="N231" s="511"/>
      <c r="O231" s="451" t="s">
        <v>496</v>
      </c>
      <c r="P231" s="451"/>
      <c r="Q231" s="451"/>
      <c r="R231" s="451"/>
      <c r="S231" s="482"/>
    </row>
    <row r="232" spans="1:19" s="490" customFormat="1" ht="39" x14ac:dyDescent="0.2">
      <c r="A232" s="491">
        <v>162</v>
      </c>
      <c r="B232" s="496" t="s">
        <v>6925</v>
      </c>
      <c r="C232" s="485" t="s">
        <v>6924</v>
      </c>
      <c r="D232" s="485" t="s">
        <v>6923</v>
      </c>
      <c r="E232" s="485" t="s">
        <v>6922</v>
      </c>
      <c r="F232" s="481">
        <v>2008</v>
      </c>
      <c r="G232" s="481" t="s">
        <v>3128</v>
      </c>
      <c r="H232" s="486">
        <v>43402</v>
      </c>
      <c r="I232" s="487" t="s">
        <v>6921</v>
      </c>
      <c r="J232" s="324" t="s">
        <v>6920</v>
      </c>
      <c r="K232" s="449" t="s">
        <v>496</v>
      </c>
      <c r="L232" s="450"/>
      <c r="M232" s="449" t="s">
        <v>496</v>
      </c>
      <c r="N232" s="450"/>
      <c r="O232" s="451" t="s">
        <v>496</v>
      </c>
      <c r="P232" s="451"/>
      <c r="Q232" s="451"/>
      <c r="R232" s="451"/>
      <c r="S232" s="447"/>
    </row>
    <row r="233" spans="1:19" s="490" customFormat="1" ht="29.25" x14ac:dyDescent="0.2">
      <c r="A233" s="491">
        <v>163</v>
      </c>
      <c r="B233" s="496" t="s">
        <v>6919</v>
      </c>
      <c r="C233" s="485" t="s">
        <v>6810</v>
      </c>
      <c r="D233" s="485" t="s">
        <v>6918</v>
      </c>
      <c r="E233" s="485" t="s">
        <v>6917</v>
      </c>
      <c r="F233" s="481">
        <v>1508</v>
      </c>
      <c r="G233" s="481" t="s">
        <v>3128</v>
      </c>
      <c r="H233" s="486">
        <v>43388</v>
      </c>
      <c r="I233" s="487" t="s">
        <v>6916</v>
      </c>
      <c r="J233" s="324" t="s">
        <v>6915</v>
      </c>
      <c r="K233" s="449" t="s">
        <v>496</v>
      </c>
      <c r="L233" s="450"/>
      <c r="M233" s="449" t="s">
        <v>496</v>
      </c>
      <c r="N233" s="450"/>
      <c r="O233" s="451"/>
      <c r="P233" s="451"/>
      <c r="Q233" s="451" t="s">
        <v>496</v>
      </c>
      <c r="R233" s="451"/>
      <c r="S233" s="482" t="s">
        <v>7388</v>
      </c>
    </row>
    <row r="234" spans="1:19" s="490" customFormat="1" ht="33" customHeight="1" x14ac:dyDescent="0.2">
      <c r="A234" s="491">
        <v>164</v>
      </c>
      <c r="B234" s="496" t="s">
        <v>6914</v>
      </c>
      <c r="C234" s="485" t="s">
        <v>5945</v>
      </c>
      <c r="D234" s="485" t="s">
        <v>6413</v>
      </c>
      <c r="E234" s="485" t="s">
        <v>5946</v>
      </c>
      <c r="F234" s="481">
        <v>454</v>
      </c>
      <c r="G234" s="481" t="s">
        <v>3128</v>
      </c>
      <c r="H234" s="486">
        <v>43389</v>
      </c>
      <c r="I234" s="487" t="s">
        <v>6913</v>
      </c>
      <c r="J234" s="324" t="s">
        <v>6912</v>
      </c>
      <c r="K234" s="449" t="s">
        <v>496</v>
      </c>
      <c r="L234" s="450"/>
      <c r="M234" s="449" t="s">
        <v>496</v>
      </c>
      <c r="N234" s="450"/>
      <c r="O234" s="451" t="s">
        <v>496</v>
      </c>
      <c r="P234" s="451"/>
      <c r="Q234" s="451"/>
      <c r="R234" s="451"/>
      <c r="S234" s="447"/>
    </row>
    <row r="235" spans="1:19" s="490" customFormat="1" ht="33" customHeight="1" x14ac:dyDescent="0.2">
      <c r="A235" s="491">
        <v>165</v>
      </c>
      <c r="B235" s="496" t="s">
        <v>6911</v>
      </c>
      <c r="C235" s="485" t="s">
        <v>6910</v>
      </c>
      <c r="D235" s="485" t="s">
        <v>6909</v>
      </c>
      <c r="E235" s="485" t="s">
        <v>6908</v>
      </c>
      <c r="F235" s="481">
        <v>522.84</v>
      </c>
      <c r="G235" s="481" t="s">
        <v>3128</v>
      </c>
      <c r="H235" s="486">
        <v>43389</v>
      </c>
      <c r="I235" s="487" t="s">
        <v>6046</v>
      </c>
      <c r="J235" s="324" t="s">
        <v>6907</v>
      </c>
      <c r="K235" s="449" t="s">
        <v>496</v>
      </c>
      <c r="L235" s="450"/>
      <c r="M235" s="449" t="s">
        <v>496</v>
      </c>
      <c r="N235" s="450"/>
      <c r="O235" s="451"/>
      <c r="P235" s="451"/>
      <c r="Q235" s="451" t="s">
        <v>496</v>
      </c>
      <c r="R235" s="451"/>
      <c r="S235" s="482" t="s">
        <v>7388</v>
      </c>
    </row>
    <row r="236" spans="1:19" s="490" customFormat="1" ht="25.5" customHeight="1" x14ac:dyDescent="0.2">
      <c r="A236" s="1108">
        <v>166</v>
      </c>
      <c r="B236" s="1129" t="s">
        <v>6906</v>
      </c>
      <c r="C236" s="1110" t="s">
        <v>5810</v>
      </c>
      <c r="D236" s="485" t="s">
        <v>2764</v>
      </c>
      <c r="E236" s="1110" t="s">
        <v>6905</v>
      </c>
      <c r="F236" s="481">
        <v>2486</v>
      </c>
      <c r="G236" s="481" t="s">
        <v>3128</v>
      </c>
      <c r="H236" s="1111">
        <v>43402</v>
      </c>
      <c r="I236" s="1111" t="s">
        <v>6904</v>
      </c>
      <c r="J236" s="324" t="s">
        <v>6903</v>
      </c>
      <c r="K236" s="449" t="s">
        <v>496</v>
      </c>
      <c r="L236" s="450"/>
      <c r="M236" s="449" t="s">
        <v>496</v>
      </c>
      <c r="N236" s="450"/>
      <c r="O236" s="451" t="s">
        <v>496</v>
      </c>
      <c r="P236" s="451"/>
      <c r="Q236" s="451"/>
      <c r="R236" s="451"/>
      <c r="S236" s="447"/>
    </row>
    <row r="237" spans="1:19" s="490" customFormat="1" ht="29.25" x14ac:dyDescent="0.2">
      <c r="A237" s="1108"/>
      <c r="B237" s="1129"/>
      <c r="C237" s="1110"/>
      <c r="D237" s="485" t="s">
        <v>6413</v>
      </c>
      <c r="E237" s="1110"/>
      <c r="F237" s="481">
        <v>999</v>
      </c>
      <c r="G237" s="481" t="s">
        <v>3128</v>
      </c>
      <c r="H237" s="1111"/>
      <c r="I237" s="1111"/>
      <c r="J237" s="324" t="s">
        <v>6902</v>
      </c>
      <c r="K237" s="449" t="s">
        <v>496</v>
      </c>
      <c r="L237" s="450"/>
      <c r="M237" s="449" t="s">
        <v>496</v>
      </c>
      <c r="N237" s="450"/>
      <c r="O237" s="451" t="s">
        <v>496</v>
      </c>
      <c r="P237" s="451"/>
      <c r="Q237" s="451"/>
      <c r="R237" s="451"/>
      <c r="S237" s="447"/>
    </row>
    <row r="238" spans="1:19" s="490" customFormat="1" ht="39" x14ac:dyDescent="0.2">
      <c r="A238" s="491">
        <v>167</v>
      </c>
      <c r="B238" s="496" t="s">
        <v>6901</v>
      </c>
      <c r="C238" s="485" t="s">
        <v>6900</v>
      </c>
      <c r="D238" s="485" t="s">
        <v>6899</v>
      </c>
      <c r="E238" s="485" t="s">
        <v>6898</v>
      </c>
      <c r="F238" s="481">
        <v>1480</v>
      </c>
      <c r="G238" s="481" t="s">
        <v>3009</v>
      </c>
      <c r="H238" s="486">
        <v>43423</v>
      </c>
      <c r="I238" s="487" t="s">
        <v>6200</v>
      </c>
      <c r="J238" s="324" t="s">
        <v>6897</v>
      </c>
      <c r="K238" s="449" t="s">
        <v>496</v>
      </c>
      <c r="L238" s="450"/>
      <c r="M238" s="449" t="s">
        <v>496</v>
      </c>
      <c r="N238" s="450"/>
      <c r="O238" s="451" t="s">
        <v>496</v>
      </c>
      <c r="P238" s="451"/>
      <c r="Q238" s="451"/>
      <c r="R238" s="451"/>
      <c r="S238" s="447"/>
    </row>
    <row r="239" spans="1:19" s="490" customFormat="1" ht="25.5" customHeight="1" x14ac:dyDescent="0.2">
      <c r="A239" s="1108">
        <v>168</v>
      </c>
      <c r="B239" s="1129" t="s">
        <v>6896</v>
      </c>
      <c r="C239" s="1110" t="s">
        <v>6895</v>
      </c>
      <c r="D239" s="485" t="s">
        <v>2695</v>
      </c>
      <c r="E239" s="1110" t="s">
        <v>6894</v>
      </c>
      <c r="F239" s="481">
        <v>280.04000000000002</v>
      </c>
      <c r="G239" s="481" t="s">
        <v>3009</v>
      </c>
      <c r="H239" s="486">
        <v>43416</v>
      </c>
      <c r="I239" s="1110" t="s">
        <v>6850</v>
      </c>
      <c r="J239" s="324" t="s">
        <v>6893</v>
      </c>
      <c r="K239" s="449" t="s">
        <v>496</v>
      </c>
      <c r="L239" s="450"/>
      <c r="M239" s="449" t="s">
        <v>496</v>
      </c>
      <c r="N239" s="450"/>
      <c r="O239" s="451" t="s">
        <v>496</v>
      </c>
      <c r="P239" s="451"/>
      <c r="Q239" s="451"/>
      <c r="R239" s="451"/>
      <c r="S239" s="447"/>
    </row>
    <row r="240" spans="1:19" s="490" customFormat="1" ht="17.25" customHeight="1" x14ac:dyDescent="0.2">
      <c r="A240" s="1108"/>
      <c r="B240" s="1129"/>
      <c r="C240" s="1110"/>
      <c r="D240" s="485" t="s">
        <v>3826</v>
      </c>
      <c r="E240" s="1110"/>
      <c r="F240" s="481">
        <v>121.3</v>
      </c>
      <c r="G240" s="481" t="s">
        <v>3009</v>
      </c>
      <c r="H240" s="486">
        <v>43416</v>
      </c>
      <c r="I240" s="1110"/>
      <c r="J240" s="324" t="s">
        <v>6892</v>
      </c>
      <c r="K240" s="449" t="s">
        <v>496</v>
      </c>
      <c r="L240" s="450"/>
      <c r="M240" s="449" t="s">
        <v>496</v>
      </c>
      <c r="N240" s="450"/>
      <c r="O240" s="451" t="s">
        <v>496</v>
      </c>
      <c r="P240" s="451"/>
      <c r="Q240" s="451"/>
      <c r="R240" s="451"/>
      <c r="S240" s="447"/>
    </row>
    <row r="241" spans="1:19" s="490" customFormat="1" ht="21.75" customHeight="1" x14ac:dyDescent="0.2">
      <c r="A241" s="1108"/>
      <c r="B241" s="1129"/>
      <c r="C241" s="1110"/>
      <c r="D241" s="485" t="s">
        <v>6662</v>
      </c>
      <c r="E241" s="1110"/>
      <c r="F241" s="481">
        <v>60.45</v>
      </c>
      <c r="G241" s="481" t="s">
        <v>3009</v>
      </c>
      <c r="H241" s="486">
        <v>43416</v>
      </c>
      <c r="I241" s="1110"/>
      <c r="J241" s="324" t="s">
        <v>6891</v>
      </c>
      <c r="K241" s="449" t="s">
        <v>496</v>
      </c>
      <c r="L241" s="450"/>
      <c r="M241" s="449" t="s">
        <v>496</v>
      </c>
      <c r="N241" s="450"/>
      <c r="O241" s="451" t="s">
        <v>496</v>
      </c>
      <c r="P241" s="451"/>
      <c r="Q241" s="451"/>
      <c r="R241" s="451"/>
      <c r="S241" s="447"/>
    </row>
    <row r="242" spans="1:19" s="490" customFormat="1" ht="29.25" x14ac:dyDescent="0.2">
      <c r="A242" s="491">
        <v>169</v>
      </c>
      <c r="B242" s="496" t="s">
        <v>6890</v>
      </c>
      <c r="C242" s="485" t="s">
        <v>6889</v>
      </c>
      <c r="D242" s="485" t="s">
        <v>4240</v>
      </c>
      <c r="E242" s="485" t="s">
        <v>6888</v>
      </c>
      <c r="F242" s="481">
        <v>974.5</v>
      </c>
      <c r="G242" s="481" t="s">
        <v>3128</v>
      </c>
      <c r="H242" s="486">
        <v>43396</v>
      </c>
      <c r="I242" s="487" t="s">
        <v>5377</v>
      </c>
      <c r="J242" s="324" t="s">
        <v>6887</v>
      </c>
      <c r="K242" s="449" t="s">
        <v>496</v>
      </c>
      <c r="L242" s="450"/>
      <c r="M242" s="449" t="s">
        <v>496</v>
      </c>
      <c r="N242" s="450"/>
      <c r="O242" s="451" t="s">
        <v>496</v>
      </c>
      <c r="P242" s="451"/>
      <c r="Q242" s="451"/>
      <c r="R242" s="451"/>
      <c r="S242" s="447"/>
    </row>
    <row r="243" spans="1:19" s="490" customFormat="1" ht="38.25" customHeight="1" x14ac:dyDescent="0.2">
      <c r="A243" s="1108">
        <v>170</v>
      </c>
      <c r="B243" s="1129" t="s">
        <v>6886</v>
      </c>
      <c r="C243" s="1110" t="s">
        <v>6814</v>
      </c>
      <c r="D243" s="485" t="s">
        <v>6413</v>
      </c>
      <c r="E243" s="1110" t="s">
        <v>6885</v>
      </c>
      <c r="F243" s="481">
        <v>799</v>
      </c>
      <c r="G243" s="481" t="s">
        <v>3128</v>
      </c>
      <c r="H243" s="1111">
        <v>43404</v>
      </c>
      <c r="I243" s="487" t="s">
        <v>6884</v>
      </c>
      <c r="J243" s="324" t="s">
        <v>6883</v>
      </c>
      <c r="K243" s="449" t="s">
        <v>496</v>
      </c>
      <c r="L243" s="450"/>
      <c r="M243" s="449" t="s">
        <v>496</v>
      </c>
      <c r="N243" s="450"/>
      <c r="O243" s="451" t="s">
        <v>496</v>
      </c>
      <c r="P243" s="451"/>
      <c r="Q243" s="451"/>
      <c r="R243" s="451"/>
      <c r="S243" s="447"/>
    </row>
    <row r="244" spans="1:19" s="490" customFormat="1" ht="19.5" x14ac:dyDescent="0.2">
      <c r="A244" s="1108"/>
      <c r="B244" s="1129"/>
      <c r="C244" s="1110"/>
      <c r="D244" s="485" t="s">
        <v>3110</v>
      </c>
      <c r="E244" s="1110"/>
      <c r="F244" s="481">
        <v>250</v>
      </c>
      <c r="G244" s="481" t="s">
        <v>3128</v>
      </c>
      <c r="H244" s="1111"/>
      <c r="I244" s="487" t="s">
        <v>6882</v>
      </c>
      <c r="J244" s="324" t="s">
        <v>6881</v>
      </c>
      <c r="K244" s="449" t="s">
        <v>496</v>
      </c>
      <c r="L244" s="450"/>
      <c r="M244" s="449" t="s">
        <v>496</v>
      </c>
      <c r="N244" s="450"/>
      <c r="O244" s="451" t="s">
        <v>496</v>
      </c>
      <c r="P244" s="451"/>
      <c r="Q244" s="451"/>
      <c r="R244" s="451"/>
      <c r="S244" s="447"/>
    </row>
    <row r="245" spans="1:19" s="490" customFormat="1" ht="29.25" x14ac:dyDescent="0.2">
      <c r="A245" s="491">
        <v>171</v>
      </c>
      <c r="B245" s="496" t="s">
        <v>6880</v>
      </c>
      <c r="C245" s="485" t="s">
        <v>6879</v>
      </c>
      <c r="D245" s="485" t="s">
        <v>5610</v>
      </c>
      <c r="E245" s="485" t="s">
        <v>6878</v>
      </c>
      <c r="F245" s="481">
        <v>4858.5</v>
      </c>
      <c r="G245" s="481" t="s">
        <v>3009</v>
      </c>
      <c r="H245" s="486">
        <v>43413</v>
      </c>
      <c r="I245" s="487" t="s">
        <v>6877</v>
      </c>
      <c r="J245" s="324" t="s">
        <v>6876</v>
      </c>
      <c r="K245" s="449" t="s">
        <v>496</v>
      </c>
      <c r="L245" s="450"/>
      <c r="M245" s="449" t="s">
        <v>496</v>
      </c>
      <c r="N245" s="450"/>
      <c r="O245" s="451" t="s">
        <v>496</v>
      </c>
      <c r="P245" s="451"/>
      <c r="Q245" s="451"/>
      <c r="R245" s="451"/>
      <c r="S245" s="482"/>
    </row>
    <row r="246" spans="1:19" s="490" customFormat="1" ht="29.25" x14ac:dyDescent="0.2">
      <c r="A246" s="491">
        <v>172</v>
      </c>
      <c r="B246" s="496" t="s">
        <v>6875</v>
      </c>
      <c r="C246" s="485" t="s">
        <v>6874</v>
      </c>
      <c r="D246" s="485" t="s">
        <v>6413</v>
      </c>
      <c r="E246" s="485" t="s">
        <v>6873</v>
      </c>
      <c r="F246" s="481">
        <v>350</v>
      </c>
      <c r="G246" s="481" t="s">
        <v>3128</v>
      </c>
      <c r="H246" s="486">
        <v>43404</v>
      </c>
      <c r="I246" s="487" t="s">
        <v>6733</v>
      </c>
      <c r="J246" s="324" t="s">
        <v>6872</v>
      </c>
      <c r="K246" s="449" t="s">
        <v>496</v>
      </c>
      <c r="L246" s="450"/>
      <c r="M246" s="449" t="s">
        <v>496</v>
      </c>
      <c r="N246" s="450"/>
      <c r="O246" s="451" t="s">
        <v>496</v>
      </c>
      <c r="P246" s="451"/>
      <c r="Q246" s="451"/>
      <c r="R246" s="451"/>
      <c r="S246" s="447"/>
    </row>
    <row r="247" spans="1:19" s="490" customFormat="1" ht="19.5" x14ac:dyDescent="0.2">
      <c r="A247" s="491">
        <v>173</v>
      </c>
      <c r="B247" s="496" t="s">
        <v>6871</v>
      </c>
      <c r="C247" s="485" t="s">
        <v>6842</v>
      </c>
      <c r="D247" s="485" t="s">
        <v>6870</v>
      </c>
      <c r="E247" s="485" t="s">
        <v>6870</v>
      </c>
      <c r="F247" s="481" t="s">
        <v>2534</v>
      </c>
      <c r="G247" s="481" t="s">
        <v>3009</v>
      </c>
      <c r="H247" s="486">
        <v>43410</v>
      </c>
      <c r="I247" s="487" t="s">
        <v>6870</v>
      </c>
      <c r="J247" s="461" t="s">
        <v>2534</v>
      </c>
      <c r="K247" s="508" t="s">
        <v>2534</v>
      </c>
      <c r="L247" s="508" t="s">
        <v>2534</v>
      </c>
      <c r="M247" s="508" t="s">
        <v>2534</v>
      </c>
      <c r="N247" s="508" t="s">
        <v>2534</v>
      </c>
      <c r="O247" s="508" t="s">
        <v>2534</v>
      </c>
      <c r="P247" s="508" t="s">
        <v>2534</v>
      </c>
      <c r="Q247" s="508" t="s">
        <v>2534</v>
      </c>
      <c r="R247" s="508" t="s">
        <v>2534</v>
      </c>
      <c r="S247" s="482" t="s">
        <v>5513</v>
      </c>
    </row>
    <row r="248" spans="1:19" s="490" customFormat="1" ht="39" x14ac:dyDescent="0.2">
      <c r="A248" s="491">
        <v>174</v>
      </c>
      <c r="B248" s="496" t="s">
        <v>6869</v>
      </c>
      <c r="C248" s="485" t="s">
        <v>6868</v>
      </c>
      <c r="D248" s="485" t="s">
        <v>6704</v>
      </c>
      <c r="E248" s="485" t="s">
        <v>6867</v>
      </c>
      <c r="F248" s="481" t="s">
        <v>2534</v>
      </c>
      <c r="G248" s="481" t="s">
        <v>3009</v>
      </c>
      <c r="H248" s="486">
        <v>43433</v>
      </c>
      <c r="I248" s="487" t="s">
        <v>6704</v>
      </c>
      <c r="J248" s="461" t="s">
        <v>2534</v>
      </c>
      <c r="K248" s="508" t="s">
        <v>2534</v>
      </c>
      <c r="L248" s="508" t="s">
        <v>2534</v>
      </c>
      <c r="M248" s="508" t="s">
        <v>2534</v>
      </c>
      <c r="N248" s="508" t="s">
        <v>2534</v>
      </c>
      <c r="O248" s="508" t="s">
        <v>2534</v>
      </c>
      <c r="P248" s="508" t="s">
        <v>2534</v>
      </c>
      <c r="Q248" s="508" t="s">
        <v>2534</v>
      </c>
      <c r="R248" s="508" t="s">
        <v>2534</v>
      </c>
      <c r="S248" s="482" t="s">
        <v>5513</v>
      </c>
    </row>
    <row r="249" spans="1:19" s="490" customFormat="1" ht="29.25" x14ac:dyDescent="0.2">
      <c r="A249" s="491">
        <v>175</v>
      </c>
      <c r="B249" s="496" t="s">
        <v>6866</v>
      </c>
      <c r="C249" s="485" t="s">
        <v>6865</v>
      </c>
      <c r="D249" s="485" t="s">
        <v>2659</v>
      </c>
      <c r="E249" s="485" t="s">
        <v>6864</v>
      </c>
      <c r="F249" s="481">
        <v>2850</v>
      </c>
      <c r="G249" s="481" t="s">
        <v>3009</v>
      </c>
      <c r="H249" s="486">
        <v>43420</v>
      </c>
      <c r="I249" s="487" t="s">
        <v>6863</v>
      </c>
      <c r="J249" s="324" t="s">
        <v>6862</v>
      </c>
      <c r="K249" s="449" t="s">
        <v>496</v>
      </c>
      <c r="L249" s="450"/>
      <c r="M249" s="449" t="s">
        <v>496</v>
      </c>
      <c r="N249" s="450"/>
      <c r="O249" s="451" t="s">
        <v>496</v>
      </c>
      <c r="P249" s="451"/>
      <c r="Q249" s="451"/>
      <c r="R249" s="451"/>
      <c r="S249" s="447"/>
    </row>
    <row r="250" spans="1:19" s="490" customFormat="1" ht="29.25" x14ac:dyDescent="0.2">
      <c r="A250" s="491">
        <v>176</v>
      </c>
      <c r="B250" s="496" t="s">
        <v>6861</v>
      </c>
      <c r="C250" s="485" t="s">
        <v>6816</v>
      </c>
      <c r="D250" s="485" t="s">
        <v>2744</v>
      </c>
      <c r="E250" s="485" t="s">
        <v>6860</v>
      </c>
      <c r="F250" s="481">
        <v>2347.87</v>
      </c>
      <c r="G250" s="481" t="s">
        <v>3128</v>
      </c>
      <c r="H250" s="486">
        <v>43404</v>
      </c>
      <c r="I250" s="487" t="s">
        <v>6859</v>
      </c>
      <c r="J250" s="324" t="s">
        <v>6858</v>
      </c>
      <c r="K250" s="449" t="s">
        <v>496</v>
      </c>
      <c r="L250" s="450"/>
      <c r="M250" s="449" t="s">
        <v>496</v>
      </c>
      <c r="N250" s="450"/>
      <c r="O250" s="451"/>
      <c r="P250" s="451"/>
      <c r="Q250" s="451" t="s">
        <v>496</v>
      </c>
      <c r="R250" s="451"/>
      <c r="S250" s="447"/>
    </row>
    <row r="251" spans="1:19" s="490" customFormat="1" ht="39" x14ac:dyDescent="0.2">
      <c r="A251" s="491">
        <v>177</v>
      </c>
      <c r="B251" s="496" t="s">
        <v>6857</v>
      </c>
      <c r="C251" s="485" t="s">
        <v>6856</v>
      </c>
      <c r="D251" s="485" t="s">
        <v>3681</v>
      </c>
      <c r="E251" s="485" t="s">
        <v>6855</v>
      </c>
      <c r="F251" s="481">
        <v>486.52</v>
      </c>
      <c r="G251" s="481" t="s">
        <v>3009</v>
      </c>
      <c r="H251" s="486">
        <v>43410</v>
      </c>
      <c r="I251" s="487" t="s">
        <v>6592</v>
      </c>
      <c r="J251" s="324" t="s">
        <v>6854</v>
      </c>
      <c r="K251" s="449" t="s">
        <v>496</v>
      </c>
      <c r="L251" s="450"/>
      <c r="M251" s="449" t="s">
        <v>496</v>
      </c>
      <c r="N251" s="450"/>
      <c r="O251" s="451" t="s">
        <v>496</v>
      </c>
      <c r="P251" s="451"/>
      <c r="Q251" s="451"/>
      <c r="R251" s="451"/>
      <c r="S251" s="447"/>
    </row>
    <row r="252" spans="1:19" s="490" customFormat="1" ht="29.25" x14ac:dyDescent="0.2">
      <c r="A252" s="491">
        <v>178</v>
      </c>
      <c r="B252" s="496" t="s">
        <v>6853</v>
      </c>
      <c r="C252" s="485" t="s">
        <v>6852</v>
      </c>
      <c r="D252" s="485" t="s">
        <v>5090</v>
      </c>
      <c r="E252" s="485" t="s">
        <v>6851</v>
      </c>
      <c r="F252" s="481">
        <v>850</v>
      </c>
      <c r="G252" s="481" t="s">
        <v>3009</v>
      </c>
      <c r="H252" s="486">
        <v>43416</v>
      </c>
      <c r="I252" s="487" t="s">
        <v>6850</v>
      </c>
      <c r="J252" s="324" t="s">
        <v>6849</v>
      </c>
      <c r="K252" s="449"/>
      <c r="L252" s="449" t="s">
        <v>496</v>
      </c>
      <c r="M252" s="449"/>
      <c r="N252" s="449" t="s">
        <v>496</v>
      </c>
      <c r="O252" s="451"/>
      <c r="P252" s="451"/>
      <c r="Q252" s="451"/>
      <c r="R252" s="451" t="s">
        <v>496</v>
      </c>
      <c r="S252" s="447"/>
    </row>
    <row r="253" spans="1:19" s="490" customFormat="1" ht="19.5" x14ac:dyDescent="0.2">
      <c r="A253" s="491">
        <v>179</v>
      </c>
      <c r="B253" s="496" t="s">
        <v>6848</v>
      </c>
      <c r="C253" s="485" t="s">
        <v>6847</v>
      </c>
      <c r="D253" s="485" t="s">
        <v>6846</v>
      </c>
      <c r="E253" s="485" t="s">
        <v>6845</v>
      </c>
      <c r="F253" s="481">
        <v>2072</v>
      </c>
      <c r="G253" s="481" t="s">
        <v>3009</v>
      </c>
      <c r="H253" s="486">
        <v>43416</v>
      </c>
      <c r="I253" s="487" t="s">
        <v>5377</v>
      </c>
      <c r="J253" s="324" t="s">
        <v>6844</v>
      </c>
      <c r="K253" s="449" t="s">
        <v>496</v>
      </c>
      <c r="L253" s="450"/>
      <c r="M253" s="449" t="s">
        <v>496</v>
      </c>
      <c r="N253" s="450"/>
      <c r="O253" s="451" t="s">
        <v>496</v>
      </c>
      <c r="P253" s="451"/>
      <c r="Q253" s="451"/>
      <c r="R253" s="451"/>
      <c r="S253" s="447"/>
    </row>
    <row r="254" spans="1:19" s="490" customFormat="1" ht="30.75" customHeight="1" x14ac:dyDescent="0.2">
      <c r="A254" s="1108">
        <v>180</v>
      </c>
      <c r="B254" s="1129" t="s">
        <v>6843</v>
      </c>
      <c r="C254" s="1110" t="s">
        <v>6842</v>
      </c>
      <c r="D254" s="485" t="s">
        <v>6841</v>
      </c>
      <c r="E254" s="1110" t="s">
        <v>6840</v>
      </c>
      <c r="F254" s="481">
        <v>593.11</v>
      </c>
      <c r="G254" s="481" t="s">
        <v>3009</v>
      </c>
      <c r="H254" s="1111">
        <v>43425</v>
      </c>
      <c r="I254" s="487" t="s">
        <v>6837</v>
      </c>
      <c r="J254" s="324" t="s">
        <v>6839</v>
      </c>
      <c r="K254" s="449" t="s">
        <v>496</v>
      </c>
      <c r="L254" s="449"/>
      <c r="M254" s="449" t="s">
        <v>496</v>
      </c>
      <c r="N254" s="449"/>
      <c r="O254" s="451" t="s">
        <v>496</v>
      </c>
      <c r="P254" s="451"/>
      <c r="Q254" s="451"/>
      <c r="R254" s="451"/>
      <c r="S254" s="447"/>
    </row>
    <row r="255" spans="1:19" s="490" customFormat="1" ht="33" customHeight="1" x14ac:dyDescent="0.2">
      <c r="A255" s="1108"/>
      <c r="B255" s="1129"/>
      <c r="C255" s="1110"/>
      <c r="D255" s="485" t="s">
        <v>6838</v>
      </c>
      <c r="E255" s="1110"/>
      <c r="F255" s="481">
        <v>2272.4</v>
      </c>
      <c r="G255" s="481" t="s">
        <v>3009</v>
      </c>
      <c r="H255" s="1111"/>
      <c r="I255" s="487" t="s">
        <v>6837</v>
      </c>
      <c r="J255" s="324" t="s">
        <v>6836</v>
      </c>
      <c r="K255" s="449" t="s">
        <v>496</v>
      </c>
      <c r="L255" s="450"/>
      <c r="M255" s="449" t="s">
        <v>496</v>
      </c>
      <c r="N255" s="450"/>
      <c r="O255" s="451" t="s">
        <v>496</v>
      </c>
      <c r="P255" s="451"/>
      <c r="Q255" s="451"/>
      <c r="R255" s="451"/>
      <c r="S255" s="447"/>
    </row>
    <row r="256" spans="1:19" s="490" customFormat="1" ht="35.25" customHeight="1" x14ac:dyDescent="0.2">
      <c r="A256" s="1108"/>
      <c r="B256" s="1129"/>
      <c r="C256" s="1110"/>
      <c r="D256" s="485" t="s">
        <v>6835</v>
      </c>
      <c r="E256" s="1110"/>
      <c r="F256" s="481">
        <v>6176.95</v>
      </c>
      <c r="G256" s="481" t="s">
        <v>3009</v>
      </c>
      <c r="H256" s="1111"/>
      <c r="I256" s="487" t="s">
        <v>6834</v>
      </c>
      <c r="J256" s="324" t="s">
        <v>6833</v>
      </c>
      <c r="K256" s="449" t="s">
        <v>496</v>
      </c>
      <c r="L256" s="450"/>
      <c r="M256" s="449" t="s">
        <v>496</v>
      </c>
      <c r="N256" s="450"/>
      <c r="O256" s="451" t="s">
        <v>496</v>
      </c>
      <c r="P256" s="451"/>
      <c r="Q256" s="451"/>
      <c r="R256" s="451"/>
      <c r="S256" s="447"/>
    </row>
    <row r="257" spans="1:19" s="490" customFormat="1" ht="38.25" customHeight="1" x14ac:dyDescent="0.2">
      <c r="A257" s="1108">
        <v>181</v>
      </c>
      <c r="B257" s="1129" t="s">
        <v>6832</v>
      </c>
      <c r="C257" s="1110" t="s">
        <v>6831</v>
      </c>
      <c r="D257" s="485" t="s">
        <v>6413</v>
      </c>
      <c r="E257" s="1110" t="s">
        <v>6830</v>
      </c>
      <c r="F257" s="481">
        <v>4150</v>
      </c>
      <c r="G257" s="481" t="s">
        <v>3009</v>
      </c>
      <c r="H257" s="1111">
        <v>43433</v>
      </c>
      <c r="I257" s="487" t="s">
        <v>6046</v>
      </c>
      <c r="J257" s="461" t="s">
        <v>6829</v>
      </c>
      <c r="K257" s="449" t="s">
        <v>496</v>
      </c>
      <c r="L257" s="450"/>
      <c r="M257" s="449" t="s">
        <v>496</v>
      </c>
      <c r="N257" s="450"/>
      <c r="O257" s="451" t="s">
        <v>496</v>
      </c>
      <c r="P257" s="451"/>
      <c r="Q257" s="451"/>
      <c r="R257" s="451"/>
      <c r="S257" s="447"/>
    </row>
    <row r="258" spans="1:19" s="490" customFormat="1" ht="19.5" x14ac:dyDescent="0.2">
      <c r="A258" s="1108"/>
      <c r="B258" s="1129"/>
      <c r="C258" s="1110"/>
      <c r="D258" s="485" t="s">
        <v>3904</v>
      </c>
      <c r="E258" s="1110"/>
      <c r="F258" s="481">
        <v>3850</v>
      </c>
      <c r="G258" s="481" t="s">
        <v>3009</v>
      </c>
      <c r="H258" s="1111"/>
      <c r="I258" s="487" t="s">
        <v>6046</v>
      </c>
      <c r="J258" s="461" t="s">
        <v>6828</v>
      </c>
      <c r="K258" s="449" t="s">
        <v>496</v>
      </c>
      <c r="L258" s="450"/>
      <c r="M258" s="449" t="s">
        <v>496</v>
      </c>
      <c r="N258" s="450"/>
      <c r="O258" s="451" t="s">
        <v>496</v>
      </c>
      <c r="P258" s="451"/>
      <c r="Q258" s="451"/>
      <c r="R258" s="451"/>
      <c r="S258" s="447"/>
    </row>
    <row r="259" spans="1:19" s="490" customFormat="1" ht="20.25" thickBot="1" x14ac:dyDescent="0.25">
      <c r="A259" s="497">
        <v>182</v>
      </c>
      <c r="B259" s="498" t="s">
        <v>6827</v>
      </c>
      <c r="C259" s="504" t="s">
        <v>6826</v>
      </c>
      <c r="D259" s="504" t="s">
        <v>1529</v>
      </c>
      <c r="E259" s="504" t="s">
        <v>6825</v>
      </c>
      <c r="F259" s="505">
        <v>240</v>
      </c>
      <c r="G259" s="505" t="s">
        <v>3009</v>
      </c>
      <c r="H259" s="506">
        <v>43424</v>
      </c>
      <c r="I259" s="507" t="s">
        <v>6046</v>
      </c>
      <c r="J259" s="502" t="s">
        <v>6824</v>
      </c>
      <c r="K259" s="499" t="s">
        <v>496</v>
      </c>
      <c r="L259" s="500"/>
      <c r="M259" s="499" t="s">
        <v>496</v>
      </c>
      <c r="N259" s="500"/>
      <c r="O259" s="501"/>
      <c r="P259" s="501"/>
      <c r="Q259" s="501" t="s">
        <v>496</v>
      </c>
      <c r="R259" s="501"/>
      <c r="S259" s="576" t="s">
        <v>7515</v>
      </c>
    </row>
    <row r="260" spans="1:19" s="459" customFormat="1" ht="15.75" thickTop="1" x14ac:dyDescent="0.25">
      <c r="A260" s="289"/>
      <c r="B260" s="434"/>
      <c r="C260" s="435"/>
      <c r="D260" s="436"/>
      <c r="E260" s="435"/>
      <c r="F260" s="437"/>
      <c r="G260" s="437"/>
      <c r="H260" s="438"/>
      <c r="I260" s="439"/>
      <c r="J260" s="440"/>
      <c r="K260" s="298"/>
      <c r="L260" s="298"/>
      <c r="M260" s="298"/>
      <c r="N260" s="298"/>
      <c r="O260" s="299"/>
      <c r="P260" s="299"/>
      <c r="Q260" s="299"/>
      <c r="R260" s="299"/>
      <c r="S260" s="300"/>
    </row>
    <row r="261" spans="1:19" s="147" customFormat="1" ht="39" customHeight="1" thickBot="1" x14ac:dyDescent="0.55000000000000004">
      <c r="A261" s="1100" t="s">
        <v>6112</v>
      </c>
      <c r="B261" s="1100"/>
      <c r="C261" s="1100"/>
      <c r="D261" s="1100"/>
      <c r="E261" s="1100"/>
      <c r="F261" s="1100"/>
      <c r="G261" s="1100"/>
      <c r="H261" s="1100"/>
      <c r="I261" s="1100"/>
      <c r="J261" s="1100"/>
      <c r="K261" s="1100"/>
      <c r="L261" s="1100"/>
      <c r="M261" s="1100"/>
      <c r="N261" s="1100"/>
      <c r="O261" s="1100"/>
      <c r="P261" s="1100"/>
      <c r="Q261" s="1100"/>
      <c r="R261" s="1100"/>
      <c r="S261" s="1100"/>
    </row>
    <row r="262" spans="1:19" s="147" customFormat="1" ht="12.75" customHeight="1" thickTop="1" x14ac:dyDescent="0.2">
      <c r="A262" s="1125" t="s">
        <v>3340</v>
      </c>
      <c r="B262" s="1123" t="s">
        <v>4857</v>
      </c>
      <c r="C262" s="1123" t="s">
        <v>5514</v>
      </c>
      <c r="D262" s="1123" t="s">
        <v>2520</v>
      </c>
      <c r="E262" s="1123" t="s">
        <v>2521</v>
      </c>
      <c r="F262" s="1137" t="s">
        <v>2522</v>
      </c>
      <c r="G262" s="1137" t="s">
        <v>2523</v>
      </c>
      <c r="H262" s="1123" t="s">
        <v>2524</v>
      </c>
      <c r="I262" s="1123" t="s">
        <v>2525</v>
      </c>
      <c r="J262" s="1135" t="s">
        <v>2526</v>
      </c>
      <c r="K262" s="1132" t="s">
        <v>1079</v>
      </c>
      <c r="L262" s="1134"/>
      <c r="M262" s="1132" t="s">
        <v>1080</v>
      </c>
      <c r="N262" s="1134"/>
      <c r="O262" s="1132" t="s">
        <v>1081</v>
      </c>
      <c r="P262" s="1133"/>
      <c r="Q262" s="1133"/>
      <c r="R262" s="1134"/>
      <c r="S262" s="1127" t="s">
        <v>1082</v>
      </c>
    </row>
    <row r="263" spans="1:19" s="147" customFormat="1" ht="12" customHeight="1" x14ac:dyDescent="0.2">
      <c r="A263" s="1126"/>
      <c r="B263" s="1124"/>
      <c r="C263" s="1124"/>
      <c r="D263" s="1124"/>
      <c r="E263" s="1124"/>
      <c r="F263" s="1138"/>
      <c r="G263" s="1138"/>
      <c r="H263" s="1124"/>
      <c r="I263" s="1124"/>
      <c r="J263" s="1136"/>
      <c r="K263" s="462" t="s">
        <v>1085</v>
      </c>
      <c r="L263" s="462" t="s">
        <v>2527</v>
      </c>
      <c r="M263" s="462" t="s">
        <v>1085</v>
      </c>
      <c r="N263" s="462" t="s">
        <v>1084</v>
      </c>
      <c r="O263" s="462" t="s">
        <v>492</v>
      </c>
      <c r="P263" s="462" t="s">
        <v>493</v>
      </c>
      <c r="Q263" s="462" t="s">
        <v>494</v>
      </c>
      <c r="R263" s="462" t="s">
        <v>495</v>
      </c>
      <c r="S263" s="1128"/>
    </row>
    <row r="264" spans="1:19" s="147" customFormat="1" ht="56.25" x14ac:dyDescent="0.2">
      <c r="A264" s="452">
        <v>1</v>
      </c>
      <c r="B264" s="424" t="s">
        <v>5764</v>
      </c>
      <c r="C264" s="445" t="s">
        <v>6391</v>
      </c>
      <c r="D264" s="425" t="s">
        <v>4359</v>
      </c>
      <c r="E264" s="445" t="s">
        <v>5766</v>
      </c>
      <c r="F264" s="463">
        <v>17020</v>
      </c>
      <c r="G264" s="479" t="s">
        <v>2531</v>
      </c>
      <c r="H264" s="469">
        <v>43111</v>
      </c>
      <c r="I264" s="334" t="s">
        <v>6392</v>
      </c>
      <c r="J264" s="471" t="s">
        <v>6392</v>
      </c>
      <c r="K264" s="441" t="s">
        <v>496</v>
      </c>
      <c r="L264" s="441"/>
      <c r="M264" s="441" t="s">
        <v>496</v>
      </c>
      <c r="N264" s="465"/>
      <c r="O264" s="465"/>
      <c r="P264" s="465"/>
      <c r="Q264" s="465" t="s">
        <v>496</v>
      </c>
      <c r="R264" s="465"/>
      <c r="S264" s="569" t="s">
        <v>7516</v>
      </c>
    </row>
    <row r="265" spans="1:19" s="147" customFormat="1" ht="33.75" x14ac:dyDescent="0.2">
      <c r="A265" s="452">
        <v>2</v>
      </c>
      <c r="B265" s="424" t="s">
        <v>6393</v>
      </c>
      <c r="C265" s="445" t="s">
        <v>6394</v>
      </c>
      <c r="D265" s="425" t="s">
        <v>4359</v>
      </c>
      <c r="E265" s="445" t="s">
        <v>5766</v>
      </c>
      <c r="F265" s="463">
        <v>92632.69</v>
      </c>
      <c r="G265" s="479" t="s">
        <v>2531</v>
      </c>
      <c r="H265" s="469">
        <v>43131</v>
      </c>
      <c r="I265" s="334" t="s">
        <v>6395</v>
      </c>
      <c r="J265" s="471" t="s">
        <v>6396</v>
      </c>
      <c r="K265" s="441" t="s">
        <v>496</v>
      </c>
      <c r="L265" s="441"/>
      <c r="M265" s="441" t="s">
        <v>496</v>
      </c>
      <c r="N265" s="465"/>
      <c r="O265" s="465"/>
      <c r="P265" s="465"/>
      <c r="Q265" s="465" t="s">
        <v>496</v>
      </c>
      <c r="R265" s="465"/>
      <c r="S265" s="569" t="s">
        <v>7516</v>
      </c>
    </row>
    <row r="266" spans="1:19" s="147" customFormat="1" ht="34.5" thickBot="1" x14ac:dyDescent="0.25">
      <c r="A266" s="453">
        <v>3</v>
      </c>
      <c r="B266" s="403" t="s">
        <v>6136</v>
      </c>
      <c r="C266" s="446" t="s">
        <v>6397</v>
      </c>
      <c r="D266" s="402" t="s">
        <v>2854</v>
      </c>
      <c r="E266" s="483" t="s">
        <v>6398</v>
      </c>
      <c r="F266" s="454">
        <v>176000</v>
      </c>
      <c r="G266" s="186" t="s">
        <v>2703</v>
      </c>
      <c r="H266" s="484">
        <v>43175</v>
      </c>
      <c r="I266" s="455" t="s">
        <v>6399</v>
      </c>
      <c r="J266" s="419" t="s">
        <v>6400</v>
      </c>
      <c r="K266" s="492" t="s">
        <v>496</v>
      </c>
      <c r="L266" s="492"/>
      <c r="M266" s="492" t="s">
        <v>496</v>
      </c>
      <c r="N266" s="493"/>
      <c r="O266" s="493" t="s">
        <v>496</v>
      </c>
      <c r="P266" s="493"/>
      <c r="Q266" s="493"/>
      <c r="R266" s="493"/>
      <c r="S266" s="494"/>
    </row>
    <row r="267" spans="1:19" s="147" customFormat="1" ht="16.5" thickTop="1" x14ac:dyDescent="0.2">
      <c r="A267" s="293"/>
      <c r="B267" s="294"/>
      <c r="C267" s="456"/>
      <c r="D267" s="295"/>
      <c r="E267" s="457"/>
      <c r="F267" s="458">
        <f>SUM(F16:F259)+F264+F265+F266</f>
        <v>1236496.1200000003</v>
      </c>
      <c r="G267" s="296"/>
      <c r="H267" s="296"/>
      <c r="I267" s="296"/>
      <c r="J267" s="297"/>
      <c r="O267" s="148"/>
      <c r="P267" s="148"/>
      <c r="Q267" s="148"/>
      <c r="R267" s="148"/>
      <c r="S267" s="279"/>
    </row>
    <row r="268" spans="1:19" s="147" customFormat="1" ht="18.75" x14ac:dyDescent="0.2">
      <c r="A268" s="1130" t="s">
        <v>6677</v>
      </c>
      <c r="B268" s="1130"/>
      <c r="C268" s="1130"/>
      <c r="D268" s="1130"/>
      <c r="E268" s="1130"/>
      <c r="F268" s="470"/>
      <c r="G268" s="480"/>
      <c r="H268" s="472"/>
      <c r="I268" s="470"/>
      <c r="J268" s="470"/>
      <c r="O268" s="148"/>
      <c r="P268" s="148"/>
      <c r="Q268" s="148"/>
      <c r="R268" s="148"/>
      <c r="S268" s="279"/>
    </row>
    <row r="269" spans="1:19" s="147" customFormat="1" x14ac:dyDescent="0.2">
      <c r="A269" s="305"/>
      <c r="B269" s="165"/>
      <c r="C269" s="442"/>
      <c r="D269" s="168"/>
      <c r="E269" s="442"/>
      <c r="F269" s="169"/>
      <c r="G269" s="164"/>
      <c r="H269" s="468"/>
      <c r="I269" s="168"/>
      <c r="J269" s="282"/>
      <c r="O269" s="148"/>
      <c r="P269" s="148"/>
      <c r="Q269" s="148"/>
      <c r="R269" s="148"/>
      <c r="S269" s="279"/>
    </row>
    <row r="270" spans="1:19" s="147" customFormat="1" x14ac:dyDescent="0.2">
      <c r="A270" s="305"/>
      <c r="B270" s="165"/>
      <c r="C270" s="442"/>
      <c r="D270" s="168"/>
      <c r="E270" s="442"/>
      <c r="F270" s="169"/>
      <c r="G270" s="164"/>
      <c r="H270" s="468"/>
      <c r="I270" s="168"/>
      <c r="J270" s="282"/>
      <c r="O270" s="148"/>
      <c r="P270" s="148"/>
      <c r="Q270" s="148"/>
      <c r="R270" s="148"/>
      <c r="S270" s="279"/>
    </row>
    <row r="271" spans="1:19" s="147" customFormat="1" x14ac:dyDescent="0.2">
      <c r="A271" s="305"/>
      <c r="B271" s="165"/>
      <c r="C271" s="442"/>
      <c r="D271" s="168"/>
      <c r="E271" s="442"/>
      <c r="F271" s="169"/>
      <c r="G271" s="164"/>
      <c r="H271" s="468"/>
      <c r="I271" s="168"/>
      <c r="J271" s="282"/>
      <c r="O271" s="148"/>
      <c r="P271" s="148"/>
      <c r="Q271" s="148"/>
      <c r="R271" s="148"/>
      <c r="S271" s="279"/>
    </row>
    <row r="272" spans="1:19" s="147" customFormat="1" x14ac:dyDescent="0.2">
      <c r="A272" s="305"/>
      <c r="B272" s="165"/>
      <c r="C272" s="442"/>
      <c r="D272" s="168"/>
      <c r="E272" s="442"/>
      <c r="F272" s="169"/>
      <c r="G272" s="164"/>
      <c r="H272" s="468"/>
      <c r="I272" s="168"/>
      <c r="J272" s="282"/>
      <c r="O272" s="148"/>
      <c r="P272" s="148"/>
      <c r="Q272" s="148"/>
      <c r="R272" s="148"/>
      <c r="S272" s="279"/>
    </row>
    <row r="273" spans="1:19" s="147" customFormat="1" x14ac:dyDescent="0.2">
      <c r="A273" s="305"/>
      <c r="B273" s="165"/>
      <c r="C273" s="442"/>
      <c r="D273" s="168"/>
      <c r="E273" s="442"/>
      <c r="F273" s="169"/>
      <c r="G273" s="164"/>
      <c r="H273" s="468"/>
      <c r="I273" s="168"/>
      <c r="J273" s="282"/>
      <c r="O273" s="148"/>
      <c r="P273" s="148"/>
      <c r="Q273" s="148"/>
      <c r="R273" s="148"/>
      <c r="S273" s="279"/>
    </row>
    <row r="274" spans="1:19" s="147" customFormat="1" x14ac:dyDescent="0.2">
      <c r="A274" s="305"/>
      <c r="B274" s="165"/>
      <c r="C274" s="442"/>
      <c r="D274" s="168"/>
      <c r="E274" s="442"/>
      <c r="F274" s="169"/>
      <c r="G274" s="164"/>
      <c r="H274" s="468"/>
      <c r="I274" s="168"/>
      <c r="J274" s="282"/>
      <c r="O274" s="148"/>
      <c r="P274" s="148"/>
      <c r="Q274" s="148"/>
      <c r="R274" s="148"/>
      <c r="S274" s="279"/>
    </row>
    <row r="275" spans="1:19" s="147" customFormat="1" x14ac:dyDescent="0.2">
      <c r="A275" s="305"/>
      <c r="B275" s="165"/>
      <c r="C275" s="442"/>
      <c r="D275" s="168"/>
      <c r="E275" s="442"/>
      <c r="F275" s="169"/>
      <c r="G275" s="164"/>
      <c r="H275" s="468"/>
      <c r="I275" s="168"/>
      <c r="J275" s="282"/>
      <c r="O275" s="148"/>
      <c r="P275" s="148"/>
      <c r="Q275" s="148"/>
      <c r="R275" s="148"/>
      <c r="S275" s="279"/>
    </row>
    <row r="276" spans="1:19" s="147" customFormat="1" x14ac:dyDescent="0.2">
      <c r="A276" s="305"/>
      <c r="B276" s="165"/>
      <c r="C276" s="442"/>
      <c r="D276" s="168"/>
      <c r="E276" s="442"/>
      <c r="F276" s="169"/>
      <c r="G276" s="164"/>
      <c r="H276" s="468"/>
      <c r="I276" s="168"/>
      <c r="J276" s="282"/>
      <c r="O276" s="148"/>
      <c r="P276" s="148"/>
      <c r="Q276" s="148"/>
      <c r="R276" s="148"/>
      <c r="S276" s="279"/>
    </row>
    <row r="277" spans="1:19" s="147" customFormat="1" x14ac:dyDescent="0.2">
      <c r="A277" s="305"/>
      <c r="B277" s="165"/>
      <c r="C277" s="442"/>
      <c r="D277" s="168"/>
      <c r="E277" s="442"/>
      <c r="F277" s="169"/>
      <c r="G277" s="164"/>
      <c r="H277" s="468"/>
      <c r="I277" s="168"/>
      <c r="J277" s="282"/>
      <c r="O277" s="148"/>
      <c r="P277" s="148"/>
      <c r="Q277" s="148"/>
      <c r="R277" s="148"/>
      <c r="S277" s="279"/>
    </row>
    <row r="278" spans="1:19" s="147" customFormat="1" x14ac:dyDescent="0.2">
      <c r="A278" s="305"/>
      <c r="B278" s="165"/>
      <c r="C278" s="442"/>
      <c r="D278" s="168"/>
      <c r="E278" s="442"/>
      <c r="F278" s="169"/>
      <c r="G278" s="164"/>
      <c r="H278" s="468"/>
      <c r="I278" s="168"/>
      <c r="J278" s="282"/>
      <c r="O278" s="148"/>
      <c r="P278" s="148"/>
      <c r="Q278" s="148"/>
      <c r="R278" s="148"/>
      <c r="S278" s="279"/>
    </row>
    <row r="279" spans="1:19" s="147" customFormat="1" x14ac:dyDescent="0.2">
      <c r="A279" s="305"/>
      <c r="B279" s="165"/>
      <c r="C279" s="442"/>
      <c r="D279" s="168"/>
      <c r="E279" s="442"/>
      <c r="F279" s="169"/>
      <c r="G279" s="164"/>
      <c r="H279" s="468"/>
      <c r="I279" s="168"/>
      <c r="J279" s="282"/>
      <c r="O279" s="148"/>
      <c r="P279" s="148"/>
      <c r="Q279" s="148"/>
      <c r="R279" s="148"/>
      <c r="S279" s="279"/>
    </row>
    <row r="280" spans="1:19" s="147" customFormat="1" x14ac:dyDescent="0.2">
      <c r="A280" s="305"/>
      <c r="B280" s="165"/>
      <c r="C280" s="442"/>
      <c r="D280" s="168"/>
      <c r="E280" s="442"/>
      <c r="F280" s="169"/>
      <c r="G280" s="164"/>
      <c r="H280" s="468"/>
      <c r="I280" s="168"/>
      <c r="J280" s="282"/>
      <c r="O280" s="148"/>
      <c r="P280" s="148"/>
      <c r="Q280" s="148"/>
      <c r="R280" s="148"/>
      <c r="S280" s="279"/>
    </row>
    <row r="281" spans="1:19" s="147" customFormat="1" x14ac:dyDescent="0.2">
      <c r="A281" s="305"/>
      <c r="B281" s="165"/>
      <c r="C281" s="442"/>
      <c r="D281" s="168"/>
      <c r="E281" s="442"/>
      <c r="F281" s="169"/>
      <c r="G281" s="164"/>
      <c r="H281" s="468"/>
      <c r="I281" s="168"/>
      <c r="J281" s="282"/>
      <c r="O281" s="148"/>
      <c r="P281" s="148"/>
      <c r="Q281" s="148"/>
      <c r="R281" s="148"/>
      <c r="S281" s="279"/>
    </row>
    <row r="282" spans="1:19" s="147" customFormat="1" x14ac:dyDescent="0.2">
      <c r="A282" s="305"/>
      <c r="B282" s="165"/>
      <c r="C282" s="442"/>
      <c r="D282" s="168"/>
      <c r="E282" s="442"/>
      <c r="F282" s="169"/>
      <c r="G282" s="164"/>
      <c r="H282" s="468"/>
      <c r="I282" s="168"/>
      <c r="J282" s="282"/>
      <c r="O282" s="148"/>
      <c r="P282" s="148"/>
      <c r="Q282" s="148"/>
      <c r="R282" s="148"/>
      <c r="S282" s="279"/>
    </row>
    <row r="283" spans="1:19" s="147" customFormat="1" x14ac:dyDescent="0.2">
      <c r="A283" s="305"/>
      <c r="B283" s="165"/>
      <c r="C283" s="442"/>
      <c r="D283" s="168"/>
      <c r="E283" s="442"/>
      <c r="F283" s="169"/>
      <c r="G283" s="164"/>
      <c r="H283" s="468"/>
      <c r="I283" s="168"/>
      <c r="J283" s="282"/>
      <c r="O283" s="148"/>
      <c r="P283" s="148"/>
      <c r="Q283" s="148"/>
      <c r="R283" s="148"/>
      <c r="S283" s="279"/>
    </row>
    <row r="284" spans="1:19" s="147" customFormat="1" x14ac:dyDescent="0.2">
      <c r="A284" s="305"/>
      <c r="B284" s="165"/>
      <c r="C284" s="442"/>
      <c r="D284" s="168"/>
      <c r="E284" s="442"/>
      <c r="F284" s="169"/>
      <c r="G284" s="164"/>
      <c r="H284" s="468"/>
      <c r="I284" s="168"/>
      <c r="J284" s="282"/>
      <c r="O284" s="148"/>
      <c r="P284" s="148"/>
      <c r="Q284" s="148"/>
      <c r="R284" s="148"/>
      <c r="S284" s="279"/>
    </row>
    <row r="285" spans="1:19" s="147" customFormat="1" x14ac:dyDescent="0.2">
      <c r="A285" s="305"/>
      <c r="B285" s="165"/>
      <c r="C285" s="442"/>
      <c r="D285" s="168"/>
      <c r="E285" s="442"/>
      <c r="F285" s="169"/>
      <c r="G285" s="164"/>
      <c r="H285" s="468"/>
      <c r="I285" s="168"/>
      <c r="J285" s="282"/>
      <c r="O285" s="148"/>
      <c r="P285" s="148"/>
      <c r="Q285" s="148"/>
      <c r="R285" s="148"/>
      <c r="S285" s="279"/>
    </row>
    <row r="286" spans="1:19" s="147" customFormat="1" x14ac:dyDescent="0.2">
      <c r="A286" s="305"/>
      <c r="B286" s="165"/>
      <c r="C286" s="442"/>
      <c r="D286" s="168"/>
      <c r="E286" s="442"/>
      <c r="F286" s="169"/>
      <c r="G286" s="164"/>
      <c r="H286" s="468"/>
      <c r="I286" s="168"/>
      <c r="J286" s="282"/>
      <c r="O286" s="148"/>
      <c r="P286" s="148"/>
      <c r="Q286" s="148"/>
      <c r="R286" s="148"/>
      <c r="S286" s="279"/>
    </row>
    <row r="287" spans="1:19" s="147" customFormat="1" x14ac:dyDescent="0.2">
      <c r="A287" s="305"/>
      <c r="B287" s="165"/>
      <c r="C287" s="442"/>
      <c r="D287" s="168"/>
      <c r="E287" s="442"/>
      <c r="F287" s="169"/>
      <c r="G287" s="164"/>
      <c r="H287" s="468"/>
      <c r="I287" s="168"/>
      <c r="J287" s="282"/>
      <c r="O287" s="148"/>
      <c r="P287" s="148"/>
      <c r="Q287" s="148"/>
      <c r="R287" s="148"/>
      <c r="S287" s="279"/>
    </row>
    <row r="288" spans="1:19" s="147" customFormat="1" x14ac:dyDescent="0.2">
      <c r="A288" s="305"/>
      <c r="B288" s="165"/>
      <c r="C288" s="442"/>
      <c r="D288" s="168"/>
      <c r="E288" s="442"/>
      <c r="F288" s="169"/>
      <c r="G288" s="164"/>
      <c r="H288" s="468"/>
      <c r="I288" s="168"/>
      <c r="J288" s="282"/>
      <c r="O288" s="148"/>
      <c r="P288" s="148"/>
      <c r="Q288" s="148"/>
      <c r="R288" s="148"/>
      <c r="S288" s="279"/>
    </row>
    <row r="289" spans="1:19" s="147" customFormat="1" x14ac:dyDescent="0.2">
      <c r="A289" s="305"/>
      <c r="B289" s="165"/>
      <c r="C289" s="442"/>
      <c r="D289" s="168"/>
      <c r="E289" s="442"/>
      <c r="F289" s="169"/>
      <c r="G289" s="164"/>
      <c r="H289" s="468"/>
      <c r="I289" s="168"/>
      <c r="J289" s="282"/>
      <c r="O289" s="148"/>
      <c r="P289" s="148"/>
      <c r="Q289" s="148"/>
      <c r="R289" s="148"/>
      <c r="S289" s="279"/>
    </row>
    <row r="290" spans="1:19" s="147" customFormat="1" x14ac:dyDescent="0.2">
      <c r="A290" s="305"/>
      <c r="B290" s="165"/>
      <c r="C290" s="442"/>
      <c r="D290" s="168"/>
      <c r="E290" s="442"/>
      <c r="F290" s="169"/>
      <c r="G290" s="164"/>
      <c r="H290" s="468"/>
      <c r="I290" s="168"/>
      <c r="J290" s="282"/>
      <c r="O290" s="148"/>
      <c r="P290" s="148"/>
      <c r="Q290" s="148"/>
      <c r="R290" s="148"/>
      <c r="S290" s="279"/>
    </row>
    <row r="291" spans="1:19" s="147" customFormat="1" x14ac:dyDescent="0.2">
      <c r="A291" s="305"/>
      <c r="B291" s="165"/>
      <c r="C291" s="442"/>
      <c r="D291" s="168"/>
      <c r="E291" s="442"/>
      <c r="F291" s="169"/>
      <c r="G291" s="164"/>
      <c r="H291" s="468"/>
      <c r="I291" s="168"/>
      <c r="J291" s="282"/>
      <c r="O291" s="148"/>
      <c r="P291" s="148"/>
      <c r="Q291" s="148"/>
      <c r="R291" s="148"/>
      <c r="S291" s="279"/>
    </row>
    <row r="292" spans="1:19" s="147" customFormat="1" x14ac:dyDescent="0.2">
      <c r="A292" s="305"/>
      <c r="B292" s="165"/>
      <c r="C292" s="442"/>
      <c r="D292" s="168"/>
      <c r="E292" s="442"/>
      <c r="F292" s="169"/>
      <c r="G292" s="164"/>
      <c r="H292" s="468"/>
      <c r="I292" s="168"/>
      <c r="J292" s="282"/>
      <c r="O292" s="148"/>
      <c r="P292" s="148"/>
      <c r="Q292" s="148"/>
      <c r="R292" s="148"/>
      <c r="S292" s="279"/>
    </row>
    <row r="293" spans="1:19" s="147" customFormat="1" x14ac:dyDescent="0.2">
      <c r="A293" s="305"/>
      <c r="B293" s="165"/>
      <c r="C293" s="442"/>
      <c r="D293" s="168"/>
      <c r="E293" s="442"/>
      <c r="F293" s="169"/>
      <c r="G293" s="164"/>
      <c r="H293" s="468"/>
      <c r="I293" s="168"/>
      <c r="J293" s="282"/>
      <c r="O293" s="148"/>
      <c r="P293" s="148"/>
      <c r="Q293" s="148"/>
      <c r="R293" s="148"/>
      <c r="S293" s="279"/>
    </row>
    <row r="294" spans="1:19" s="147" customFormat="1" x14ac:dyDescent="0.2">
      <c r="A294" s="305"/>
      <c r="B294" s="165"/>
      <c r="C294" s="442"/>
      <c r="D294" s="168"/>
      <c r="E294" s="442"/>
      <c r="F294" s="169"/>
      <c r="G294" s="164"/>
      <c r="H294" s="468"/>
      <c r="I294" s="168"/>
      <c r="J294" s="282"/>
      <c r="O294" s="148"/>
      <c r="P294" s="148"/>
      <c r="Q294" s="148"/>
      <c r="R294" s="148"/>
      <c r="S294" s="279"/>
    </row>
    <row r="295" spans="1:19" s="147" customFormat="1" x14ac:dyDescent="0.2">
      <c r="A295" s="305"/>
      <c r="B295" s="165"/>
      <c r="C295" s="442"/>
      <c r="D295" s="168"/>
      <c r="E295" s="442"/>
      <c r="F295" s="169"/>
      <c r="G295" s="164"/>
      <c r="H295" s="468"/>
      <c r="I295" s="168"/>
      <c r="J295" s="282"/>
      <c r="O295" s="148"/>
      <c r="P295" s="148"/>
      <c r="Q295" s="148"/>
      <c r="R295" s="148"/>
      <c r="S295" s="279"/>
    </row>
    <row r="296" spans="1:19" s="147" customFormat="1" x14ac:dyDescent="0.2">
      <c r="A296" s="305"/>
      <c r="B296" s="165"/>
      <c r="C296" s="442"/>
      <c r="D296" s="168"/>
      <c r="E296" s="442"/>
      <c r="F296" s="169"/>
      <c r="G296" s="164"/>
      <c r="H296" s="468"/>
      <c r="I296" s="168"/>
      <c r="J296" s="282"/>
      <c r="O296" s="148"/>
      <c r="P296" s="148"/>
      <c r="Q296" s="148"/>
      <c r="R296" s="148"/>
      <c r="S296" s="279"/>
    </row>
    <row r="297" spans="1:19" s="147" customFormat="1" x14ac:dyDescent="0.2">
      <c r="A297" s="305"/>
      <c r="B297" s="165"/>
      <c r="C297" s="442"/>
      <c r="D297" s="168"/>
      <c r="E297" s="442"/>
      <c r="F297" s="169"/>
      <c r="G297" s="164"/>
      <c r="H297" s="468"/>
      <c r="I297" s="168"/>
      <c r="J297" s="282"/>
      <c r="O297" s="148"/>
      <c r="P297" s="148"/>
      <c r="Q297" s="148"/>
      <c r="R297" s="148"/>
      <c r="S297" s="279"/>
    </row>
    <row r="298" spans="1:19" s="147" customFormat="1" x14ac:dyDescent="0.2">
      <c r="A298" s="305"/>
      <c r="B298" s="165"/>
      <c r="C298" s="442"/>
      <c r="D298" s="168"/>
      <c r="E298" s="442"/>
      <c r="F298" s="169"/>
      <c r="G298" s="164"/>
      <c r="H298" s="468"/>
      <c r="I298" s="168"/>
      <c r="J298" s="282"/>
      <c r="O298" s="148"/>
      <c r="P298" s="148"/>
      <c r="Q298" s="148"/>
      <c r="R298" s="148"/>
      <c r="S298" s="279"/>
    </row>
    <row r="299" spans="1:19" s="147" customFormat="1" x14ac:dyDescent="0.2">
      <c r="A299" s="305"/>
      <c r="B299" s="165"/>
      <c r="C299" s="442"/>
      <c r="D299" s="168"/>
      <c r="E299" s="442"/>
      <c r="F299" s="169"/>
      <c r="G299" s="164"/>
      <c r="H299" s="468"/>
      <c r="I299" s="168"/>
      <c r="J299" s="282"/>
      <c r="O299" s="148"/>
      <c r="P299" s="148"/>
      <c r="Q299" s="148"/>
      <c r="R299" s="148"/>
      <c r="S299" s="279"/>
    </row>
    <row r="300" spans="1:19" s="147" customFormat="1" x14ac:dyDescent="0.2">
      <c r="A300" s="305"/>
      <c r="B300" s="165"/>
      <c r="C300" s="442"/>
      <c r="D300" s="168"/>
      <c r="E300" s="442"/>
      <c r="F300" s="169"/>
      <c r="G300" s="164"/>
      <c r="H300" s="468"/>
      <c r="I300" s="168"/>
      <c r="J300" s="282"/>
      <c r="O300" s="148"/>
      <c r="P300" s="148"/>
      <c r="Q300" s="148"/>
      <c r="R300" s="148"/>
      <c r="S300" s="279"/>
    </row>
    <row r="301" spans="1:19" s="147" customFormat="1" x14ac:dyDescent="0.2">
      <c r="A301" s="305"/>
      <c r="B301" s="165"/>
      <c r="C301" s="442"/>
      <c r="D301" s="168"/>
      <c r="E301" s="442"/>
      <c r="F301" s="169"/>
      <c r="G301" s="164"/>
      <c r="H301" s="468"/>
      <c r="I301" s="168"/>
      <c r="J301" s="282"/>
      <c r="O301" s="148"/>
      <c r="P301" s="148"/>
      <c r="Q301" s="148"/>
      <c r="R301" s="148"/>
      <c r="S301" s="279"/>
    </row>
    <row r="302" spans="1:19" s="147" customFormat="1" x14ac:dyDescent="0.2">
      <c r="A302" s="305"/>
      <c r="B302" s="165"/>
      <c r="C302" s="442"/>
      <c r="D302" s="168"/>
      <c r="E302" s="442"/>
      <c r="F302" s="169"/>
      <c r="G302" s="164"/>
      <c r="H302" s="468"/>
      <c r="I302" s="168"/>
      <c r="J302" s="282"/>
      <c r="O302" s="148"/>
      <c r="P302" s="148"/>
      <c r="Q302" s="148"/>
      <c r="R302" s="148"/>
      <c r="S302" s="279"/>
    </row>
    <row r="303" spans="1:19" s="147" customFormat="1" x14ac:dyDescent="0.2">
      <c r="A303" s="305"/>
      <c r="B303" s="165"/>
      <c r="C303" s="442"/>
      <c r="D303" s="168"/>
      <c r="E303" s="442"/>
      <c r="F303" s="169"/>
      <c r="G303" s="164"/>
      <c r="H303" s="468"/>
      <c r="I303" s="168"/>
      <c r="J303" s="282"/>
      <c r="O303" s="148"/>
      <c r="P303" s="148"/>
      <c r="Q303" s="148"/>
      <c r="R303" s="148"/>
      <c r="S303" s="279"/>
    </row>
    <row r="304" spans="1:19" s="147" customFormat="1" x14ac:dyDescent="0.2">
      <c r="A304" s="305"/>
      <c r="B304" s="165"/>
      <c r="C304" s="442"/>
      <c r="D304" s="168"/>
      <c r="E304" s="442"/>
      <c r="F304" s="169"/>
      <c r="G304" s="164"/>
      <c r="H304" s="468"/>
      <c r="I304" s="168"/>
      <c r="J304" s="282"/>
      <c r="O304" s="148"/>
      <c r="P304" s="148"/>
      <c r="Q304" s="148"/>
      <c r="R304" s="148"/>
      <c r="S304" s="279"/>
    </row>
    <row r="305" spans="1:19" s="147" customFormat="1" x14ac:dyDescent="0.2">
      <c r="A305" s="305"/>
      <c r="B305" s="165"/>
      <c r="C305" s="442"/>
      <c r="D305" s="168"/>
      <c r="E305" s="442"/>
      <c r="F305" s="169"/>
      <c r="G305" s="164"/>
      <c r="H305" s="468"/>
      <c r="I305" s="168"/>
      <c r="J305" s="282"/>
      <c r="O305" s="148"/>
      <c r="P305" s="148"/>
      <c r="Q305" s="148"/>
      <c r="R305" s="148"/>
      <c r="S305" s="279"/>
    </row>
    <row r="306" spans="1:19" s="147" customFormat="1" x14ac:dyDescent="0.2">
      <c r="A306" s="305"/>
      <c r="B306" s="165"/>
      <c r="C306" s="442"/>
      <c r="D306" s="168"/>
      <c r="E306" s="442"/>
      <c r="F306" s="169"/>
      <c r="G306" s="164"/>
      <c r="H306" s="468"/>
      <c r="I306" s="168"/>
      <c r="J306" s="282"/>
      <c r="O306" s="148"/>
      <c r="P306" s="148"/>
      <c r="Q306" s="148"/>
      <c r="R306" s="148"/>
      <c r="S306" s="279"/>
    </row>
    <row r="307" spans="1:19" s="147" customFormat="1" x14ac:dyDescent="0.2">
      <c r="A307" s="305"/>
      <c r="B307" s="165"/>
      <c r="C307" s="442"/>
      <c r="D307" s="168"/>
      <c r="E307" s="442"/>
      <c r="F307" s="169"/>
      <c r="G307" s="164"/>
      <c r="H307" s="468"/>
      <c r="I307" s="168"/>
      <c r="J307" s="282"/>
      <c r="O307" s="148"/>
      <c r="P307" s="148"/>
      <c r="Q307" s="148"/>
      <c r="R307" s="148"/>
      <c r="S307" s="279"/>
    </row>
    <row r="308" spans="1:19" s="147" customFormat="1" x14ac:dyDescent="0.2">
      <c r="A308" s="305"/>
      <c r="B308" s="165"/>
      <c r="C308" s="442"/>
      <c r="D308" s="168"/>
      <c r="E308" s="442"/>
      <c r="F308" s="169"/>
      <c r="G308" s="164"/>
      <c r="H308" s="468"/>
      <c r="I308" s="168"/>
      <c r="J308" s="282"/>
      <c r="O308" s="148"/>
      <c r="P308" s="148"/>
      <c r="Q308" s="148"/>
      <c r="R308" s="148"/>
      <c r="S308" s="279"/>
    </row>
    <row r="309" spans="1:19" s="147" customFormat="1" x14ac:dyDescent="0.2">
      <c r="A309" s="305"/>
      <c r="B309" s="165"/>
      <c r="C309" s="442"/>
      <c r="D309" s="168"/>
      <c r="E309" s="442"/>
      <c r="F309" s="169"/>
      <c r="G309" s="164"/>
      <c r="H309" s="468"/>
      <c r="I309" s="168"/>
      <c r="J309" s="282"/>
      <c r="O309" s="148"/>
      <c r="P309" s="148"/>
      <c r="Q309" s="148"/>
      <c r="R309" s="148"/>
      <c r="S309" s="279"/>
    </row>
    <row r="310" spans="1:19" s="147" customFormat="1" x14ac:dyDescent="0.2">
      <c r="A310" s="305"/>
      <c r="B310" s="165"/>
      <c r="C310" s="442"/>
      <c r="D310" s="168"/>
      <c r="E310" s="442"/>
      <c r="F310" s="169"/>
      <c r="G310" s="164"/>
      <c r="H310" s="468"/>
      <c r="I310" s="168"/>
      <c r="J310" s="282"/>
      <c r="O310" s="148"/>
      <c r="P310" s="148"/>
      <c r="Q310" s="148"/>
      <c r="R310" s="148"/>
      <c r="S310" s="279"/>
    </row>
    <row r="311" spans="1:19" s="147" customFormat="1" x14ac:dyDescent="0.2">
      <c r="A311" s="305"/>
      <c r="B311" s="165"/>
      <c r="C311" s="442"/>
      <c r="D311" s="168"/>
      <c r="E311" s="442"/>
      <c r="F311" s="169"/>
      <c r="G311" s="164"/>
      <c r="H311" s="468"/>
      <c r="I311" s="168"/>
      <c r="J311" s="282"/>
      <c r="O311" s="148"/>
      <c r="P311" s="148"/>
      <c r="Q311" s="148"/>
      <c r="R311" s="148"/>
      <c r="S311" s="279"/>
    </row>
    <row r="312" spans="1:19" s="147" customFormat="1" x14ac:dyDescent="0.2">
      <c r="A312" s="305"/>
      <c r="B312" s="165"/>
      <c r="C312" s="442"/>
      <c r="D312" s="168"/>
      <c r="E312" s="442"/>
      <c r="F312" s="169"/>
      <c r="G312" s="164"/>
      <c r="H312" s="468"/>
      <c r="I312" s="168"/>
      <c r="J312" s="282"/>
      <c r="O312" s="148"/>
      <c r="P312" s="148"/>
      <c r="Q312" s="148"/>
      <c r="R312" s="148"/>
      <c r="S312" s="279"/>
    </row>
    <row r="313" spans="1:19" s="147" customFormat="1" x14ac:dyDescent="0.2">
      <c r="A313" s="305"/>
      <c r="B313" s="165"/>
      <c r="C313" s="442"/>
      <c r="D313" s="168"/>
      <c r="E313" s="442"/>
      <c r="F313" s="169"/>
      <c r="G313" s="164"/>
      <c r="H313" s="468"/>
      <c r="I313" s="168"/>
      <c r="J313" s="282"/>
      <c r="O313" s="148"/>
      <c r="P313" s="148"/>
      <c r="Q313" s="148"/>
      <c r="R313" s="148"/>
      <c r="S313" s="279"/>
    </row>
    <row r="314" spans="1:19" s="147" customFormat="1" x14ac:dyDescent="0.2">
      <c r="A314" s="305"/>
      <c r="B314" s="165"/>
      <c r="C314" s="442"/>
      <c r="D314" s="168"/>
      <c r="E314" s="442"/>
      <c r="F314" s="169"/>
      <c r="G314" s="164"/>
      <c r="H314" s="468"/>
      <c r="I314" s="168"/>
      <c r="J314" s="282"/>
      <c r="O314" s="148"/>
      <c r="P314" s="148"/>
      <c r="Q314" s="148"/>
      <c r="R314" s="148"/>
      <c r="S314" s="279"/>
    </row>
    <row r="315" spans="1:19" s="147" customFormat="1" x14ac:dyDescent="0.2">
      <c r="A315" s="305"/>
      <c r="B315" s="165"/>
      <c r="C315" s="442"/>
      <c r="D315" s="168"/>
      <c r="E315" s="442"/>
      <c r="F315" s="169"/>
      <c r="G315" s="164"/>
      <c r="H315" s="468"/>
      <c r="I315" s="168"/>
      <c r="J315" s="282"/>
      <c r="O315" s="148"/>
      <c r="P315" s="148"/>
      <c r="Q315" s="148"/>
      <c r="R315" s="148"/>
      <c r="S315" s="279"/>
    </row>
    <row r="316" spans="1:19" s="147" customFormat="1" x14ac:dyDescent="0.2">
      <c r="A316" s="305"/>
      <c r="B316" s="165"/>
      <c r="C316" s="442"/>
      <c r="D316" s="168"/>
      <c r="E316" s="442"/>
      <c r="F316" s="169"/>
      <c r="G316" s="164"/>
      <c r="H316" s="468"/>
      <c r="I316" s="168"/>
      <c r="J316" s="282"/>
      <c r="O316" s="148"/>
      <c r="P316" s="148"/>
      <c r="Q316" s="148"/>
      <c r="R316" s="148"/>
      <c r="S316" s="279"/>
    </row>
    <row r="317" spans="1:19" s="147" customFormat="1" x14ac:dyDescent="0.2">
      <c r="A317" s="305"/>
      <c r="B317" s="165"/>
      <c r="C317" s="442"/>
      <c r="D317" s="168"/>
      <c r="E317" s="442"/>
      <c r="F317" s="169"/>
      <c r="G317" s="164"/>
      <c r="H317" s="468"/>
      <c r="I317" s="168"/>
      <c r="J317" s="282"/>
      <c r="O317" s="148"/>
      <c r="P317" s="148"/>
      <c r="Q317" s="148"/>
      <c r="R317" s="148"/>
      <c r="S317" s="279"/>
    </row>
    <row r="318" spans="1:19" s="147" customFormat="1" x14ac:dyDescent="0.2">
      <c r="A318" s="305"/>
      <c r="B318" s="165"/>
      <c r="C318" s="442"/>
      <c r="D318" s="168"/>
      <c r="E318" s="442"/>
      <c r="F318" s="169"/>
      <c r="G318" s="164"/>
      <c r="H318" s="468"/>
      <c r="I318" s="168"/>
      <c r="J318" s="282"/>
      <c r="O318" s="148"/>
      <c r="P318" s="148"/>
      <c r="Q318" s="148"/>
      <c r="R318" s="148"/>
      <c r="S318" s="279"/>
    </row>
    <row r="319" spans="1:19" s="147" customFormat="1" x14ac:dyDescent="0.2">
      <c r="A319" s="305"/>
      <c r="B319" s="165"/>
      <c r="C319" s="442"/>
      <c r="D319" s="168"/>
      <c r="E319" s="442"/>
      <c r="F319" s="169"/>
      <c r="G319" s="164"/>
      <c r="H319" s="468"/>
      <c r="I319" s="168"/>
      <c r="J319" s="282"/>
      <c r="O319" s="148"/>
      <c r="P319" s="148"/>
      <c r="Q319" s="148"/>
      <c r="R319" s="148"/>
      <c r="S319" s="279"/>
    </row>
    <row r="320" spans="1:19" s="147" customFormat="1" x14ac:dyDescent="0.2">
      <c r="A320" s="305"/>
      <c r="B320" s="165"/>
      <c r="C320" s="442"/>
      <c r="D320" s="168"/>
      <c r="E320" s="442"/>
      <c r="F320" s="169"/>
      <c r="G320" s="164"/>
      <c r="H320" s="468"/>
      <c r="I320" s="168"/>
      <c r="J320" s="282"/>
      <c r="O320" s="148"/>
      <c r="P320" s="148"/>
      <c r="Q320" s="148"/>
      <c r="R320" s="148"/>
      <c r="S320" s="279"/>
    </row>
    <row r="321" spans="1:19" s="147" customFormat="1" x14ac:dyDescent="0.2">
      <c r="A321" s="305"/>
      <c r="B321" s="165"/>
      <c r="C321" s="442"/>
      <c r="D321" s="168"/>
      <c r="E321" s="442"/>
      <c r="F321" s="169"/>
      <c r="G321" s="164"/>
      <c r="H321" s="468"/>
      <c r="I321" s="168"/>
      <c r="J321" s="282"/>
      <c r="O321" s="148"/>
      <c r="P321" s="148"/>
      <c r="Q321" s="148"/>
      <c r="R321" s="148"/>
      <c r="S321" s="279"/>
    </row>
    <row r="322" spans="1:19" s="147" customFormat="1" x14ac:dyDescent="0.2">
      <c r="A322" s="305"/>
      <c r="B322" s="165"/>
      <c r="C322" s="442"/>
      <c r="D322" s="168"/>
      <c r="E322" s="442"/>
      <c r="F322" s="169"/>
      <c r="G322" s="164"/>
      <c r="H322" s="468"/>
      <c r="I322" s="168"/>
      <c r="J322" s="282"/>
      <c r="O322" s="148"/>
      <c r="P322" s="148"/>
      <c r="Q322" s="148"/>
      <c r="R322" s="148"/>
      <c r="S322" s="279"/>
    </row>
    <row r="323" spans="1:19" s="147" customFormat="1" x14ac:dyDescent="0.2">
      <c r="A323" s="305"/>
      <c r="B323" s="165"/>
      <c r="C323" s="442"/>
      <c r="D323" s="168"/>
      <c r="E323" s="442"/>
      <c r="F323" s="169"/>
      <c r="G323" s="164"/>
      <c r="H323" s="468"/>
      <c r="I323" s="168"/>
      <c r="J323" s="282"/>
      <c r="O323" s="148"/>
      <c r="P323" s="148"/>
      <c r="Q323" s="148"/>
      <c r="R323" s="148"/>
      <c r="S323" s="279"/>
    </row>
    <row r="324" spans="1:19" s="147" customFormat="1" x14ac:dyDescent="0.2">
      <c r="A324" s="305"/>
      <c r="B324" s="165"/>
      <c r="C324" s="442"/>
      <c r="D324" s="168"/>
      <c r="E324" s="442"/>
      <c r="F324" s="169"/>
      <c r="G324" s="164"/>
      <c r="H324" s="468"/>
      <c r="I324" s="168"/>
      <c r="J324" s="282"/>
      <c r="O324" s="148"/>
      <c r="P324" s="148"/>
      <c r="Q324" s="148"/>
      <c r="R324" s="148"/>
      <c r="S324" s="279"/>
    </row>
    <row r="325" spans="1:19" s="147" customFormat="1" x14ac:dyDescent="0.2">
      <c r="A325" s="305"/>
      <c r="B325" s="165"/>
      <c r="C325" s="442"/>
      <c r="D325" s="168"/>
      <c r="E325" s="442"/>
      <c r="F325" s="169"/>
      <c r="G325" s="164"/>
      <c r="H325" s="468"/>
      <c r="I325" s="168"/>
      <c r="J325" s="282"/>
      <c r="O325" s="148"/>
      <c r="P325" s="148"/>
      <c r="Q325" s="148"/>
      <c r="R325" s="148"/>
      <c r="S325" s="279"/>
    </row>
    <row r="326" spans="1:19" s="147" customFormat="1" x14ac:dyDescent="0.2">
      <c r="A326" s="305"/>
      <c r="B326" s="165"/>
      <c r="C326" s="442"/>
      <c r="D326" s="168"/>
      <c r="E326" s="442"/>
      <c r="F326" s="169"/>
      <c r="G326" s="164"/>
      <c r="H326" s="468"/>
      <c r="I326" s="168"/>
      <c r="J326" s="282"/>
      <c r="O326" s="148"/>
      <c r="P326" s="148"/>
      <c r="Q326" s="148"/>
      <c r="R326" s="148"/>
      <c r="S326" s="279"/>
    </row>
    <row r="327" spans="1:19" s="147" customFormat="1" x14ac:dyDescent="0.2">
      <c r="A327" s="305"/>
      <c r="B327" s="165"/>
      <c r="C327" s="442"/>
      <c r="D327" s="168"/>
      <c r="E327" s="442"/>
      <c r="F327" s="169"/>
      <c r="G327" s="164"/>
      <c r="H327" s="468"/>
      <c r="I327" s="168"/>
      <c r="J327" s="282"/>
      <c r="O327" s="148"/>
      <c r="P327" s="148"/>
      <c r="Q327" s="148"/>
      <c r="R327" s="148"/>
      <c r="S327" s="279"/>
    </row>
    <row r="328" spans="1:19" s="147" customFormat="1" x14ac:dyDescent="0.2">
      <c r="A328" s="305"/>
      <c r="B328" s="165"/>
      <c r="C328" s="442"/>
      <c r="D328" s="168"/>
      <c r="E328" s="442"/>
      <c r="F328" s="169"/>
      <c r="G328" s="164"/>
      <c r="H328" s="468"/>
      <c r="I328" s="168"/>
      <c r="J328" s="282"/>
      <c r="O328" s="148"/>
      <c r="P328" s="148"/>
      <c r="Q328" s="148"/>
      <c r="R328" s="148"/>
      <c r="S328" s="279"/>
    </row>
    <row r="329" spans="1:19" s="147" customFormat="1" x14ac:dyDescent="0.2">
      <c r="A329" s="305"/>
      <c r="B329" s="165"/>
      <c r="C329" s="442"/>
      <c r="D329" s="168"/>
      <c r="E329" s="442"/>
      <c r="F329" s="169"/>
      <c r="G329" s="164"/>
      <c r="H329" s="468"/>
      <c r="I329" s="168"/>
      <c r="J329" s="282"/>
      <c r="O329" s="148"/>
      <c r="P329" s="148"/>
      <c r="Q329" s="148"/>
      <c r="R329" s="148"/>
      <c r="S329" s="279"/>
    </row>
    <row r="330" spans="1:19" s="147" customFormat="1" x14ac:dyDescent="0.2">
      <c r="A330" s="305"/>
      <c r="B330" s="165"/>
      <c r="C330" s="442"/>
      <c r="D330" s="168"/>
      <c r="E330" s="442"/>
      <c r="F330" s="169"/>
      <c r="G330" s="164"/>
      <c r="H330" s="468"/>
      <c r="I330" s="168"/>
      <c r="J330" s="282"/>
      <c r="O330" s="148"/>
      <c r="P330" s="148"/>
      <c r="Q330" s="148"/>
      <c r="R330" s="148"/>
      <c r="S330" s="279"/>
    </row>
    <row r="331" spans="1:19" s="147" customFormat="1" x14ac:dyDescent="0.2">
      <c r="A331" s="305"/>
      <c r="B331" s="165"/>
      <c r="C331" s="442"/>
      <c r="D331" s="168"/>
      <c r="E331" s="442"/>
      <c r="F331" s="169"/>
      <c r="G331" s="164"/>
      <c r="H331" s="468"/>
      <c r="I331" s="168"/>
      <c r="J331" s="282"/>
      <c r="O331" s="148"/>
      <c r="P331" s="148"/>
      <c r="Q331" s="148"/>
      <c r="R331" s="148"/>
      <c r="S331" s="279"/>
    </row>
    <row r="332" spans="1:19" s="147" customFormat="1" x14ac:dyDescent="0.2">
      <c r="A332" s="305"/>
      <c r="B332" s="165"/>
      <c r="C332" s="442"/>
      <c r="D332" s="168"/>
      <c r="E332" s="442"/>
      <c r="F332" s="169"/>
      <c r="G332" s="164"/>
      <c r="H332" s="468"/>
      <c r="I332" s="168"/>
      <c r="J332" s="282"/>
      <c r="O332" s="148"/>
      <c r="P332" s="148"/>
      <c r="Q332" s="148"/>
      <c r="R332" s="148"/>
      <c r="S332" s="279"/>
    </row>
    <row r="333" spans="1:19" s="147" customFormat="1" x14ac:dyDescent="0.2">
      <c r="A333" s="305"/>
      <c r="B333" s="165"/>
      <c r="C333" s="442"/>
      <c r="D333" s="168"/>
      <c r="E333" s="442"/>
      <c r="F333" s="169"/>
      <c r="G333" s="164"/>
      <c r="H333" s="468"/>
      <c r="I333" s="168"/>
      <c r="J333" s="282"/>
      <c r="O333" s="148"/>
      <c r="P333" s="148"/>
      <c r="Q333" s="148"/>
      <c r="R333" s="148"/>
      <c r="S333" s="279"/>
    </row>
    <row r="334" spans="1:19" s="147" customFormat="1" x14ac:dyDescent="0.2">
      <c r="A334" s="305"/>
      <c r="B334" s="165"/>
      <c r="C334" s="442"/>
      <c r="D334" s="168"/>
      <c r="E334" s="442"/>
      <c r="F334" s="169"/>
      <c r="G334" s="164"/>
      <c r="H334" s="468"/>
      <c r="I334" s="168"/>
      <c r="J334" s="282"/>
      <c r="O334" s="148"/>
      <c r="P334" s="148"/>
      <c r="Q334" s="148"/>
      <c r="R334" s="148"/>
      <c r="S334" s="279"/>
    </row>
    <row r="335" spans="1:19" s="147" customFormat="1" x14ac:dyDescent="0.2">
      <c r="A335" s="305"/>
      <c r="B335" s="165"/>
      <c r="C335" s="442"/>
      <c r="D335" s="168"/>
      <c r="E335" s="442"/>
      <c r="F335" s="169"/>
      <c r="G335" s="164"/>
      <c r="H335" s="468"/>
      <c r="I335" s="168"/>
      <c r="J335" s="282"/>
      <c r="O335" s="148"/>
      <c r="P335" s="148"/>
      <c r="Q335" s="148"/>
      <c r="R335" s="148"/>
      <c r="S335" s="279"/>
    </row>
    <row r="336" spans="1:19" s="147" customFormat="1" x14ac:dyDescent="0.2">
      <c r="A336" s="305"/>
      <c r="B336" s="165"/>
      <c r="C336" s="442"/>
      <c r="D336" s="168"/>
      <c r="E336" s="442"/>
      <c r="F336" s="169"/>
      <c r="G336" s="164"/>
      <c r="H336" s="468"/>
      <c r="I336" s="168"/>
      <c r="J336" s="282"/>
      <c r="O336" s="148"/>
      <c r="P336" s="148"/>
      <c r="Q336" s="148"/>
      <c r="R336" s="148"/>
      <c r="S336" s="279"/>
    </row>
    <row r="337" spans="1:19" s="147" customFormat="1" x14ac:dyDescent="0.2">
      <c r="A337" s="305"/>
      <c r="B337" s="165"/>
      <c r="C337" s="442"/>
      <c r="D337" s="168"/>
      <c r="E337" s="442"/>
      <c r="F337" s="169"/>
      <c r="G337" s="164"/>
      <c r="H337" s="468"/>
      <c r="I337" s="168"/>
      <c r="J337" s="282"/>
      <c r="O337" s="148"/>
      <c r="P337" s="148"/>
      <c r="Q337" s="148"/>
      <c r="R337" s="148"/>
      <c r="S337" s="279"/>
    </row>
    <row r="338" spans="1:19" s="147" customFormat="1" x14ac:dyDescent="0.2">
      <c r="A338" s="305"/>
      <c r="B338" s="165"/>
      <c r="C338" s="442"/>
      <c r="D338" s="168"/>
      <c r="E338" s="442"/>
      <c r="F338" s="169"/>
      <c r="G338" s="164"/>
      <c r="H338" s="468"/>
      <c r="I338" s="168"/>
      <c r="J338" s="282"/>
      <c r="O338" s="148"/>
      <c r="P338" s="148"/>
      <c r="Q338" s="148"/>
      <c r="R338" s="148"/>
      <c r="S338" s="279"/>
    </row>
    <row r="339" spans="1:19" s="147" customFormat="1" x14ac:dyDescent="0.2">
      <c r="A339" s="305"/>
      <c r="B339" s="165"/>
      <c r="C339" s="442"/>
      <c r="D339" s="168"/>
      <c r="E339" s="442"/>
      <c r="F339" s="169"/>
      <c r="G339" s="164"/>
      <c r="H339" s="468"/>
      <c r="I339" s="168"/>
      <c r="J339" s="282"/>
      <c r="O339" s="148"/>
      <c r="P339" s="148"/>
      <c r="Q339" s="148"/>
      <c r="R339" s="148"/>
      <c r="S339" s="279"/>
    </row>
    <row r="340" spans="1:19" s="147" customFormat="1" x14ac:dyDescent="0.2">
      <c r="A340" s="305"/>
      <c r="B340" s="165"/>
      <c r="C340" s="442"/>
      <c r="D340" s="168"/>
      <c r="E340" s="442"/>
      <c r="F340" s="169"/>
      <c r="G340" s="164"/>
      <c r="H340" s="468"/>
      <c r="I340" s="168"/>
      <c r="J340" s="282"/>
      <c r="O340" s="148"/>
      <c r="P340" s="148"/>
      <c r="Q340" s="148"/>
      <c r="R340" s="148"/>
      <c r="S340" s="279"/>
    </row>
    <row r="341" spans="1:19" s="147" customFormat="1" x14ac:dyDescent="0.2">
      <c r="A341" s="305"/>
      <c r="B341" s="165"/>
      <c r="C341" s="442"/>
      <c r="D341" s="168"/>
      <c r="E341" s="442"/>
      <c r="F341" s="169"/>
      <c r="G341" s="164"/>
      <c r="H341" s="468"/>
      <c r="I341" s="168"/>
      <c r="J341" s="282"/>
      <c r="O341" s="148"/>
      <c r="P341" s="148"/>
      <c r="Q341" s="148"/>
      <c r="R341" s="148"/>
      <c r="S341" s="279"/>
    </row>
    <row r="342" spans="1:19" s="147" customFormat="1" x14ac:dyDescent="0.2">
      <c r="A342" s="305"/>
      <c r="B342" s="165"/>
      <c r="C342" s="442"/>
      <c r="D342" s="168"/>
      <c r="E342" s="442"/>
      <c r="F342" s="169"/>
      <c r="G342" s="164"/>
      <c r="H342" s="468"/>
      <c r="I342" s="168"/>
      <c r="J342" s="282"/>
      <c r="O342" s="148"/>
      <c r="P342" s="148"/>
      <c r="Q342" s="148"/>
      <c r="R342" s="148"/>
      <c r="S342" s="279"/>
    </row>
    <row r="343" spans="1:19" s="147" customFormat="1" x14ac:dyDescent="0.2">
      <c r="A343" s="305"/>
      <c r="B343" s="165"/>
      <c r="C343" s="442"/>
      <c r="D343" s="168"/>
      <c r="E343" s="442"/>
      <c r="F343" s="169"/>
      <c r="G343" s="164"/>
      <c r="H343" s="468"/>
      <c r="I343" s="168"/>
      <c r="J343" s="282"/>
      <c r="O343" s="148"/>
      <c r="P343" s="148"/>
      <c r="Q343" s="148"/>
      <c r="R343" s="148"/>
      <c r="S343" s="279"/>
    </row>
    <row r="344" spans="1:19" s="147" customFormat="1" x14ac:dyDescent="0.2">
      <c r="A344" s="305"/>
      <c r="B344" s="165"/>
      <c r="C344" s="442"/>
      <c r="D344" s="168"/>
      <c r="E344" s="442"/>
      <c r="F344" s="169"/>
      <c r="G344" s="164"/>
      <c r="H344" s="468"/>
      <c r="I344" s="168"/>
      <c r="J344" s="282"/>
      <c r="O344" s="148"/>
      <c r="P344" s="148"/>
      <c r="Q344" s="148"/>
      <c r="R344" s="148"/>
      <c r="S344" s="279"/>
    </row>
    <row r="345" spans="1:19" s="147" customFormat="1" x14ac:dyDescent="0.2">
      <c r="A345" s="305"/>
      <c r="B345" s="165"/>
      <c r="C345" s="442"/>
      <c r="D345" s="168"/>
      <c r="E345" s="442"/>
      <c r="F345" s="169"/>
      <c r="G345" s="164"/>
      <c r="H345" s="468"/>
      <c r="I345" s="168"/>
      <c r="J345" s="282"/>
      <c r="O345" s="148"/>
      <c r="P345" s="148"/>
      <c r="Q345" s="148"/>
      <c r="R345" s="148"/>
      <c r="S345" s="279"/>
    </row>
    <row r="346" spans="1:19" s="147" customFormat="1" x14ac:dyDescent="0.2">
      <c r="A346" s="305"/>
      <c r="B346" s="165"/>
      <c r="C346" s="442"/>
      <c r="D346" s="168"/>
      <c r="E346" s="442"/>
      <c r="F346" s="169"/>
      <c r="G346" s="164"/>
      <c r="H346" s="468"/>
      <c r="I346" s="168"/>
      <c r="J346" s="282"/>
      <c r="O346" s="148"/>
      <c r="P346" s="148"/>
      <c r="Q346" s="148"/>
      <c r="R346" s="148"/>
      <c r="S346" s="279"/>
    </row>
    <row r="347" spans="1:19" s="147" customFormat="1" x14ac:dyDescent="0.2">
      <c r="A347" s="305"/>
      <c r="B347" s="165"/>
      <c r="C347" s="442"/>
      <c r="D347" s="168"/>
      <c r="E347" s="442"/>
      <c r="F347" s="169"/>
      <c r="G347" s="164"/>
      <c r="H347" s="468"/>
      <c r="I347" s="168"/>
      <c r="J347" s="282"/>
      <c r="O347" s="148"/>
      <c r="P347" s="148"/>
      <c r="Q347" s="148"/>
      <c r="R347" s="148"/>
      <c r="S347" s="279"/>
    </row>
    <row r="348" spans="1:19" s="147" customFormat="1" x14ac:dyDescent="0.2">
      <c r="A348" s="305"/>
      <c r="B348" s="165"/>
      <c r="C348" s="442"/>
      <c r="D348" s="168"/>
      <c r="E348" s="442"/>
      <c r="F348" s="169"/>
      <c r="G348" s="164"/>
      <c r="H348" s="468"/>
      <c r="I348" s="168"/>
      <c r="J348" s="282"/>
      <c r="O348" s="148"/>
      <c r="P348" s="148"/>
      <c r="Q348" s="148"/>
      <c r="R348" s="148"/>
      <c r="S348" s="279"/>
    </row>
    <row r="349" spans="1:19" s="147" customFormat="1" x14ac:dyDescent="0.2">
      <c r="A349" s="305"/>
      <c r="B349" s="165"/>
      <c r="C349" s="442"/>
      <c r="D349" s="168"/>
      <c r="E349" s="442"/>
      <c r="F349" s="169"/>
      <c r="G349" s="164"/>
      <c r="H349" s="468"/>
      <c r="I349" s="168"/>
      <c r="J349" s="282"/>
      <c r="O349" s="148"/>
      <c r="P349" s="148"/>
      <c r="Q349" s="148"/>
      <c r="R349" s="148"/>
      <c r="S349" s="279"/>
    </row>
    <row r="350" spans="1:19" s="147" customFormat="1" x14ac:dyDescent="0.2">
      <c r="A350" s="305"/>
      <c r="B350" s="165"/>
      <c r="C350" s="442"/>
      <c r="D350" s="168"/>
      <c r="E350" s="442"/>
      <c r="F350" s="169"/>
      <c r="G350" s="164"/>
      <c r="H350" s="468"/>
      <c r="I350" s="168"/>
      <c r="J350" s="282"/>
      <c r="O350" s="148"/>
      <c r="P350" s="148"/>
      <c r="Q350" s="148"/>
      <c r="R350" s="148"/>
      <c r="S350" s="279"/>
    </row>
    <row r="351" spans="1:19" s="147" customFormat="1" x14ac:dyDescent="0.2">
      <c r="A351" s="305"/>
      <c r="B351" s="165"/>
      <c r="C351" s="442"/>
      <c r="D351" s="168"/>
      <c r="E351" s="442"/>
      <c r="F351" s="169"/>
      <c r="G351" s="164"/>
      <c r="H351" s="468"/>
      <c r="I351" s="168"/>
      <c r="J351" s="282"/>
      <c r="O351" s="148"/>
      <c r="P351" s="148"/>
      <c r="Q351" s="148"/>
      <c r="R351" s="148"/>
      <c r="S351" s="279"/>
    </row>
    <row r="352" spans="1:19" s="147" customFormat="1" x14ac:dyDescent="0.2">
      <c r="A352" s="305"/>
      <c r="B352" s="165"/>
      <c r="C352" s="442"/>
      <c r="D352" s="168"/>
      <c r="E352" s="442"/>
      <c r="F352" s="169"/>
      <c r="G352" s="164"/>
      <c r="H352" s="468"/>
      <c r="I352" s="168"/>
      <c r="J352" s="282"/>
      <c r="O352" s="148"/>
      <c r="P352" s="148"/>
      <c r="Q352" s="148"/>
      <c r="R352" s="148"/>
      <c r="S352" s="279"/>
    </row>
    <row r="353" spans="1:19" s="147" customFormat="1" x14ac:dyDescent="0.2">
      <c r="A353" s="305"/>
      <c r="B353" s="165"/>
      <c r="C353" s="442"/>
      <c r="D353" s="168"/>
      <c r="E353" s="442"/>
      <c r="F353" s="169"/>
      <c r="G353" s="164"/>
      <c r="H353" s="468"/>
      <c r="I353" s="168"/>
      <c r="J353" s="282"/>
      <c r="O353" s="148"/>
      <c r="P353" s="148"/>
      <c r="Q353" s="148"/>
      <c r="R353" s="148"/>
      <c r="S353" s="279"/>
    </row>
    <row r="354" spans="1:19" s="147" customFormat="1" x14ac:dyDescent="0.2">
      <c r="A354" s="305"/>
      <c r="B354" s="165"/>
      <c r="C354" s="442"/>
      <c r="D354" s="168"/>
      <c r="E354" s="442"/>
      <c r="F354" s="169"/>
      <c r="G354" s="164"/>
      <c r="H354" s="468"/>
      <c r="I354" s="168"/>
      <c r="J354" s="282"/>
      <c r="O354" s="148"/>
      <c r="P354" s="148"/>
      <c r="Q354" s="148"/>
      <c r="R354" s="148"/>
      <c r="S354" s="279"/>
    </row>
    <row r="355" spans="1:19" s="147" customFormat="1" x14ac:dyDescent="0.2">
      <c r="A355" s="305"/>
      <c r="B355" s="165"/>
      <c r="C355" s="442"/>
      <c r="D355" s="168"/>
      <c r="E355" s="442"/>
      <c r="F355" s="169"/>
      <c r="G355" s="164"/>
      <c r="H355" s="468"/>
      <c r="I355" s="168"/>
      <c r="J355" s="282"/>
      <c r="O355" s="148"/>
      <c r="P355" s="148"/>
      <c r="Q355" s="148"/>
      <c r="R355" s="148"/>
      <c r="S355" s="279"/>
    </row>
    <row r="356" spans="1:19" s="147" customFormat="1" x14ac:dyDescent="0.2">
      <c r="A356" s="305"/>
      <c r="B356" s="165"/>
      <c r="C356" s="442"/>
      <c r="D356" s="168"/>
      <c r="E356" s="442"/>
      <c r="F356" s="169"/>
      <c r="G356" s="164"/>
      <c r="H356" s="468"/>
      <c r="I356" s="168"/>
      <c r="J356" s="282"/>
      <c r="O356" s="148"/>
      <c r="P356" s="148"/>
      <c r="Q356" s="148"/>
      <c r="R356" s="148"/>
      <c r="S356" s="279"/>
    </row>
    <row r="357" spans="1:19" s="147" customFormat="1" x14ac:dyDescent="0.2">
      <c r="A357" s="305"/>
      <c r="B357" s="165"/>
      <c r="C357" s="442"/>
      <c r="D357" s="168"/>
      <c r="E357" s="442"/>
      <c r="F357" s="169"/>
      <c r="G357" s="164"/>
      <c r="H357" s="468"/>
      <c r="I357" s="168"/>
      <c r="J357" s="282"/>
      <c r="O357" s="148"/>
      <c r="P357" s="148"/>
      <c r="Q357" s="148"/>
      <c r="R357" s="148"/>
      <c r="S357" s="279"/>
    </row>
    <row r="358" spans="1:19" s="147" customFormat="1" x14ac:dyDescent="0.2">
      <c r="A358" s="305"/>
      <c r="B358" s="165"/>
      <c r="C358" s="442"/>
      <c r="D358" s="168"/>
      <c r="E358" s="442"/>
      <c r="F358" s="169"/>
      <c r="G358" s="164"/>
      <c r="H358" s="468"/>
      <c r="I358" s="168"/>
      <c r="J358" s="282"/>
      <c r="O358" s="148"/>
      <c r="P358" s="148"/>
      <c r="Q358" s="148"/>
      <c r="R358" s="148"/>
      <c r="S358" s="279"/>
    </row>
    <row r="359" spans="1:19" s="147" customFormat="1" x14ac:dyDescent="0.2">
      <c r="A359" s="305"/>
      <c r="B359" s="165"/>
      <c r="C359" s="442"/>
      <c r="D359" s="168"/>
      <c r="E359" s="442"/>
      <c r="F359" s="169"/>
      <c r="G359" s="164"/>
      <c r="H359" s="468"/>
      <c r="I359" s="168"/>
      <c r="J359" s="282"/>
      <c r="O359" s="148"/>
      <c r="P359" s="148"/>
      <c r="Q359" s="148"/>
      <c r="R359" s="148"/>
      <c r="S359" s="279"/>
    </row>
    <row r="360" spans="1:19" s="147" customFormat="1" x14ac:dyDescent="0.2">
      <c r="A360" s="305"/>
      <c r="B360" s="165"/>
      <c r="C360" s="442"/>
      <c r="D360" s="168"/>
      <c r="E360" s="442"/>
      <c r="F360" s="169"/>
      <c r="G360" s="164"/>
      <c r="H360" s="468"/>
      <c r="I360" s="168"/>
      <c r="J360" s="282"/>
      <c r="O360" s="148"/>
      <c r="P360" s="148"/>
      <c r="Q360" s="148"/>
      <c r="R360" s="148"/>
      <c r="S360" s="279"/>
    </row>
    <row r="361" spans="1:19" s="147" customFormat="1" x14ac:dyDescent="0.2">
      <c r="A361" s="305"/>
      <c r="B361" s="165"/>
      <c r="C361" s="442"/>
      <c r="D361" s="168"/>
      <c r="E361" s="442"/>
      <c r="F361" s="169"/>
      <c r="G361" s="164"/>
      <c r="H361" s="468"/>
      <c r="I361" s="168"/>
      <c r="J361" s="282"/>
      <c r="O361" s="148"/>
      <c r="P361" s="148"/>
      <c r="Q361" s="148"/>
      <c r="R361" s="148"/>
      <c r="S361" s="279"/>
    </row>
    <row r="362" spans="1:19" s="147" customFormat="1" x14ac:dyDescent="0.2">
      <c r="A362" s="305"/>
      <c r="B362" s="165"/>
      <c r="C362" s="442"/>
      <c r="D362" s="168"/>
      <c r="E362" s="442"/>
      <c r="F362" s="169"/>
      <c r="G362" s="164"/>
      <c r="H362" s="468"/>
      <c r="I362" s="168"/>
      <c r="J362" s="282"/>
      <c r="O362" s="148"/>
      <c r="P362" s="148"/>
      <c r="Q362" s="148"/>
      <c r="R362" s="148"/>
      <c r="S362" s="279"/>
    </row>
    <row r="363" spans="1:19" s="147" customFormat="1" x14ac:dyDescent="0.2">
      <c r="A363" s="305"/>
      <c r="B363" s="165"/>
      <c r="C363" s="442"/>
      <c r="D363" s="168"/>
      <c r="E363" s="442"/>
      <c r="F363" s="169"/>
      <c r="G363" s="164"/>
      <c r="H363" s="468"/>
      <c r="I363" s="168"/>
      <c r="J363" s="282"/>
      <c r="O363" s="148"/>
      <c r="P363" s="148"/>
      <c r="Q363" s="148"/>
      <c r="R363" s="148"/>
      <c r="S363" s="279"/>
    </row>
    <row r="364" spans="1:19" s="147" customFormat="1" x14ac:dyDescent="0.2">
      <c r="A364" s="305"/>
      <c r="B364" s="165"/>
      <c r="C364" s="442"/>
      <c r="D364" s="168"/>
      <c r="E364" s="442"/>
      <c r="F364" s="169"/>
      <c r="G364" s="164"/>
      <c r="H364" s="468"/>
      <c r="I364" s="168"/>
      <c r="J364" s="282"/>
      <c r="O364" s="148"/>
      <c r="P364" s="148"/>
      <c r="Q364" s="148"/>
      <c r="R364" s="148"/>
      <c r="S364" s="279"/>
    </row>
    <row r="365" spans="1:19" s="147" customFormat="1" x14ac:dyDescent="0.2">
      <c r="A365" s="305"/>
      <c r="B365" s="165"/>
      <c r="C365" s="442"/>
      <c r="D365" s="168"/>
      <c r="E365" s="442"/>
      <c r="F365" s="169"/>
      <c r="G365" s="164"/>
      <c r="H365" s="468"/>
      <c r="I365" s="168"/>
      <c r="J365" s="282"/>
      <c r="O365" s="148"/>
      <c r="P365" s="148"/>
      <c r="Q365" s="148"/>
      <c r="R365" s="148"/>
      <c r="S365" s="279"/>
    </row>
    <row r="366" spans="1:19" s="147" customFormat="1" x14ac:dyDescent="0.2">
      <c r="A366" s="305"/>
      <c r="B366" s="165"/>
      <c r="C366" s="442"/>
      <c r="D366" s="168"/>
      <c r="E366" s="442"/>
      <c r="F366" s="169"/>
      <c r="G366" s="164"/>
      <c r="H366" s="468"/>
      <c r="I366" s="168"/>
      <c r="J366" s="282"/>
      <c r="O366" s="148"/>
      <c r="P366" s="148"/>
      <c r="Q366" s="148"/>
      <c r="R366" s="148"/>
      <c r="S366" s="279"/>
    </row>
    <row r="367" spans="1:19" s="147" customFormat="1" x14ac:dyDescent="0.2">
      <c r="A367" s="305"/>
      <c r="B367" s="165"/>
      <c r="C367" s="442"/>
      <c r="D367" s="168"/>
      <c r="E367" s="442"/>
      <c r="F367" s="169"/>
      <c r="G367" s="164"/>
      <c r="H367" s="468"/>
      <c r="I367" s="168"/>
      <c r="J367" s="282"/>
      <c r="O367" s="148"/>
      <c r="P367" s="148"/>
      <c r="Q367" s="148"/>
      <c r="R367" s="148"/>
      <c r="S367" s="279"/>
    </row>
    <row r="368" spans="1:19" s="147" customFormat="1" x14ac:dyDescent="0.2">
      <c r="A368" s="305"/>
      <c r="B368" s="165"/>
      <c r="C368" s="442"/>
      <c r="D368" s="168"/>
      <c r="E368" s="442"/>
      <c r="F368" s="169"/>
      <c r="G368" s="164"/>
      <c r="H368" s="468"/>
      <c r="I368" s="168"/>
      <c r="J368" s="282"/>
      <c r="O368" s="148"/>
      <c r="P368" s="148"/>
      <c r="Q368" s="148"/>
      <c r="R368" s="148"/>
      <c r="S368" s="279"/>
    </row>
    <row r="369" spans="1:19" s="147" customFormat="1" x14ac:dyDescent="0.2">
      <c r="A369" s="305"/>
      <c r="B369" s="165"/>
      <c r="C369" s="442"/>
      <c r="D369" s="168"/>
      <c r="E369" s="442"/>
      <c r="F369" s="169"/>
      <c r="G369" s="164"/>
      <c r="H369" s="468"/>
      <c r="I369" s="168"/>
      <c r="J369" s="282"/>
      <c r="O369" s="148"/>
      <c r="P369" s="148"/>
      <c r="Q369" s="148"/>
      <c r="R369" s="148"/>
      <c r="S369" s="279"/>
    </row>
    <row r="370" spans="1:19" s="147" customFormat="1" x14ac:dyDescent="0.2">
      <c r="A370" s="305"/>
      <c r="B370" s="165"/>
      <c r="C370" s="442"/>
      <c r="D370" s="168"/>
      <c r="E370" s="442"/>
      <c r="F370" s="169"/>
      <c r="G370" s="164"/>
      <c r="H370" s="468"/>
      <c r="I370" s="168"/>
      <c r="J370" s="282"/>
      <c r="O370" s="148"/>
      <c r="P370" s="148"/>
      <c r="Q370" s="148"/>
      <c r="R370" s="148"/>
      <c r="S370" s="279"/>
    </row>
    <row r="371" spans="1:19" s="147" customFormat="1" x14ac:dyDescent="0.2">
      <c r="A371" s="305"/>
      <c r="B371" s="165"/>
      <c r="C371" s="442"/>
      <c r="D371" s="168"/>
      <c r="E371" s="442"/>
      <c r="F371" s="169"/>
      <c r="G371" s="164"/>
      <c r="H371" s="468"/>
      <c r="I371" s="168"/>
      <c r="J371" s="282"/>
      <c r="O371" s="148"/>
      <c r="P371" s="148"/>
      <c r="Q371" s="148"/>
      <c r="R371" s="148"/>
      <c r="S371" s="279"/>
    </row>
    <row r="372" spans="1:19" s="147" customFormat="1" x14ac:dyDescent="0.2">
      <c r="A372" s="305"/>
      <c r="B372" s="165"/>
      <c r="C372" s="442"/>
      <c r="D372" s="168"/>
      <c r="E372" s="442"/>
      <c r="F372" s="169"/>
      <c r="G372" s="164"/>
      <c r="H372" s="468"/>
      <c r="I372" s="168"/>
      <c r="J372" s="282"/>
      <c r="O372" s="148"/>
      <c r="P372" s="148"/>
      <c r="Q372" s="148"/>
      <c r="R372" s="148"/>
      <c r="S372" s="279"/>
    </row>
    <row r="373" spans="1:19" x14ac:dyDescent="0.2">
      <c r="C373" s="442"/>
      <c r="D373" s="168"/>
      <c r="E373" s="442"/>
      <c r="F373" s="169"/>
      <c r="G373" s="164"/>
      <c r="H373" s="468"/>
      <c r="I373" s="168"/>
      <c r="J373" s="282"/>
    </row>
    <row r="374" spans="1:19" x14ac:dyDescent="0.2">
      <c r="C374" s="442"/>
      <c r="D374" s="168"/>
      <c r="E374" s="442"/>
      <c r="F374" s="169"/>
      <c r="G374" s="164"/>
      <c r="H374" s="468"/>
      <c r="I374" s="168"/>
      <c r="J374" s="282"/>
    </row>
    <row r="375" spans="1:19" x14ac:dyDescent="0.2">
      <c r="C375" s="442"/>
      <c r="D375" s="168"/>
      <c r="E375" s="442"/>
      <c r="F375" s="169"/>
      <c r="G375" s="164"/>
      <c r="H375" s="468"/>
      <c r="I375" s="168"/>
      <c r="J375" s="282"/>
    </row>
    <row r="376" spans="1:19" x14ac:dyDescent="0.2">
      <c r="C376" s="442"/>
      <c r="D376" s="168"/>
      <c r="E376" s="442"/>
      <c r="F376" s="169"/>
      <c r="G376" s="164"/>
      <c r="H376" s="468"/>
      <c r="I376" s="168"/>
      <c r="J376" s="282"/>
    </row>
    <row r="377" spans="1:19" x14ac:dyDescent="0.2">
      <c r="C377" s="442"/>
      <c r="D377" s="168"/>
      <c r="E377" s="442"/>
      <c r="F377" s="169"/>
      <c r="G377" s="164"/>
      <c r="H377" s="468"/>
      <c r="I377" s="168"/>
      <c r="J377" s="282"/>
    </row>
    <row r="378" spans="1:19" x14ac:dyDescent="0.2">
      <c r="C378" s="442"/>
      <c r="D378" s="168"/>
      <c r="E378" s="442"/>
      <c r="F378" s="169"/>
      <c r="G378" s="164"/>
      <c r="H378" s="468"/>
      <c r="I378" s="168"/>
      <c r="J378" s="282"/>
    </row>
    <row r="379" spans="1:19" x14ac:dyDescent="0.2">
      <c r="C379" s="442"/>
      <c r="D379" s="168"/>
      <c r="E379" s="442"/>
      <c r="F379" s="169"/>
      <c r="G379" s="164"/>
      <c r="H379" s="468"/>
      <c r="I379" s="168"/>
      <c r="J379" s="282"/>
    </row>
  </sheetData>
  <protectedRanges>
    <protectedRange sqref="T14:ID15 K13:ID13 A13:J15 A1:ID9 K260:ID261 A269:J65545 T175:ID176 K267:S65538 T262:ID65538 A262:J263" name="Rango1"/>
    <protectedRange sqref="T16:ID18 A267:J268 A34:C37 A38:J40 A25:J25 D150:F150 C151:J161 T25:ID31 E34:J37 A16:J17 K134:R134 T50:ID173 A57:B164 A166:J178 B19 I19 A27:J31 T34:ID47 A43:J54 A260:J260 C57:J149 I150:J150 K158:R159 C163:J163 C162:R162 C164:R164 A179:R179 J182:R182 J186:R186 J190:R190 J192:R192 J194:R194 J201:R201" name="Rango1_2"/>
    <protectedRange sqref="C19:H19 J19 T19:ID19 A19" name="Rango1_2_4"/>
    <protectedRange sqref="D34:D37" name="Rango1_2_3_1"/>
    <protectedRange sqref="T48:ID49 A55:J56" name="Rango1_2_7"/>
    <protectedRange sqref="T20:ID24 A23:J23" name="Rango1_2_8"/>
    <protectedRange sqref="A18:J18" name="Rango1_2_1"/>
    <protectedRange sqref="B20 I20" name="Rango1_2_5"/>
    <protectedRange sqref="C20:H20 A20" name="Rango1_2_4_3"/>
    <protectedRange sqref="A21:J22" name="Rango1_2_9_2"/>
    <protectedRange sqref="J20" name="Rango1_2_12_2"/>
    <protectedRange sqref="I24" name="Rango1_2_9_4"/>
    <protectedRange sqref="A24:H24 J24" name="Rango1_2_10_1"/>
    <protectedRange sqref="B26:J26" name="Rango1_2_6"/>
    <protectedRange sqref="A26" name="Rango1_2_8_1"/>
    <protectedRange sqref="T32:IU33 A32:J33" name="Rango1_2_11"/>
    <protectedRange sqref="A41:H42 J41:J42" name="Rango1_2_13"/>
    <protectedRange sqref="I41:I42" name="Rango1_2_9_5"/>
    <protectedRange sqref="A165:J165" name="Rango1_2_14"/>
    <protectedRange sqref="A184:B185 D184:J185 A183:J183 A182:I182 A187:J189 A186:I186 A191:J191 A193:J193 A190:I190 A195:J200 A192:I192 A202:J202 A194:I194 A201:I201 A203:A204 A180:J181" name="Rango1_2_16"/>
    <protectedRange sqref="B203:J204" name="Rango1_2_3"/>
    <protectedRange sqref="A205:J259" name="Rango1_2_10"/>
  </protectedRanges>
  <autoFilter ref="K15:R259"/>
  <mergeCells count="238">
    <mergeCell ref="C236:C237"/>
    <mergeCell ref="I236:I237"/>
    <mergeCell ref="C239:C241"/>
    <mergeCell ref="E219:E220"/>
    <mergeCell ref="H219:H220"/>
    <mergeCell ref="E230:E231"/>
    <mergeCell ref="E236:E237"/>
    <mergeCell ref="E239:E241"/>
    <mergeCell ref="I239:I241"/>
    <mergeCell ref="E205:E206"/>
    <mergeCell ref="H205:H206"/>
    <mergeCell ref="E208:E211"/>
    <mergeCell ref="H208:H211"/>
    <mergeCell ref="E212:E213"/>
    <mergeCell ref="H212:H213"/>
    <mergeCell ref="E217:E218"/>
    <mergeCell ref="H217:H218"/>
    <mergeCell ref="C230:C231"/>
    <mergeCell ref="A212:A213"/>
    <mergeCell ref="B212:B213"/>
    <mergeCell ref="A208:A211"/>
    <mergeCell ref="B208:B211"/>
    <mergeCell ref="A205:A206"/>
    <mergeCell ref="B205:B206"/>
    <mergeCell ref="C205:C206"/>
    <mergeCell ref="A230:A231"/>
    <mergeCell ref="B230:B231"/>
    <mergeCell ref="A219:A220"/>
    <mergeCell ref="B219:B220"/>
    <mergeCell ref="A217:A218"/>
    <mergeCell ref="B217:B218"/>
    <mergeCell ref="C219:C220"/>
    <mergeCell ref="C208:C211"/>
    <mergeCell ref="C212:C213"/>
    <mergeCell ref="C217:C218"/>
    <mergeCell ref="A254:A256"/>
    <mergeCell ref="B254:B256"/>
    <mergeCell ref="A243:A244"/>
    <mergeCell ref="B243:B244"/>
    <mergeCell ref="C243:C244"/>
    <mergeCell ref="C254:C256"/>
    <mergeCell ref="C257:C258"/>
    <mergeCell ref="E243:E244"/>
    <mergeCell ref="E254:E256"/>
    <mergeCell ref="E257:E258"/>
    <mergeCell ref="A268:E268"/>
    <mergeCell ref="K17:K18"/>
    <mergeCell ref="L17:L18"/>
    <mergeCell ref="M17:M18"/>
    <mergeCell ref="N17:N18"/>
    <mergeCell ref="O17:O18"/>
    <mergeCell ref="P17:P18"/>
    <mergeCell ref="Q17:Q18"/>
    <mergeCell ref="R17:R18"/>
    <mergeCell ref="O262:R262"/>
    <mergeCell ref="M262:N262"/>
    <mergeCell ref="K262:L262"/>
    <mergeCell ref="J262:J263"/>
    <mergeCell ref="I262:I263"/>
    <mergeCell ref="H262:H263"/>
    <mergeCell ref="G262:G263"/>
    <mergeCell ref="A198:A199"/>
    <mergeCell ref="B198:B199"/>
    <mergeCell ref="C198:C199"/>
    <mergeCell ref="E198:E199"/>
    <mergeCell ref="H198:H199"/>
    <mergeCell ref="F262:F263"/>
    <mergeCell ref="E262:E263"/>
    <mergeCell ref="D262:D263"/>
    <mergeCell ref="C262:C263"/>
    <mergeCell ref="B262:B263"/>
    <mergeCell ref="A262:A263"/>
    <mergeCell ref="A261:S261"/>
    <mergeCell ref="S262:S263"/>
    <mergeCell ref="H243:H244"/>
    <mergeCell ref="H254:H256"/>
    <mergeCell ref="H257:H258"/>
    <mergeCell ref="A184:A185"/>
    <mergeCell ref="B184:B185"/>
    <mergeCell ref="C184:C185"/>
    <mergeCell ref="E184:E185"/>
    <mergeCell ref="A196:A197"/>
    <mergeCell ref="B196:B197"/>
    <mergeCell ref="C196:C197"/>
    <mergeCell ref="E196:E197"/>
    <mergeCell ref="H196:H197"/>
    <mergeCell ref="A239:A241"/>
    <mergeCell ref="B239:B241"/>
    <mergeCell ref="A236:A237"/>
    <mergeCell ref="B236:B237"/>
    <mergeCell ref="H236:H237"/>
    <mergeCell ref="A257:A258"/>
    <mergeCell ref="B257:B258"/>
    <mergeCell ref="A1:J1"/>
    <mergeCell ref="A13:D13"/>
    <mergeCell ref="A14:A15"/>
    <mergeCell ref="B14:B15"/>
    <mergeCell ref="C14:C15"/>
    <mergeCell ref="D14:D15"/>
    <mergeCell ref="E14:E15"/>
    <mergeCell ref="M14:N14"/>
    <mergeCell ref="O14:R14"/>
    <mergeCell ref="A10:S10"/>
    <mergeCell ref="A11:S11"/>
    <mergeCell ref="A12:S12"/>
    <mergeCell ref="S14:S15"/>
    <mergeCell ref="K14:L14"/>
    <mergeCell ref="F14:F15"/>
    <mergeCell ref="G14:G15"/>
    <mergeCell ref="H14:H15"/>
    <mergeCell ref="I14:I15"/>
    <mergeCell ref="J14:J15"/>
    <mergeCell ref="C17:C18"/>
    <mergeCell ref="E17:E18"/>
    <mergeCell ref="I17:I18"/>
    <mergeCell ref="S17:S18"/>
    <mergeCell ref="A38:A40"/>
    <mergeCell ref="B38:B40"/>
    <mergeCell ref="C38:C40"/>
    <mergeCell ref="E38:E40"/>
    <mergeCell ref="H38:H40"/>
    <mergeCell ref="A34:A37"/>
    <mergeCell ref="B34:B37"/>
    <mergeCell ref="C34:C37"/>
    <mergeCell ref="E34:E37"/>
    <mergeCell ref="H34:H37"/>
    <mergeCell ref="A29:A31"/>
    <mergeCell ref="B29:B31"/>
    <mergeCell ref="C29:C31"/>
    <mergeCell ref="E29:E31"/>
    <mergeCell ref="E21:E22"/>
    <mergeCell ref="H21:H22"/>
    <mergeCell ref="C25:C26"/>
    <mergeCell ref="D25:D26"/>
    <mergeCell ref="A32:A33"/>
    <mergeCell ref="E32:E33"/>
    <mergeCell ref="H32:H33"/>
    <mergeCell ref="I59:I60"/>
    <mergeCell ref="A57:A58"/>
    <mergeCell ref="B57:B58"/>
    <mergeCell ref="C57:C58"/>
    <mergeCell ref="E57:E58"/>
    <mergeCell ref="A55:A56"/>
    <mergeCell ref="B55:B56"/>
    <mergeCell ref="C55:C56"/>
    <mergeCell ref="E55:E56"/>
    <mergeCell ref="H55:H56"/>
    <mergeCell ref="H59:H60"/>
    <mergeCell ref="H49:H50"/>
    <mergeCell ref="E41:E42"/>
    <mergeCell ref="H41:H42"/>
    <mergeCell ref="A51:A52"/>
    <mergeCell ref="B51:B52"/>
    <mergeCell ref="C51:C52"/>
    <mergeCell ref="E51:E52"/>
    <mergeCell ref="H51:H52"/>
    <mergeCell ref="A49:A50"/>
    <mergeCell ref="B49:B50"/>
    <mergeCell ref="C49:C50"/>
    <mergeCell ref="E49:E50"/>
    <mergeCell ref="A74:A75"/>
    <mergeCell ref="B74:B75"/>
    <mergeCell ref="C74:C75"/>
    <mergeCell ref="E74:E75"/>
    <mergeCell ref="A68:A72"/>
    <mergeCell ref="B68:B72"/>
    <mergeCell ref="C68:C72"/>
    <mergeCell ref="E68:E72"/>
    <mergeCell ref="A59:A60"/>
    <mergeCell ref="B59:B60"/>
    <mergeCell ref="C59:C60"/>
    <mergeCell ref="E59:E60"/>
    <mergeCell ref="A82:A84"/>
    <mergeCell ref="B82:B84"/>
    <mergeCell ref="C82:C84"/>
    <mergeCell ref="E82:E84"/>
    <mergeCell ref="A78:A80"/>
    <mergeCell ref="B78:B80"/>
    <mergeCell ref="C78:C80"/>
    <mergeCell ref="E78:E80"/>
    <mergeCell ref="H78:H80"/>
    <mergeCell ref="A94:A95"/>
    <mergeCell ref="B94:B95"/>
    <mergeCell ref="C94:C95"/>
    <mergeCell ref="E94:E95"/>
    <mergeCell ref="A86:A90"/>
    <mergeCell ref="B86:B90"/>
    <mergeCell ref="C86:C90"/>
    <mergeCell ref="E86:E90"/>
    <mergeCell ref="H86:H90"/>
    <mergeCell ref="A107:A109"/>
    <mergeCell ref="B107:B109"/>
    <mergeCell ref="C107:C109"/>
    <mergeCell ref="E107:E109"/>
    <mergeCell ref="H107:H109"/>
    <mergeCell ref="A102:A106"/>
    <mergeCell ref="B102:B106"/>
    <mergeCell ref="C102:C106"/>
    <mergeCell ref="E102:E106"/>
    <mergeCell ref="H102:H106"/>
    <mergeCell ref="A119:A122"/>
    <mergeCell ref="B119:B122"/>
    <mergeCell ref="C119:C122"/>
    <mergeCell ref="E119:E122"/>
    <mergeCell ref="H119:H122"/>
    <mergeCell ref="A114:A115"/>
    <mergeCell ref="B114:B115"/>
    <mergeCell ref="C114:C115"/>
    <mergeCell ref="E114:E115"/>
    <mergeCell ref="A129:A131"/>
    <mergeCell ref="B129:B131"/>
    <mergeCell ref="C129:C131"/>
    <mergeCell ref="E129:E131"/>
    <mergeCell ref="H129:H131"/>
    <mergeCell ref="A126:A128"/>
    <mergeCell ref="B126:B128"/>
    <mergeCell ref="C126:C128"/>
    <mergeCell ref="E126:E128"/>
    <mergeCell ref="H126:H128"/>
    <mergeCell ref="A154:A155"/>
    <mergeCell ref="B154:B155"/>
    <mergeCell ref="C154:C155"/>
    <mergeCell ref="E154:E155"/>
    <mergeCell ref="H154:H155"/>
    <mergeCell ref="A132:A134"/>
    <mergeCell ref="B132:B134"/>
    <mergeCell ref="C132:C134"/>
    <mergeCell ref="E132:E134"/>
    <mergeCell ref="H132:H134"/>
    <mergeCell ref="K25:K26"/>
    <mergeCell ref="M25:M26"/>
    <mergeCell ref="O25:O26"/>
    <mergeCell ref="L25:L26"/>
    <mergeCell ref="N25:N26"/>
    <mergeCell ref="P25:P26"/>
    <mergeCell ref="Q25:Q26"/>
    <mergeCell ref="R25:R26"/>
    <mergeCell ref="S25:S26"/>
  </mergeCells>
  <conditionalFormatting sqref="A34:C34 D31 F35:G37 I35:J37 A16:J17 F29:J31 A29:D30 F43:J47 F49:H49 A49:D49 A48 A43:D47 A53:J53 F50:G50 J49:J50 D69:D72 A61:J67 A68:D68 A73:J74 D75 F75:J75 A81:J82 D79:D80 F79:G80 A76:J78 I79:J80 A85:J85 D83:D84 F83:J84 A86:C86 E86:J86 F87:G90 I87:J90 A91:J94 D95 A96:J102 A107:D107 D103:D106 F103:G106 I103:J106 D108:D109 F107:J107 F108:G109 I108:J109 F95:J95 F68:J72 A110:J114 D115 F115:J115 A116:J116 A120:B120 D120:D122 F120:G122 I120:J122 A129:D129 D127:D128 F127:G128 I127:J128 A132:D132 D130:D131 F130:G131 I130:J131 D133:D134 F132:J132 F133:G134 I133:J134 A123:J126 B148:J149 B150:C150 B154 D154:J154 F129:J129 A173:A179 C174:J175 I150 B135:J140 C177:J178 I155:J157 B161:B164 D155:D164 F155:G164 B153:J153 H173:J173 A19:J19 A23:J23 A25:B25 A27:B28 F34:J34 F166:G169 D166:D169 B166:B169 I166:J169 A119:J119 A117:I118 B142:J145 B141:I141 I160:J161 I158:I159 I163:J163 I162 I164 C179:I179 K134 O134 M134 B151:I152">
    <cfRule type="cellIs" dxfId="747" priority="466" stopIfTrue="1" operator="lessThanOrEqual">
      <formula>0</formula>
    </cfRule>
  </conditionalFormatting>
  <conditionalFormatting sqref="A265:B266">
    <cfRule type="cellIs" dxfId="746" priority="458" stopIfTrue="1" operator="lessThanOrEqual">
      <formula>0</formula>
    </cfRule>
  </conditionalFormatting>
  <conditionalFormatting sqref="C265:C266">
    <cfRule type="cellIs" dxfId="745" priority="457" stopIfTrue="1" operator="lessThanOrEqual">
      <formula>0</formula>
    </cfRule>
  </conditionalFormatting>
  <conditionalFormatting sqref="E265:G265 E266">
    <cfRule type="cellIs" dxfId="744" priority="454" stopIfTrue="1" operator="lessThanOrEqual">
      <formula>0</formula>
    </cfRule>
  </conditionalFormatting>
  <conditionalFormatting sqref="H265">
    <cfRule type="cellIs" dxfId="743" priority="452" stopIfTrue="1" operator="lessThanOrEqual">
      <formula>0</formula>
    </cfRule>
  </conditionalFormatting>
  <conditionalFormatting sqref="I265">
    <cfRule type="cellIs" dxfId="742" priority="450" stopIfTrue="1" operator="lessThanOrEqual">
      <formula>0</formula>
    </cfRule>
  </conditionalFormatting>
  <conditionalFormatting sqref="D265">
    <cfRule type="cellIs" dxfId="741" priority="449" stopIfTrue="1" operator="lessThanOrEqual">
      <formula>0</formula>
    </cfRule>
  </conditionalFormatting>
  <conditionalFormatting sqref="J265">
    <cfRule type="cellIs" dxfId="740" priority="448" stopIfTrue="1" operator="lessThanOrEqual">
      <formula>0</formula>
    </cfRule>
  </conditionalFormatting>
  <conditionalFormatting sqref="E44">
    <cfRule type="cellIs" dxfId="739" priority="415" stopIfTrue="1" operator="lessThanOrEqual">
      <formula>0</formula>
    </cfRule>
  </conditionalFormatting>
  <conditionalFormatting sqref="E34">
    <cfRule type="cellIs" dxfId="738" priority="436" stopIfTrue="1" operator="lessThanOrEqual">
      <formula>0</formula>
    </cfRule>
  </conditionalFormatting>
  <conditionalFormatting sqref="D34:D37">
    <cfRule type="cellIs" dxfId="737" priority="435" stopIfTrue="1" operator="lessThanOrEqual">
      <formula>0</formula>
    </cfRule>
  </conditionalFormatting>
  <conditionalFormatting sqref="E29:E30">
    <cfRule type="cellIs" dxfId="736" priority="434" stopIfTrue="1" operator="lessThanOrEqual">
      <formula>0</formula>
    </cfRule>
  </conditionalFormatting>
  <conditionalFormatting sqref="E43">
    <cfRule type="cellIs" dxfId="735" priority="433" stopIfTrue="1" operator="lessThanOrEqual">
      <formula>0</formula>
    </cfRule>
  </conditionalFormatting>
  <conditionalFormatting sqref="C25:J25">
    <cfRule type="cellIs" dxfId="734" priority="430" stopIfTrue="1" operator="lessThanOrEqual">
      <formula>0</formula>
    </cfRule>
  </conditionalFormatting>
  <conditionalFormatting sqref="C28:J28">
    <cfRule type="cellIs" dxfId="733" priority="429" stopIfTrue="1" operator="lessThanOrEqual">
      <formula>0</formula>
    </cfRule>
  </conditionalFormatting>
  <conditionalFormatting sqref="C27:D27 F27:H27 J27">
    <cfRule type="cellIs" dxfId="732" priority="428" stopIfTrue="1" operator="lessThanOrEqual">
      <formula>0</formula>
    </cfRule>
  </conditionalFormatting>
  <conditionalFormatting sqref="E27">
    <cfRule type="cellIs" dxfId="731" priority="427" stopIfTrue="1" operator="lessThanOrEqual">
      <formula>0</formula>
    </cfRule>
  </conditionalFormatting>
  <conditionalFormatting sqref="I27">
    <cfRule type="cellIs" dxfId="730" priority="426" stopIfTrue="1" operator="lessThanOrEqual">
      <formula>0</formula>
    </cfRule>
  </conditionalFormatting>
  <conditionalFormatting sqref="A38:D38 D39:D40 F39:G40 F38:J38 I39:J40">
    <cfRule type="cellIs" dxfId="729" priority="423" stopIfTrue="1" operator="lessThanOrEqual">
      <formula>0</formula>
    </cfRule>
  </conditionalFormatting>
  <conditionalFormatting sqref="A54:J54">
    <cfRule type="cellIs" dxfId="728" priority="395" stopIfTrue="1" operator="lessThanOrEqual">
      <formula>0</formula>
    </cfRule>
  </conditionalFormatting>
  <conditionalFormatting sqref="E38">
    <cfRule type="cellIs" dxfId="727" priority="416" stopIfTrue="1" operator="lessThanOrEqual">
      <formula>0</formula>
    </cfRule>
  </conditionalFormatting>
  <conditionalFormatting sqref="E45">
    <cfRule type="cellIs" dxfId="726" priority="414" stopIfTrue="1" operator="lessThanOrEqual">
      <formula>0</formula>
    </cfRule>
  </conditionalFormatting>
  <conditionalFormatting sqref="E46:E47 E49">
    <cfRule type="cellIs" dxfId="725" priority="413" stopIfTrue="1" operator="lessThanOrEqual">
      <formula>0</formula>
    </cfRule>
  </conditionalFormatting>
  <conditionalFormatting sqref="B48:D48 F48:J48">
    <cfRule type="cellIs" dxfId="724" priority="411" stopIfTrue="1" operator="lessThanOrEqual">
      <formula>0</formula>
    </cfRule>
  </conditionalFormatting>
  <conditionalFormatting sqref="E48">
    <cfRule type="cellIs" dxfId="723" priority="405" stopIfTrue="1" operator="lessThanOrEqual">
      <formula>0</formula>
    </cfRule>
  </conditionalFormatting>
  <conditionalFormatting sqref="D52 F52:G52 I52:J52 A51:J51">
    <cfRule type="cellIs" dxfId="722" priority="402" stopIfTrue="1" operator="lessThanOrEqual">
      <formula>0</formula>
    </cfRule>
  </conditionalFormatting>
  <conditionalFormatting sqref="A59:J59 D60 F60:G60 J60">
    <cfRule type="cellIs" dxfId="721" priority="388" stopIfTrue="1" operator="lessThanOrEqual">
      <formula>0</formula>
    </cfRule>
  </conditionalFormatting>
  <conditionalFormatting sqref="F56:G56 A55:J55 D56 I56:J56">
    <cfRule type="cellIs" dxfId="720" priority="380" stopIfTrue="1" operator="lessThanOrEqual">
      <formula>0</formula>
    </cfRule>
  </conditionalFormatting>
  <conditionalFormatting sqref="D58 A57:D57 F57:J58">
    <cfRule type="cellIs" dxfId="719" priority="372" stopIfTrue="1" operator="lessThanOrEqual">
      <formula>0</formula>
    </cfRule>
  </conditionalFormatting>
  <conditionalFormatting sqref="E57">
    <cfRule type="cellIs" dxfId="718" priority="366" stopIfTrue="1" operator="lessThanOrEqual">
      <formula>0</formula>
    </cfRule>
  </conditionalFormatting>
  <conditionalFormatting sqref="I49">
    <cfRule type="cellIs" dxfId="717" priority="365" stopIfTrue="1" operator="lessThanOrEqual">
      <formula>0</formula>
    </cfRule>
  </conditionalFormatting>
  <conditionalFormatting sqref="I50">
    <cfRule type="cellIs" dxfId="716" priority="364" stopIfTrue="1" operator="lessThanOrEqual">
      <formula>0</formula>
    </cfRule>
  </conditionalFormatting>
  <conditionalFormatting sqref="D50">
    <cfRule type="cellIs" dxfId="715" priority="363" stopIfTrue="1" operator="lessThanOrEqual">
      <formula>0</formula>
    </cfRule>
  </conditionalFormatting>
  <conditionalFormatting sqref="A264:B264">
    <cfRule type="cellIs" dxfId="714" priority="362" stopIfTrue="1" operator="lessThanOrEqual">
      <formula>0</formula>
    </cfRule>
  </conditionalFormatting>
  <conditionalFormatting sqref="C264">
    <cfRule type="cellIs" dxfId="713" priority="361" stopIfTrue="1" operator="lessThanOrEqual">
      <formula>0</formula>
    </cfRule>
  </conditionalFormatting>
  <conditionalFormatting sqref="E264:G264">
    <cfRule type="cellIs" dxfId="712" priority="358" stopIfTrue="1" operator="lessThanOrEqual">
      <formula>0</formula>
    </cfRule>
  </conditionalFormatting>
  <conditionalFormatting sqref="H264">
    <cfRule type="cellIs" dxfId="711" priority="356" stopIfTrue="1" operator="lessThanOrEqual">
      <formula>0</formula>
    </cfRule>
  </conditionalFormatting>
  <conditionalFormatting sqref="I264">
    <cfRule type="cellIs" dxfId="710" priority="354" stopIfTrue="1" operator="lessThanOrEqual">
      <formula>0</formula>
    </cfRule>
  </conditionalFormatting>
  <conditionalFormatting sqref="D264">
    <cfRule type="cellIs" dxfId="709" priority="353" stopIfTrue="1" operator="lessThanOrEqual">
      <formula>0</formula>
    </cfRule>
  </conditionalFormatting>
  <conditionalFormatting sqref="J264">
    <cfRule type="cellIs" dxfId="708" priority="352" stopIfTrue="1" operator="lessThanOrEqual">
      <formula>0</formula>
    </cfRule>
  </conditionalFormatting>
  <conditionalFormatting sqref="E68">
    <cfRule type="cellIs" dxfId="707" priority="332" stopIfTrue="1" operator="lessThanOrEqual">
      <formula>0</formula>
    </cfRule>
  </conditionalFormatting>
  <conditionalFormatting sqref="D86:D90">
    <cfRule type="cellIs" dxfId="706" priority="331" stopIfTrue="1" operator="lessThanOrEqual">
      <formula>0</formula>
    </cfRule>
  </conditionalFormatting>
  <conditionalFormatting sqref="E107">
    <cfRule type="cellIs" dxfId="705" priority="329" stopIfTrue="1" operator="lessThanOrEqual">
      <formula>0</formula>
    </cfRule>
  </conditionalFormatting>
  <conditionalFormatting sqref="E132">
    <cfRule type="cellIs" dxfId="704" priority="327" stopIfTrue="1" operator="lessThanOrEqual">
      <formula>0</formula>
    </cfRule>
  </conditionalFormatting>
  <conditionalFormatting sqref="B146:I146">
    <cfRule type="cellIs" dxfId="703" priority="325" stopIfTrue="1" operator="lessThanOrEqual">
      <formula>0</formula>
    </cfRule>
  </conditionalFormatting>
  <conditionalFormatting sqref="B147:I147">
    <cfRule type="cellIs" dxfId="702" priority="318" stopIfTrue="1" operator="lessThanOrEqual">
      <formula>0</formula>
    </cfRule>
  </conditionalFormatting>
  <conditionalFormatting sqref="B170:J170">
    <cfRule type="cellIs" dxfId="701" priority="289" stopIfTrue="1" operator="lessThanOrEqual">
      <formula>0</formula>
    </cfRule>
  </conditionalFormatting>
  <conditionalFormatting sqref="B171:H171 J171">
    <cfRule type="cellIs" dxfId="700" priority="282" stopIfTrue="1" operator="lessThanOrEqual">
      <formula>0</formula>
    </cfRule>
  </conditionalFormatting>
  <conditionalFormatting sqref="C154">
    <cfRule type="cellIs" dxfId="699" priority="301" stopIfTrue="1" operator="lessThanOrEqual">
      <formula>0</formula>
    </cfRule>
  </conditionalFormatting>
  <conditionalFormatting sqref="B158:B160">
    <cfRule type="cellIs" dxfId="698" priority="295" stopIfTrue="1" operator="lessThanOrEqual">
      <formula>0</formula>
    </cfRule>
  </conditionalFormatting>
  <conditionalFormatting sqref="B156">
    <cfRule type="cellIs" dxfId="697" priority="300" stopIfTrue="1" operator="lessThanOrEqual">
      <formula>0</formula>
    </cfRule>
  </conditionalFormatting>
  <conditionalFormatting sqref="C156">
    <cfRule type="cellIs" dxfId="696" priority="299" stopIfTrue="1" operator="lessThanOrEqual">
      <formula>0</formula>
    </cfRule>
  </conditionalFormatting>
  <conditionalFormatting sqref="B157">
    <cfRule type="cellIs" dxfId="695" priority="297" stopIfTrue="1" operator="lessThanOrEqual">
      <formula>0</formula>
    </cfRule>
  </conditionalFormatting>
  <conditionalFormatting sqref="B172">
    <cfRule type="cellIs" dxfId="694" priority="294" stopIfTrue="1" operator="lessThanOrEqual">
      <formula>0</formula>
    </cfRule>
  </conditionalFormatting>
  <conditionalFormatting sqref="E129">
    <cfRule type="cellIs" dxfId="693" priority="291" stopIfTrue="1" operator="lessThanOrEqual">
      <formula>0</formula>
    </cfRule>
  </conditionalFormatting>
  <conditionalFormatting sqref="C172:J172">
    <cfRule type="cellIs" dxfId="692" priority="275" stopIfTrue="1" operator="lessThanOrEqual">
      <formula>0</formula>
    </cfRule>
  </conditionalFormatting>
  <conditionalFormatting sqref="C173:F173">
    <cfRule type="cellIs" dxfId="691" priority="267" stopIfTrue="1" operator="lessThanOrEqual">
      <formula>0</formula>
    </cfRule>
  </conditionalFormatting>
  <conditionalFormatting sqref="B173">
    <cfRule type="cellIs" dxfId="690" priority="254" stopIfTrue="1" operator="lessThanOrEqual">
      <formula>0</formula>
    </cfRule>
  </conditionalFormatting>
  <conditionalFormatting sqref="B174">
    <cfRule type="cellIs" dxfId="689" priority="253" stopIfTrue="1" operator="lessThanOrEqual">
      <formula>0</formula>
    </cfRule>
  </conditionalFormatting>
  <conditionalFormatting sqref="B175">
    <cfRule type="cellIs" dxfId="688" priority="251" stopIfTrue="1" operator="lessThanOrEqual">
      <formula>0</formula>
    </cfRule>
  </conditionalFormatting>
  <conditionalFormatting sqref="D176">
    <cfRule type="cellIs" dxfId="687" priority="243" stopIfTrue="1" operator="lessThanOrEqual">
      <formula>0</formula>
    </cfRule>
  </conditionalFormatting>
  <conditionalFormatting sqref="B176">
    <cfRule type="cellIs" dxfId="686" priority="241" stopIfTrue="1" operator="lessThanOrEqual">
      <formula>0</formula>
    </cfRule>
  </conditionalFormatting>
  <conditionalFormatting sqref="F176:I176">
    <cfRule type="cellIs" dxfId="685" priority="240" stopIfTrue="1" operator="lessThanOrEqual">
      <formula>0</formula>
    </cfRule>
  </conditionalFormatting>
  <conditionalFormatting sqref="B177">
    <cfRule type="cellIs" dxfId="684" priority="239" stopIfTrue="1" operator="lessThanOrEqual">
      <formula>0</formula>
    </cfRule>
  </conditionalFormatting>
  <conditionalFormatting sqref="B178:B179">
    <cfRule type="cellIs" dxfId="683" priority="238" stopIfTrue="1" operator="lessThanOrEqual">
      <formula>0</formula>
    </cfRule>
  </conditionalFormatting>
  <conditionalFormatting sqref="D266">
    <cfRule type="cellIs" dxfId="682" priority="237" stopIfTrue="1" operator="lessThanOrEqual">
      <formula>0</formula>
    </cfRule>
  </conditionalFormatting>
  <conditionalFormatting sqref="F266">
    <cfRule type="cellIs" dxfId="681" priority="236" stopIfTrue="1" operator="lessThanOrEqual">
      <formula>0</formula>
    </cfRule>
  </conditionalFormatting>
  <conditionalFormatting sqref="G266">
    <cfRule type="cellIs" dxfId="680" priority="232" stopIfTrue="1" operator="lessThanOrEqual">
      <formula>0</formula>
    </cfRule>
  </conditionalFormatting>
  <conditionalFormatting sqref="H266">
    <cfRule type="cellIs" dxfId="679" priority="230" stopIfTrue="1" operator="lessThanOrEqual">
      <formula>0</formula>
    </cfRule>
  </conditionalFormatting>
  <conditionalFormatting sqref="I266">
    <cfRule type="cellIs" dxfId="678" priority="228" stopIfTrue="1" operator="lessThanOrEqual">
      <formula>0</formula>
    </cfRule>
  </conditionalFormatting>
  <conditionalFormatting sqref="J266">
    <cfRule type="cellIs" dxfId="677" priority="227" stopIfTrue="1" operator="lessThanOrEqual">
      <formula>0</formula>
    </cfRule>
  </conditionalFormatting>
  <conditionalFormatting sqref="D150:F150">
    <cfRule type="cellIs" dxfId="676" priority="213" stopIfTrue="1" operator="lessThanOrEqual">
      <formula>0</formula>
    </cfRule>
  </conditionalFormatting>
  <conditionalFormatting sqref="I171">
    <cfRule type="cellIs" dxfId="675" priority="199" stopIfTrue="1" operator="lessThanOrEqual">
      <formula>0</formula>
    </cfRule>
  </conditionalFormatting>
  <conditionalFormatting sqref="G173">
    <cfRule type="cellIs" dxfId="674" priority="197" stopIfTrue="1" operator="lessThanOrEqual">
      <formula>0</formula>
    </cfRule>
  </conditionalFormatting>
  <conditionalFormatting sqref="J176">
    <cfRule type="cellIs" dxfId="673" priority="191" stopIfTrue="1" operator="lessThanOrEqual">
      <formula>0</formula>
    </cfRule>
  </conditionalFormatting>
  <conditionalFormatting sqref="J20">
    <cfRule type="cellIs" dxfId="672" priority="166" stopIfTrue="1" operator="lessThanOrEqual">
      <formula>0</formula>
    </cfRule>
  </conditionalFormatting>
  <conditionalFormatting sqref="A18:B18 D18 F18:H18 J18 A200:A202 C200:J200 C202:J202 C201:I201">
    <cfRule type="cellIs" dxfId="671" priority="167" stopIfTrue="1" operator="lessThanOrEqual">
      <formula>0</formula>
    </cfRule>
  </conditionalFormatting>
  <conditionalFormatting sqref="A21 F22:G22 F21:I21 I22 D21:D22">
    <cfRule type="cellIs" dxfId="670" priority="165" stopIfTrue="1" operator="lessThanOrEqual">
      <formula>0</formula>
    </cfRule>
  </conditionalFormatting>
  <conditionalFormatting sqref="E21">
    <cfRule type="cellIs" dxfId="669" priority="164" stopIfTrue="1" operator="lessThanOrEqual">
      <formula>0</formula>
    </cfRule>
  </conditionalFormatting>
  <conditionalFormatting sqref="J21:J22">
    <cfRule type="cellIs" dxfId="668" priority="163" stopIfTrue="1" operator="lessThanOrEqual">
      <formula>0</formula>
    </cfRule>
  </conditionalFormatting>
  <conditionalFormatting sqref="A20:I20">
    <cfRule type="cellIs" dxfId="667" priority="162" stopIfTrue="1" operator="lessThanOrEqual">
      <formula>0</formula>
    </cfRule>
  </conditionalFormatting>
  <conditionalFormatting sqref="B21:C22">
    <cfRule type="cellIs" dxfId="666" priority="161" stopIfTrue="1" operator="lessThanOrEqual">
      <formula>0</formula>
    </cfRule>
  </conditionalFormatting>
  <conditionalFormatting sqref="A22">
    <cfRule type="cellIs" dxfId="665" priority="160" stopIfTrue="1" operator="lessThanOrEqual">
      <formula>0</formula>
    </cfRule>
  </conditionalFormatting>
  <conditionalFormatting sqref="J24">
    <cfRule type="cellIs" dxfId="664" priority="159" stopIfTrue="1" operator="lessThanOrEqual">
      <formula>0</formula>
    </cfRule>
  </conditionalFormatting>
  <conditionalFormatting sqref="A24:H24">
    <cfRule type="cellIs" dxfId="663" priority="158" stopIfTrue="1" operator="lessThanOrEqual">
      <formula>0</formula>
    </cfRule>
  </conditionalFormatting>
  <conditionalFormatting sqref="I24">
    <cfRule type="cellIs" dxfId="662" priority="157" stopIfTrue="1" operator="lessThanOrEqual">
      <formula>0</formula>
    </cfRule>
  </conditionalFormatting>
  <conditionalFormatting sqref="B26">
    <cfRule type="cellIs" dxfId="661" priority="156" stopIfTrue="1" operator="lessThanOrEqual">
      <formula>0</formula>
    </cfRule>
  </conditionalFormatting>
  <conditionalFormatting sqref="E26:J26">
    <cfRule type="cellIs" dxfId="660" priority="155" stopIfTrue="1" operator="lessThanOrEqual">
      <formula>0</formula>
    </cfRule>
  </conditionalFormatting>
  <conditionalFormatting sqref="A26">
    <cfRule type="cellIs" dxfId="659" priority="154" stopIfTrue="1" operator="lessThanOrEqual">
      <formula>0</formula>
    </cfRule>
  </conditionalFormatting>
  <conditionalFormatting sqref="A32:B32 F33:G33 B33 D32:J32 I33:J33">
    <cfRule type="cellIs" dxfId="658" priority="153" stopIfTrue="1" operator="lessThanOrEqual">
      <formula>0</formula>
    </cfRule>
  </conditionalFormatting>
  <conditionalFormatting sqref="D33">
    <cfRule type="cellIs" dxfId="657" priority="147" stopIfTrue="1" operator="lessThanOrEqual">
      <formula>0</formula>
    </cfRule>
  </conditionalFormatting>
  <conditionalFormatting sqref="C32:C33">
    <cfRule type="cellIs" dxfId="656" priority="146" stopIfTrue="1" operator="lessThanOrEqual">
      <formula>0</formula>
    </cfRule>
  </conditionalFormatting>
  <conditionalFormatting sqref="D41:D42 F41:G42">
    <cfRule type="cellIs" dxfId="655" priority="145" stopIfTrue="1" operator="lessThanOrEqual">
      <formula>0</formula>
    </cfRule>
  </conditionalFormatting>
  <conditionalFormatting sqref="J41:J42">
    <cfRule type="cellIs" dxfId="654" priority="144" stopIfTrue="1" operator="lessThanOrEqual">
      <formula>0</formula>
    </cfRule>
  </conditionalFormatting>
  <conditionalFormatting sqref="I41:I42">
    <cfRule type="cellIs" dxfId="653" priority="143" stopIfTrue="1" operator="lessThanOrEqual">
      <formula>0</formula>
    </cfRule>
  </conditionalFormatting>
  <conditionalFormatting sqref="C41:C42">
    <cfRule type="cellIs" dxfId="652" priority="142" stopIfTrue="1" operator="lessThanOrEqual">
      <formula>0</formula>
    </cfRule>
  </conditionalFormatting>
  <conditionalFormatting sqref="J165">
    <cfRule type="cellIs" dxfId="651" priority="141" stopIfTrue="1" operator="lessThanOrEqual">
      <formula>0</formula>
    </cfRule>
  </conditionalFormatting>
  <conditionalFormatting sqref="B165">
    <cfRule type="cellIs" dxfId="650" priority="140" stopIfTrue="1" operator="lessThanOrEqual">
      <formula>0</formula>
    </cfRule>
  </conditionalFormatting>
  <conditionalFormatting sqref="D165 F165:G165 I165">
    <cfRule type="cellIs" dxfId="649" priority="139" stopIfTrue="1" operator="lessThanOrEqual">
      <formula>0</formula>
    </cfRule>
  </conditionalFormatting>
  <conditionalFormatting sqref="A180:A184 C180:J181 A198 D197 C196:D196 F197:G197 I197:J197 A186:A196 D185 F185:J185 F196:J196 D186:I186 C187:J189 F198:J198 C183:J183 C182:I182 C191:J191 C190:I190 C193:J193 C192:I192 C195:J195 C194:I194 D184:J184">
    <cfRule type="cellIs" dxfId="648" priority="133" stopIfTrue="1" operator="lessThanOrEqual">
      <formula>0</formula>
    </cfRule>
  </conditionalFormatting>
  <conditionalFormatting sqref="B180:B184 B200:B202 B186:B196">
    <cfRule type="cellIs" dxfId="647" priority="127" stopIfTrue="1" operator="lessThanOrEqual">
      <formula>0</formula>
    </cfRule>
  </conditionalFormatting>
  <conditionalFormatting sqref="E196">
    <cfRule type="cellIs" dxfId="646" priority="124" stopIfTrue="1" operator="lessThanOrEqual">
      <formula>0</formula>
    </cfRule>
  </conditionalFormatting>
  <conditionalFormatting sqref="D198:D199 F199:G199 I199:J199">
    <cfRule type="cellIs" dxfId="645" priority="123" stopIfTrue="1" operator="lessThanOrEqual">
      <formula>0</formula>
    </cfRule>
  </conditionalFormatting>
  <conditionalFormatting sqref="E198">
    <cfRule type="cellIs" dxfId="644" priority="117" stopIfTrue="1" operator="lessThanOrEqual">
      <formula>0</formula>
    </cfRule>
  </conditionalFormatting>
  <conditionalFormatting sqref="C198">
    <cfRule type="cellIs" dxfId="643" priority="116" stopIfTrue="1" operator="lessThanOrEqual">
      <formula>0</formula>
    </cfRule>
  </conditionalFormatting>
  <conditionalFormatting sqref="B198">
    <cfRule type="cellIs" dxfId="642" priority="115" stopIfTrue="1" operator="lessThanOrEqual">
      <formula>0</formula>
    </cfRule>
  </conditionalFormatting>
  <conditionalFormatting sqref="C184">
    <cfRule type="cellIs" dxfId="641" priority="60" stopIfTrue="1" operator="lessThanOrEqual">
      <formula>0</formula>
    </cfRule>
  </conditionalFormatting>
  <conditionalFormatting sqref="J117">
    <cfRule type="cellIs" dxfId="640" priority="95" stopIfTrue="1" operator="equal">
      <formula>"REGULAR"</formula>
    </cfRule>
    <cfRule type="cellIs" dxfId="639" priority="96" stopIfTrue="1" operator="equal">
      <formula>"BUENO"</formula>
    </cfRule>
    <cfRule type="cellIs" dxfId="638" priority="97" stopIfTrue="1" operator="equal">
      <formula>"EXCELENTE"</formula>
    </cfRule>
    <cfRule type="cellIs" dxfId="637" priority="98" stopIfTrue="1" operator="lessThanOrEqual">
      <formula>0</formula>
    </cfRule>
    <cfRule type="cellIs" dxfId="636" priority="99" stopIfTrue="1" operator="equal">
      <formula>"MALO"</formula>
    </cfRule>
  </conditionalFormatting>
  <conditionalFormatting sqref="J150 J146:J147 J141 J118">
    <cfRule type="cellIs" dxfId="635" priority="90" stopIfTrue="1" operator="equal">
      <formula>"REGULAR"</formula>
    </cfRule>
    <cfRule type="cellIs" dxfId="634" priority="91" stopIfTrue="1" operator="equal">
      <formula>"BUENO"</formula>
    </cfRule>
    <cfRule type="cellIs" dxfId="633" priority="92" stopIfTrue="1" operator="equal">
      <formula>"EXCELENTE"</formula>
    </cfRule>
    <cfRule type="cellIs" dxfId="632" priority="93" stopIfTrue="1" operator="lessThanOrEqual">
      <formula>0</formula>
    </cfRule>
    <cfRule type="cellIs" dxfId="631" priority="94" stopIfTrue="1" operator="equal">
      <formula>"MALO"</formula>
    </cfRule>
  </conditionalFormatting>
  <conditionalFormatting sqref="J201 J194 J192 J190 J186 J182 J179 J164 J162 J158:J159">
    <cfRule type="cellIs" dxfId="630" priority="89" stopIfTrue="1" operator="lessThanOrEqual">
      <formula>0</formula>
    </cfRule>
  </conditionalFormatting>
  <conditionalFormatting sqref="K201 M201 O201 Q201 K194 M194 O194 Q194 K192 M192 O192 Q192 K190 M190 O190 Q190 K186 M186 O186 Q186 K182 M182 O182 Q182 K179 M179 O179 Q179 K164 M164 O164 Q164 K162 M162 O162 Q162 K158:K159 M158:M159 O158:O159 Q158:Q159">
    <cfRule type="cellIs" dxfId="629" priority="83" stopIfTrue="1" operator="lessThanOrEqual">
      <formula>0</formula>
    </cfRule>
  </conditionalFormatting>
  <conditionalFormatting sqref="L201 N201 P201 R201 L194 N194 P194 R194 L192 N192 P192 R192 L190 N190 P190 R190 L186 N186 P186 R186 L182 N182 P182 R182 L179 N179 P179 R179 L164 N164 P164 R164 L162 N162 P162 R162 L158:L159 N158:N159 P158:P159 R158:R159">
    <cfRule type="cellIs" dxfId="628" priority="78" stopIfTrue="1" operator="equal">
      <formula>"REGULAR"</formula>
    </cfRule>
    <cfRule type="cellIs" dxfId="627" priority="79" stopIfTrue="1" operator="equal">
      <formula>"BUENO"</formula>
    </cfRule>
    <cfRule type="cellIs" dxfId="626" priority="80" stopIfTrue="1" operator="equal">
      <formula>"EXCELENTE"</formula>
    </cfRule>
    <cfRule type="cellIs" dxfId="625" priority="81" stopIfTrue="1" operator="lessThanOrEqual">
      <formula>0</formula>
    </cfRule>
    <cfRule type="cellIs" dxfId="624" priority="82" stopIfTrue="1" operator="equal">
      <formula>"MALO"</formula>
    </cfRule>
  </conditionalFormatting>
  <conditionalFormatting sqref="J151">
    <cfRule type="cellIs" dxfId="623" priority="55" stopIfTrue="1" operator="equal">
      <formula>"REGULAR"</formula>
    </cfRule>
    <cfRule type="cellIs" dxfId="622" priority="56" stopIfTrue="1" operator="equal">
      <formula>"BUENO"</formula>
    </cfRule>
    <cfRule type="cellIs" dxfId="621" priority="57" stopIfTrue="1" operator="equal">
      <formula>"EXCELENTE"</formula>
    </cfRule>
    <cfRule type="cellIs" dxfId="620" priority="58" stopIfTrue="1" operator="lessThanOrEqual">
      <formula>0</formula>
    </cfRule>
    <cfRule type="cellIs" dxfId="619" priority="59" stopIfTrue="1" operator="equal">
      <formula>"MALO"</formula>
    </cfRule>
  </conditionalFormatting>
  <conditionalFormatting sqref="J152">
    <cfRule type="cellIs" dxfId="618" priority="50" stopIfTrue="1" operator="equal">
      <formula>"REGULAR"</formula>
    </cfRule>
    <cfRule type="cellIs" dxfId="617" priority="51" stopIfTrue="1" operator="equal">
      <formula>"BUENO"</formula>
    </cfRule>
    <cfRule type="cellIs" dxfId="616" priority="52" stopIfTrue="1" operator="equal">
      <formula>"EXCELENTE"</formula>
    </cfRule>
    <cfRule type="cellIs" dxfId="615" priority="53" stopIfTrue="1" operator="lessThanOrEqual">
      <formula>0</formula>
    </cfRule>
    <cfRule type="cellIs" dxfId="614" priority="54" stopIfTrue="1" operator="equal">
      <formula>"MALO"</formula>
    </cfRule>
  </conditionalFormatting>
  <conditionalFormatting sqref="E254">
    <cfRule type="cellIs" dxfId="613" priority="2" stopIfTrue="1" operator="lessThanOrEqual">
      <formula>0</formula>
    </cfRule>
  </conditionalFormatting>
  <conditionalFormatting sqref="E257">
    <cfRule type="cellIs" dxfId="612" priority="1" stopIfTrue="1" operator="lessThanOrEqual">
      <formula>0</formula>
    </cfRule>
  </conditionalFormatting>
  <conditionalFormatting sqref="A203:A204 C203:J204">
    <cfRule type="cellIs" dxfId="611" priority="47" stopIfTrue="1" operator="lessThanOrEqual">
      <formula>0</formula>
    </cfRule>
  </conditionalFormatting>
  <conditionalFormatting sqref="B203:B204">
    <cfRule type="cellIs" dxfId="610" priority="46" stopIfTrue="1" operator="lessThanOrEqual">
      <formula>0</formula>
    </cfRule>
  </conditionalFormatting>
  <conditionalFormatting sqref="C214:J214 A214 D237 A238:A239 C236:D236 F236:J236 F237:G237 J237 C207:J207 A207:A208 D209:D211 C208:D208 F208:J208 F209:G211 I209:J211 A221:A224 C221:J224 A216 C216:J216 A226:A230 C226:J229 D231 A232:A236 C230:D230 F230:J231 C232:J235 D240:D241 A242 C239:D239 F239:H241 J239:J241 C242:J242 A245:A253 C238:J238 A257:D257 C245:J253 D258 F258:G258 I258:J258 F257:J257 A259:J259">
    <cfRule type="cellIs" dxfId="609" priority="45" stopIfTrue="1" operator="lessThanOrEqual">
      <formula>0</formula>
    </cfRule>
  </conditionalFormatting>
  <conditionalFormatting sqref="B214 B207:B208 B216">
    <cfRule type="cellIs" dxfId="608" priority="44" stopIfTrue="1" operator="lessThanOrEqual">
      <formula>0</formula>
    </cfRule>
  </conditionalFormatting>
  <conditionalFormatting sqref="B221:B224 B226:B230">
    <cfRule type="cellIs" dxfId="607" priority="43" stopIfTrue="1" operator="lessThanOrEqual">
      <formula>0</formula>
    </cfRule>
  </conditionalFormatting>
  <conditionalFormatting sqref="B232:B236 B238">
    <cfRule type="cellIs" dxfId="606" priority="42" stopIfTrue="1" operator="lessThanOrEqual">
      <formula>0</formula>
    </cfRule>
  </conditionalFormatting>
  <conditionalFormatting sqref="A212">
    <cfRule type="cellIs" dxfId="605" priority="41" stopIfTrue="1" operator="lessThanOrEqual">
      <formula>0</formula>
    </cfRule>
  </conditionalFormatting>
  <conditionalFormatting sqref="D212:D213 F212:J212 F213:G213 I213:J213">
    <cfRule type="cellIs" dxfId="604" priority="40" stopIfTrue="1" operator="lessThanOrEqual">
      <formula>0</formula>
    </cfRule>
  </conditionalFormatting>
  <conditionalFormatting sqref="E212">
    <cfRule type="cellIs" dxfId="603" priority="39" stopIfTrue="1" operator="lessThanOrEqual">
      <formula>0</formula>
    </cfRule>
  </conditionalFormatting>
  <conditionalFormatting sqref="C212">
    <cfRule type="cellIs" dxfId="602" priority="38" stopIfTrue="1" operator="lessThanOrEqual">
      <formula>0</formula>
    </cfRule>
  </conditionalFormatting>
  <conditionalFormatting sqref="B212">
    <cfRule type="cellIs" dxfId="601" priority="37" stopIfTrue="1" operator="lessThanOrEqual">
      <formula>0</formula>
    </cfRule>
  </conditionalFormatting>
  <conditionalFormatting sqref="B239 B242">
    <cfRule type="cellIs" dxfId="600" priority="36" stopIfTrue="1" operator="lessThanOrEqual">
      <formula>0</formula>
    </cfRule>
  </conditionalFormatting>
  <conditionalFormatting sqref="B245:B248">
    <cfRule type="cellIs" dxfId="599" priority="35" stopIfTrue="1" operator="lessThanOrEqual">
      <formula>0</formula>
    </cfRule>
  </conditionalFormatting>
  <conditionalFormatting sqref="B249:B253">
    <cfRule type="cellIs" dxfId="598" priority="34" stopIfTrue="1" operator="lessThanOrEqual">
      <formula>0</formula>
    </cfRule>
  </conditionalFormatting>
  <conditionalFormatting sqref="E236">
    <cfRule type="cellIs" dxfId="597" priority="33" stopIfTrue="1" operator="lessThanOrEqual">
      <formula>0</formula>
    </cfRule>
  </conditionalFormatting>
  <conditionalFormatting sqref="A205">
    <cfRule type="cellIs" dxfId="596" priority="32" stopIfTrue="1" operator="lessThanOrEqual">
      <formula>0</formula>
    </cfRule>
  </conditionalFormatting>
  <conditionalFormatting sqref="D205:D206 F205:J205 F206:G206 I206:J206">
    <cfRule type="cellIs" dxfId="595" priority="31" stopIfTrue="1" operator="lessThanOrEqual">
      <formula>0</formula>
    </cfRule>
  </conditionalFormatting>
  <conditionalFormatting sqref="E205">
    <cfRule type="cellIs" dxfId="594" priority="30" stopIfTrue="1" operator="lessThanOrEqual">
      <formula>0</formula>
    </cfRule>
  </conditionalFormatting>
  <conditionalFormatting sqref="C205">
    <cfRule type="cellIs" dxfId="593" priority="29" stopIfTrue="1" operator="lessThanOrEqual">
      <formula>0</formula>
    </cfRule>
  </conditionalFormatting>
  <conditionalFormatting sqref="B205">
    <cfRule type="cellIs" dxfId="592" priority="28" stopIfTrue="1" operator="lessThanOrEqual">
      <formula>0</formula>
    </cfRule>
  </conditionalFormatting>
  <conditionalFormatting sqref="E208">
    <cfRule type="cellIs" dxfId="591" priority="27" stopIfTrue="1" operator="lessThanOrEqual">
      <formula>0</formula>
    </cfRule>
  </conditionalFormatting>
  <conditionalFormatting sqref="A217">
    <cfRule type="cellIs" dxfId="590" priority="26" stopIfTrue="1" operator="lessThanOrEqual">
      <formula>0</formula>
    </cfRule>
  </conditionalFormatting>
  <conditionalFormatting sqref="D217:D218 F217:J217 F218:G218 I218:J218">
    <cfRule type="cellIs" dxfId="589" priority="25" stopIfTrue="1" operator="lessThanOrEqual">
      <formula>0</formula>
    </cfRule>
  </conditionalFormatting>
  <conditionalFormatting sqref="E217">
    <cfRule type="cellIs" dxfId="588" priority="24" stopIfTrue="1" operator="lessThanOrEqual">
      <formula>0</formula>
    </cfRule>
  </conditionalFormatting>
  <conditionalFormatting sqref="C217">
    <cfRule type="cellIs" dxfId="587" priority="23" stopIfTrue="1" operator="lessThanOrEqual">
      <formula>0</formula>
    </cfRule>
  </conditionalFormatting>
  <conditionalFormatting sqref="B217">
    <cfRule type="cellIs" dxfId="586" priority="22" stopIfTrue="1" operator="lessThanOrEqual">
      <formula>0</formula>
    </cfRule>
  </conditionalFormatting>
  <conditionalFormatting sqref="A219">
    <cfRule type="cellIs" dxfId="585" priority="21" stopIfTrue="1" operator="lessThanOrEqual">
      <formula>0</formula>
    </cfRule>
  </conditionalFormatting>
  <conditionalFormatting sqref="C219">
    <cfRule type="cellIs" dxfId="584" priority="20" stopIfTrue="1" operator="lessThanOrEqual">
      <formula>0</formula>
    </cfRule>
  </conditionalFormatting>
  <conditionalFormatting sqref="B219">
    <cfRule type="cellIs" dxfId="583" priority="19" stopIfTrue="1" operator="lessThanOrEqual">
      <formula>0</formula>
    </cfRule>
  </conditionalFormatting>
  <conditionalFormatting sqref="D219:D220 F219:J219 F220:G220 I220:J220">
    <cfRule type="cellIs" dxfId="582" priority="18" stopIfTrue="1" operator="lessThanOrEqual">
      <formula>0</formula>
    </cfRule>
  </conditionalFormatting>
  <conditionalFormatting sqref="E219">
    <cfRule type="cellIs" dxfId="581" priority="17" stopIfTrue="1" operator="lessThanOrEqual">
      <formula>0</formula>
    </cfRule>
  </conditionalFormatting>
  <conditionalFormatting sqref="D215 F215:G215 I215:J215">
    <cfRule type="cellIs" dxfId="580" priority="16" stopIfTrue="1" operator="lessThanOrEqual">
      <formula>0</formula>
    </cfRule>
  </conditionalFormatting>
  <conditionalFormatting sqref="B215">
    <cfRule type="cellIs" dxfId="579" priority="15" stopIfTrue="1" operator="lessThanOrEqual">
      <formula>0</formula>
    </cfRule>
  </conditionalFormatting>
  <conditionalFormatting sqref="A225">
    <cfRule type="cellIs" dxfId="578" priority="14" stopIfTrue="1" operator="lessThanOrEqual">
      <formula>0</formula>
    </cfRule>
  </conditionalFormatting>
  <conditionalFormatting sqref="B225">
    <cfRule type="cellIs" dxfId="577" priority="13" stopIfTrue="1" operator="lessThanOrEqual">
      <formula>0</formula>
    </cfRule>
  </conditionalFormatting>
  <conditionalFormatting sqref="C225:D225 F225:J225">
    <cfRule type="cellIs" dxfId="576" priority="12" stopIfTrue="1" operator="lessThanOrEqual">
      <formula>0</formula>
    </cfRule>
  </conditionalFormatting>
  <conditionalFormatting sqref="E225">
    <cfRule type="cellIs" dxfId="575" priority="11" stopIfTrue="1" operator="lessThanOrEqual">
      <formula>0</formula>
    </cfRule>
  </conditionalFormatting>
  <conditionalFormatting sqref="E230">
    <cfRule type="cellIs" dxfId="574" priority="10" stopIfTrue="1" operator="lessThanOrEqual">
      <formula>0</formula>
    </cfRule>
  </conditionalFormatting>
  <conditionalFormatting sqref="E239">
    <cfRule type="cellIs" dxfId="573" priority="9" stopIfTrue="1" operator="lessThanOrEqual">
      <formula>0</formula>
    </cfRule>
  </conditionalFormatting>
  <conditionalFormatting sqref="I239">
    <cfRule type="cellIs" dxfId="572" priority="8" stopIfTrue="1" operator="lessThanOrEqual">
      <formula>0</formula>
    </cfRule>
  </conditionalFormatting>
  <conditionalFormatting sqref="D244 C243:D243 F243:H243 F244:G244 A243 J243:J244">
    <cfRule type="cellIs" dxfId="571" priority="7" stopIfTrue="1" operator="lessThanOrEqual">
      <formula>0</formula>
    </cfRule>
  </conditionalFormatting>
  <conditionalFormatting sqref="B243">
    <cfRule type="cellIs" dxfId="570" priority="6" stopIfTrue="1" operator="lessThanOrEqual">
      <formula>0</formula>
    </cfRule>
  </conditionalFormatting>
  <conditionalFormatting sqref="E243">
    <cfRule type="cellIs" dxfId="569" priority="5" stopIfTrue="1" operator="lessThanOrEqual">
      <formula>0</formula>
    </cfRule>
  </conditionalFormatting>
  <conditionalFormatting sqref="I243:I244">
    <cfRule type="cellIs" dxfId="568" priority="4" stopIfTrue="1" operator="lessThanOrEqual">
      <formula>0</formula>
    </cfRule>
  </conditionalFormatting>
  <conditionalFormatting sqref="A254:D254 D255:D256 F255:G256 F254:J254 I255:J256">
    <cfRule type="cellIs" dxfId="567" priority="3" stopIfTrue="1" operator="lessThanOrEqual">
      <formula>0</formula>
    </cfRule>
  </conditionalFormatting>
  <hyperlinks>
    <hyperlink ref="J19" r:id="rId1"/>
    <hyperlink ref="J17" r:id="rId2"/>
    <hyperlink ref="J16" r:id="rId3"/>
    <hyperlink ref="J31" r:id="rId4"/>
    <hyperlink ref="J34" r:id="rId5"/>
    <hyperlink ref="J35" r:id="rId6"/>
    <hyperlink ref="J36" r:id="rId7"/>
    <hyperlink ref="J37" r:id="rId8"/>
    <hyperlink ref="J38" r:id="rId9"/>
    <hyperlink ref="J39" r:id="rId10"/>
    <hyperlink ref="J40" r:id="rId11"/>
    <hyperlink ref="J43" r:id="rId12"/>
    <hyperlink ref="J44" r:id="rId13"/>
    <hyperlink ref="J45" r:id="rId14"/>
    <hyperlink ref="J46" r:id="rId15"/>
    <hyperlink ref="J47" r:id="rId16"/>
    <hyperlink ref="J48" r:id="rId17"/>
    <hyperlink ref="J51" r:id="rId18"/>
    <hyperlink ref="J52" r:id="rId19"/>
    <hyperlink ref="J53" r:id="rId20"/>
    <hyperlink ref="J59" r:id="rId21"/>
    <hyperlink ref="J60" r:id="rId22"/>
    <hyperlink ref="J55" r:id="rId23"/>
    <hyperlink ref="J56" r:id="rId24"/>
    <hyperlink ref="J57" r:id="rId25"/>
    <hyperlink ref="J58" r:id="rId26"/>
    <hyperlink ref="J54" r:id="rId27"/>
    <hyperlink ref="J62" r:id="rId28"/>
    <hyperlink ref="J61" r:id="rId29"/>
    <hyperlink ref="J49" r:id="rId30"/>
    <hyperlink ref="J50" r:id="rId31"/>
    <hyperlink ref="J63" r:id="rId32"/>
    <hyperlink ref="J64" r:id="rId33" display="Contratode Servicio N° 12/2018"/>
    <hyperlink ref="J169" r:id="rId34"/>
    <hyperlink ref="J168" r:id="rId35"/>
    <hyperlink ref="J166" r:id="rId36"/>
    <hyperlink ref="J163" r:id="rId37"/>
    <hyperlink ref="J161" r:id="rId38"/>
    <hyperlink ref="J157" r:id="rId39"/>
    <hyperlink ref="J156" r:id="rId40"/>
    <hyperlink ref="J155" r:id="rId41"/>
    <hyperlink ref="J154" r:id="rId42"/>
    <hyperlink ref="J149" r:id="rId43"/>
    <hyperlink ref="J148" r:id="rId44"/>
    <hyperlink ref="J144" r:id="rId45"/>
    <hyperlink ref="J142" r:id="rId46"/>
    <hyperlink ref="J140" r:id="rId47"/>
    <hyperlink ref="J139" r:id="rId48"/>
    <hyperlink ref="J138" r:id="rId49"/>
    <hyperlink ref="J137" r:id="rId50"/>
    <hyperlink ref="J136" r:id="rId51"/>
    <hyperlink ref="J135" r:id="rId52"/>
    <hyperlink ref="J134" r:id="rId53"/>
    <hyperlink ref="J133" r:id="rId54"/>
    <hyperlink ref="J132" r:id="rId55"/>
    <hyperlink ref="J126" r:id="rId56"/>
    <hyperlink ref="J127" r:id="rId57"/>
    <hyperlink ref="J128" r:id="rId58"/>
    <hyperlink ref="J125" r:id="rId59"/>
    <hyperlink ref="J123" r:id="rId60"/>
    <hyperlink ref="J121" r:id="rId61"/>
    <hyperlink ref="J120" r:id="rId62"/>
    <hyperlink ref="J119" r:id="rId63"/>
    <hyperlink ref="J116" r:id="rId64"/>
    <hyperlink ref="J115" r:id="rId65"/>
    <hyperlink ref="J114" r:id="rId66"/>
    <hyperlink ref="J113" r:id="rId67"/>
    <hyperlink ref="J111" r:id="rId68"/>
    <hyperlink ref="J109" r:id="rId69"/>
    <hyperlink ref="J108" r:id="rId70"/>
    <hyperlink ref="J107" r:id="rId71"/>
    <hyperlink ref="J106" r:id="rId72"/>
    <hyperlink ref="J105" r:id="rId73"/>
    <hyperlink ref="J104" r:id="rId74"/>
    <hyperlink ref="J103" r:id="rId75"/>
    <hyperlink ref="J102" r:id="rId76"/>
    <hyperlink ref="J101" r:id="rId77"/>
    <hyperlink ref="J100" r:id="rId78"/>
    <hyperlink ref="J99" r:id="rId79"/>
    <hyperlink ref="J97" r:id="rId80"/>
    <hyperlink ref="J96" r:id="rId81"/>
    <hyperlink ref="J93" r:id="rId82"/>
    <hyperlink ref="J92" r:id="rId83" display="886/2018"/>
    <hyperlink ref="J90" r:id="rId84"/>
    <hyperlink ref="J89" r:id="rId85"/>
    <hyperlink ref="J88" r:id="rId86"/>
    <hyperlink ref="J87" r:id="rId87"/>
    <hyperlink ref="J86" r:id="rId88"/>
    <hyperlink ref="J85" r:id="rId89"/>
    <hyperlink ref="J84" r:id="rId90"/>
    <hyperlink ref="J83" r:id="rId91"/>
    <hyperlink ref="J82" r:id="rId92"/>
    <hyperlink ref="J81" r:id="rId93"/>
    <hyperlink ref="J80" r:id="rId94"/>
    <hyperlink ref="J79" r:id="rId95"/>
    <hyperlink ref="J78" r:id="rId96"/>
    <hyperlink ref="J77" r:id="rId97"/>
    <hyperlink ref="J76" r:id="rId98"/>
    <hyperlink ref="J73" r:id="rId99"/>
    <hyperlink ref="J70" r:id="rId100"/>
    <hyperlink ref="J69" r:id="rId101"/>
    <hyperlink ref="J66" r:id="rId102"/>
    <hyperlink ref="J65" r:id="rId103"/>
    <hyperlink ref="J131" r:id="rId104"/>
    <hyperlink ref="J130" r:id="rId105"/>
    <hyperlink ref="J129" r:id="rId106"/>
    <hyperlink ref="J124" r:id="rId107"/>
    <hyperlink ref="J112" r:id="rId108"/>
    <hyperlink ref="J110" r:id="rId109"/>
    <hyperlink ref="J98" r:id="rId110"/>
    <hyperlink ref="J94" r:id="rId111"/>
    <hyperlink ref="J91" r:id="rId112"/>
    <hyperlink ref="J75" r:id="rId113"/>
    <hyperlink ref="J74" r:id="rId114"/>
    <hyperlink ref="J72" r:id="rId115"/>
    <hyperlink ref="J71" r:id="rId116"/>
    <hyperlink ref="J68" r:id="rId117"/>
    <hyperlink ref="J67" r:id="rId118"/>
    <hyperlink ref="J23" r:id="rId119"/>
    <hyperlink ref="J20" r:id="rId120"/>
    <hyperlink ref="J30" r:id="rId121"/>
    <hyperlink ref="J29" r:id="rId122"/>
    <hyperlink ref="J25" r:id="rId123"/>
    <hyperlink ref="J266" r:id="rId124"/>
    <hyperlink ref="J264" r:id="rId125"/>
    <hyperlink ref="J265" r:id="rId126"/>
    <hyperlink ref="J204" r:id="rId127"/>
    <hyperlink ref="J205" r:id="rId128"/>
    <hyperlink ref="J206" r:id="rId129"/>
    <hyperlink ref="J207" r:id="rId130"/>
    <hyperlink ref="J208" r:id="rId131"/>
    <hyperlink ref="J209" r:id="rId132"/>
    <hyperlink ref="J210" r:id="rId133"/>
    <hyperlink ref="J211" r:id="rId134"/>
    <hyperlink ref="J212" r:id="rId135"/>
    <hyperlink ref="J213" r:id="rId136"/>
    <hyperlink ref="J214" r:id="rId137"/>
    <hyperlink ref="J215" r:id="rId138"/>
    <hyperlink ref="J216" r:id="rId139"/>
    <hyperlink ref="J217" r:id="rId140"/>
    <hyperlink ref="J218" r:id="rId141"/>
    <hyperlink ref="J219" r:id="rId142"/>
    <hyperlink ref="J220" r:id="rId143"/>
    <hyperlink ref="J221" r:id="rId144"/>
    <hyperlink ref="J222" r:id="rId145"/>
    <hyperlink ref="J224" r:id="rId146"/>
    <hyperlink ref="J225" r:id="rId147"/>
    <hyperlink ref="J226" r:id="rId148"/>
    <hyperlink ref="J227" r:id="rId149"/>
    <hyperlink ref="J228" r:id="rId150"/>
    <hyperlink ref="J229" r:id="rId151"/>
    <hyperlink ref="J230" r:id="rId152"/>
    <hyperlink ref="J231" r:id="rId153"/>
    <hyperlink ref="J232" r:id="rId154"/>
    <hyperlink ref="J233" r:id="rId155"/>
    <hyperlink ref="J234" r:id="rId156"/>
    <hyperlink ref="J235" r:id="rId157"/>
    <hyperlink ref="J236" r:id="rId158"/>
    <hyperlink ref="J237" r:id="rId159"/>
    <hyperlink ref="J238" r:id="rId160"/>
    <hyperlink ref="J239" r:id="rId161"/>
    <hyperlink ref="J240" r:id="rId162"/>
    <hyperlink ref="J241" r:id="rId163"/>
    <hyperlink ref="J242" r:id="rId164"/>
    <hyperlink ref="J243" r:id="rId165"/>
    <hyperlink ref="J244" r:id="rId166"/>
    <hyperlink ref="J245" r:id="rId167"/>
    <hyperlink ref="J246" r:id="rId168"/>
    <hyperlink ref="J249" r:id="rId169"/>
    <hyperlink ref="J250" r:id="rId170"/>
    <hyperlink ref="J251" r:id="rId171"/>
    <hyperlink ref="J252" r:id="rId172"/>
    <hyperlink ref="J253" r:id="rId173"/>
    <hyperlink ref="J259" r:id="rId174"/>
  </hyperlinks>
  <printOptions horizontalCentered="1"/>
  <pageMargins left="0" right="0" top="0.35433070866141736" bottom="0" header="0" footer="0"/>
  <pageSetup scale="45" orientation="landscape" r:id="rId175"/>
  <headerFooter alignWithMargins="0"/>
  <rowBreaks count="4" manualBreakCount="4">
    <brk id="72" max="18" man="1"/>
    <brk id="104" max="18" man="1"/>
    <brk id="138" max="18" man="1"/>
    <brk id="169" max="18" man="1"/>
  </rowBreaks>
  <colBreaks count="1" manualBreakCount="1">
    <brk id="20" max="1048575" man="1"/>
  </colBreaks>
  <drawing r:id="rId17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412"/>
  <sheetViews>
    <sheetView topLeftCell="D13" zoomScale="73" zoomScaleNormal="73" zoomScaleSheetLayoutView="21" workbookViewId="0">
      <pane ySplit="2" topLeftCell="A90" activePane="bottomLeft" state="frozen"/>
      <selection activeCell="A13" sqref="A13"/>
      <selection pane="bottomLeft" activeCell="R94" sqref="R94"/>
    </sheetView>
  </sheetViews>
  <sheetFormatPr baseColWidth="10" defaultColWidth="11.7109375" defaultRowHeight="12" x14ac:dyDescent="0.2"/>
  <cols>
    <col min="1" max="1" width="5" style="544" customWidth="1"/>
    <col min="2" max="2" width="11.28515625" style="537" customWidth="1"/>
    <col min="3" max="3" width="34.7109375" style="550" customWidth="1"/>
    <col min="4" max="4" width="38.5703125" style="598" customWidth="1"/>
    <col min="5" max="5" width="33.28515625" style="550" customWidth="1"/>
    <col min="6" max="6" width="16.85546875" style="552" customWidth="1"/>
    <col min="7" max="7" width="16" style="553" customWidth="1"/>
    <col min="8" max="8" width="18.7109375" style="551" customWidth="1"/>
    <col min="9" max="9" width="27" style="551" customWidth="1"/>
    <col min="10" max="10" width="18" style="546" customWidth="1"/>
    <col min="11" max="12" width="8" style="521" customWidth="1"/>
    <col min="13" max="14" width="6.7109375" style="521" bestFit="1" customWidth="1"/>
    <col min="15" max="18" width="6.7109375" style="546" bestFit="1" customWidth="1"/>
    <col min="19" max="19" width="32.28515625" style="547" customWidth="1"/>
    <col min="20" max="30" width="11.7109375" style="521" customWidth="1"/>
    <col min="31" max="237" width="11.7109375" style="521"/>
    <col min="238" max="238" width="5" style="521" customWidth="1"/>
    <col min="239" max="239" width="11.28515625" style="521" customWidth="1"/>
    <col min="240" max="240" width="32.5703125" style="521" customWidth="1"/>
    <col min="241" max="241" width="38.5703125" style="521" customWidth="1"/>
    <col min="242" max="242" width="0" style="521" hidden="1" customWidth="1"/>
    <col min="243" max="243" width="16.85546875" style="521" customWidth="1"/>
    <col min="244" max="244" width="16" style="521" customWidth="1"/>
    <col min="245" max="245" width="18.7109375" style="521" customWidth="1"/>
    <col min="246" max="246" width="0" style="521" hidden="1" customWidth="1"/>
    <col min="247" max="247" width="18" style="521" customWidth="1"/>
    <col min="248" max="248" width="0" style="521" hidden="1" customWidth="1"/>
    <col min="249" max="249" width="18.85546875" style="521" customWidth="1"/>
    <col min="250" max="250" width="0" style="521" hidden="1" customWidth="1"/>
    <col min="251" max="251" width="14.140625" style="521" customWidth="1"/>
    <col min="252" max="252" width="16.7109375" style="521" customWidth="1"/>
    <col min="253" max="265" width="0" style="521" hidden="1" customWidth="1"/>
    <col min="266" max="266" width="20.5703125" style="521" customWidth="1"/>
    <col min="267" max="268" width="8" style="521" customWidth="1"/>
    <col min="269" max="274" width="6.7109375" style="521" bestFit="1" customWidth="1"/>
    <col min="275" max="275" width="21.5703125" style="521" customWidth="1"/>
    <col min="276" max="286" width="11.7109375" style="521" customWidth="1"/>
    <col min="287" max="493" width="11.7109375" style="521"/>
    <col min="494" max="494" width="5" style="521" customWidth="1"/>
    <col min="495" max="495" width="11.28515625" style="521" customWidth="1"/>
    <col min="496" max="496" width="32.5703125" style="521" customWidth="1"/>
    <col min="497" max="497" width="38.5703125" style="521" customWidth="1"/>
    <col min="498" max="498" width="0" style="521" hidden="1" customWidth="1"/>
    <col min="499" max="499" width="16.85546875" style="521" customWidth="1"/>
    <col min="500" max="500" width="16" style="521" customWidth="1"/>
    <col min="501" max="501" width="18.7109375" style="521" customWidth="1"/>
    <col min="502" max="502" width="0" style="521" hidden="1" customWidth="1"/>
    <col min="503" max="503" width="18" style="521" customWidth="1"/>
    <col min="504" max="504" width="0" style="521" hidden="1" customWidth="1"/>
    <col min="505" max="505" width="18.85546875" style="521" customWidth="1"/>
    <col min="506" max="506" width="0" style="521" hidden="1" customWidth="1"/>
    <col min="507" max="507" width="14.140625" style="521" customWidth="1"/>
    <col min="508" max="508" width="16.7109375" style="521" customWidth="1"/>
    <col min="509" max="521" width="0" style="521" hidden="1" customWidth="1"/>
    <col min="522" max="522" width="20.5703125" style="521" customWidth="1"/>
    <col min="523" max="524" width="8" style="521" customWidth="1"/>
    <col min="525" max="530" width="6.7109375" style="521" bestFit="1" customWidth="1"/>
    <col min="531" max="531" width="21.5703125" style="521" customWidth="1"/>
    <col min="532" max="542" width="11.7109375" style="521" customWidth="1"/>
    <col min="543" max="749" width="11.7109375" style="521"/>
    <col min="750" max="750" width="5" style="521" customWidth="1"/>
    <col min="751" max="751" width="11.28515625" style="521" customWidth="1"/>
    <col min="752" max="752" width="32.5703125" style="521" customWidth="1"/>
    <col min="753" max="753" width="38.5703125" style="521" customWidth="1"/>
    <col min="754" max="754" width="0" style="521" hidden="1" customWidth="1"/>
    <col min="755" max="755" width="16.85546875" style="521" customWidth="1"/>
    <col min="756" max="756" width="16" style="521" customWidth="1"/>
    <col min="757" max="757" width="18.7109375" style="521" customWidth="1"/>
    <col min="758" max="758" width="0" style="521" hidden="1" customWidth="1"/>
    <col min="759" max="759" width="18" style="521" customWidth="1"/>
    <col min="760" max="760" width="0" style="521" hidden="1" customWidth="1"/>
    <col min="761" max="761" width="18.85546875" style="521" customWidth="1"/>
    <col min="762" max="762" width="0" style="521" hidden="1" customWidth="1"/>
    <col min="763" max="763" width="14.140625" style="521" customWidth="1"/>
    <col min="764" max="764" width="16.7109375" style="521" customWidth="1"/>
    <col min="765" max="777" width="0" style="521" hidden="1" customWidth="1"/>
    <col min="778" max="778" width="20.5703125" style="521" customWidth="1"/>
    <col min="779" max="780" width="8" style="521" customWidth="1"/>
    <col min="781" max="786" width="6.7109375" style="521" bestFit="1" customWidth="1"/>
    <col min="787" max="787" width="21.5703125" style="521" customWidth="1"/>
    <col min="788" max="798" width="11.7109375" style="521" customWidth="1"/>
    <col min="799" max="1005" width="11.7109375" style="521"/>
    <col min="1006" max="1006" width="5" style="521" customWidth="1"/>
    <col min="1007" max="1007" width="11.28515625" style="521" customWidth="1"/>
    <col min="1008" max="1008" width="32.5703125" style="521" customWidth="1"/>
    <col min="1009" max="1009" width="38.5703125" style="521" customWidth="1"/>
    <col min="1010" max="1010" width="0" style="521" hidden="1" customWidth="1"/>
    <col min="1011" max="1011" width="16.85546875" style="521" customWidth="1"/>
    <col min="1012" max="1012" width="16" style="521" customWidth="1"/>
    <col min="1013" max="1013" width="18.7109375" style="521" customWidth="1"/>
    <col min="1014" max="1014" width="0" style="521" hidden="1" customWidth="1"/>
    <col min="1015" max="1015" width="18" style="521" customWidth="1"/>
    <col min="1016" max="1016" width="0" style="521" hidden="1" customWidth="1"/>
    <col min="1017" max="1017" width="18.85546875" style="521" customWidth="1"/>
    <col min="1018" max="1018" width="0" style="521" hidden="1" customWidth="1"/>
    <col min="1019" max="1019" width="14.140625" style="521" customWidth="1"/>
    <col min="1020" max="1020" width="16.7109375" style="521" customWidth="1"/>
    <col min="1021" max="1033" width="0" style="521" hidden="1" customWidth="1"/>
    <col min="1034" max="1034" width="20.5703125" style="521" customWidth="1"/>
    <col min="1035" max="1036" width="8" style="521" customWidth="1"/>
    <col min="1037" max="1042" width="6.7109375" style="521" bestFit="1" customWidth="1"/>
    <col min="1043" max="1043" width="21.5703125" style="521" customWidth="1"/>
    <col min="1044" max="1054" width="11.7109375" style="521" customWidth="1"/>
    <col min="1055" max="1261" width="11.7109375" style="521"/>
    <col min="1262" max="1262" width="5" style="521" customWidth="1"/>
    <col min="1263" max="1263" width="11.28515625" style="521" customWidth="1"/>
    <col min="1264" max="1264" width="32.5703125" style="521" customWidth="1"/>
    <col min="1265" max="1265" width="38.5703125" style="521" customWidth="1"/>
    <col min="1266" max="1266" width="0" style="521" hidden="1" customWidth="1"/>
    <col min="1267" max="1267" width="16.85546875" style="521" customWidth="1"/>
    <col min="1268" max="1268" width="16" style="521" customWidth="1"/>
    <col min="1269" max="1269" width="18.7109375" style="521" customWidth="1"/>
    <col min="1270" max="1270" width="0" style="521" hidden="1" customWidth="1"/>
    <col min="1271" max="1271" width="18" style="521" customWidth="1"/>
    <col min="1272" max="1272" width="0" style="521" hidden="1" customWidth="1"/>
    <col min="1273" max="1273" width="18.85546875" style="521" customWidth="1"/>
    <col min="1274" max="1274" width="0" style="521" hidden="1" customWidth="1"/>
    <col min="1275" max="1275" width="14.140625" style="521" customWidth="1"/>
    <col min="1276" max="1276" width="16.7109375" style="521" customWidth="1"/>
    <col min="1277" max="1289" width="0" style="521" hidden="1" customWidth="1"/>
    <col min="1290" max="1290" width="20.5703125" style="521" customWidth="1"/>
    <col min="1291" max="1292" width="8" style="521" customWidth="1"/>
    <col min="1293" max="1298" width="6.7109375" style="521" bestFit="1" customWidth="1"/>
    <col min="1299" max="1299" width="21.5703125" style="521" customWidth="1"/>
    <col min="1300" max="1310" width="11.7109375" style="521" customWidth="1"/>
    <col min="1311" max="1517" width="11.7109375" style="521"/>
    <col min="1518" max="1518" width="5" style="521" customWidth="1"/>
    <col min="1519" max="1519" width="11.28515625" style="521" customWidth="1"/>
    <col min="1520" max="1520" width="32.5703125" style="521" customWidth="1"/>
    <col min="1521" max="1521" width="38.5703125" style="521" customWidth="1"/>
    <col min="1522" max="1522" width="0" style="521" hidden="1" customWidth="1"/>
    <col min="1523" max="1523" width="16.85546875" style="521" customWidth="1"/>
    <col min="1524" max="1524" width="16" style="521" customWidth="1"/>
    <col min="1525" max="1525" width="18.7109375" style="521" customWidth="1"/>
    <col min="1526" max="1526" width="0" style="521" hidden="1" customWidth="1"/>
    <col min="1527" max="1527" width="18" style="521" customWidth="1"/>
    <col min="1528" max="1528" width="0" style="521" hidden="1" customWidth="1"/>
    <col min="1529" max="1529" width="18.85546875" style="521" customWidth="1"/>
    <col min="1530" max="1530" width="0" style="521" hidden="1" customWidth="1"/>
    <col min="1531" max="1531" width="14.140625" style="521" customWidth="1"/>
    <col min="1532" max="1532" width="16.7109375" style="521" customWidth="1"/>
    <col min="1533" max="1545" width="0" style="521" hidden="1" customWidth="1"/>
    <col min="1546" max="1546" width="20.5703125" style="521" customWidth="1"/>
    <col min="1547" max="1548" width="8" style="521" customWidth="1"/>
    <col min="1549" max="1554" width="6.7109375" style="521" bestFit="1" customWidth="1"/>
    <col min="1555" max="1555" width="21.5703125" style="521" customWidth="1"/>
    <col min="1556" max="1566" width="11.7109375" style="521" customWidth="1"/>
    <col min="1567" max="1773" width="11.7109375" style="521"/>
    <col min="1774" max="1774" width="5" style="521" customWidth="1"/>
    <col min="1775" max="1775" width="11.28515625" style="521" customWidth="1"/>
    <col min="1776" max="1776" width="32.5703125" style="521" customWidth="1"/>
    <col min="1777" max="1777" width="38.5703125" style="521" customWidth="1"/>
    <col min="1778" max="1778" width="0" style="521" hidden="1" customWidth="1"/>
    <col min="1779" max="1779" width="16.85546875" style="521" customWidth="1"/>
    <col min="1780" max="1780" width="16" style="521" customWidth="1"/>
    <col min="1781" max="1781" width="18.7109375" style="521" customWidth="1"/>
    <col min="1782" max="1782" width="0" style="521" hidden="1" customWidth="1"/>
    <col min="1783" max="1783" width="18" style="521" customWidth="1"/>
    <col min="1784" max="1784" width="0" style="521" hidden="1" customWidth="1"/>
    <col min="1785" max="1785" width="18.85546875" style="521" customWidth="1"/>
    <col min="1786" max="1786" width="0" style="521" hidden="1" customWidth="1"/>
    <col min="1787" max="1787" width="14.140625" style="521" customWidth="1"/>
    <col min="1788" max="1788" width="16.7109375" style="521" customWidth="1"/>
    <col min="1789" max="1801" width="0" style="521" hidden="1" customWidth="1"/>
    <col min="1802" max="1802" width="20.5703125" style="521" customWidth="1"/>
    <col min="1803" max="1804" width="8" style="521" customWidth="1"/>
    <col min="1805" max="1810" width="6.7109375" style="521" bestFit="1" customWidth="1"/>
    <col min="1811" max="1811" width="21.5703125" style="521" customWidth="1"/>
    <col min="1812" max="1822" width="11.7109375" style="521" customWidth="1"/>
    <col min="1823" max="2029" width="11.7109375" style="521"/>
    <col min="2030" max="2030" width="5" style="521" customWidth="1"/>
    <col min="2031" max="2031" width="11.28515625" style="521" customWidth="1"/>
    <col min="2032" max="2032" width="32.5703125" style="521" customWidth="1"/>
    <col min="2033" max="2033" width="38.5703125" style="521" customWidth="1"/>
    <col min="2034" max="2034" width="0" style="521" hidden="1" customWidth="1"/>
    <col min="2035" max="2035" width="16.85546875" style="521" customWidth="1"/>
    <col min="2036" max="2036" width="16" style="521" customWidth="1"/>
    <col min="2037" max="2037" width="18.7109375" style="521" customWidth="1"/>
    <col min="2038" max="2038" width="0" style="521" hidden="1" customWidth="1"/>
    <col min="2039" max="2039" width="18" style="521" customWidth="1"/>
    <col min="2040" max="2040" width="0" style="521" hidden="1" customWidth="1"/>
    <col min="2041" max="2041" width="18.85546875" style="521" customWidth="1"/>
    <col min="2042" max="2042" width="0" style="521" hidden="1" customWidth="1"/>
    <col min="2043" max="2043" width="14.140625" style="521" customWidth="1"/>
    <col min="2044" max="2044" width="16.7109375" style="521" customWidth="1"/>
    <col min="2045" max="2057" width="0" style="521" hidden="1" customWidth="1"/>
    <col min="2058" max="2058" width="20.5703125" style="521" customWidth="1"/>
    <col min="2059" max="2060" width="8" style="521" customWidth="1"/>
    <col min="2061" max="2066" width="6.7109375" style="521" bestFit="1" customWidth="1"/>
    <col min="2067" max="2067" width="21.5703125" style="521" customWidth="1"/>
    <col min="2068" max="2078" width="11.7109375" style="521" customWidth="1"/>
    <col min="2079" max="2285" width="11.7109375" style="521"/>
    <col min="2286" max="2286" width="5" style="521" customWidth="1"/>
    <col min="2287" max="2287" width="11.28515625" style="521" customWidth="1"/>
    <col min="2288" max="2288" width="32.5703125" style="521" customWidth="1"/>
    <col min="2289" max="2289" width="38.5703125" style="521" customWidth="1"/>
    <col min="2290" max="2290" width="0" style="521" hidden="1" customWidth="1"/>
    <col min="2291" max="2291" width="16.85546875" style="521" customWidth="1"/>
    <col min="2292" max="2292" width="16" style="521" customWidth="1"/>
    <col min="2293" max="2293" width="18.7109375" style="521" customWidth="1"/>
    <col min="2294" max="2294" width="0" style="521" hidden="1" customWidth="1"/>
    <col min="2295" max="2295" width="18" style="521" customWidth="1"/>
    <col min="2296" max="2296" width="0" style="521" hidden="1" customWidth="1"/>
    <col min="2297" max="2297" width="18.85546875" style="521" customWidth="1"/>
    <col min="2298" max="2298" width="0" style="521" hidden="1" customWidth="1"/>
    <col min="2299" max="2299" width="14.140625" style="521" customWidth="1"/>
    <col min="2300" max="2300" width="16.7109375" style="521" customWidth="1"/>
    <col min="2301" max="2313" width="0" style="521" hidden="1" customWidth="1"/>
    <col min="2314" max="2314" width="20.5703125" style="521" customWidth="1"/>
    <col min="2315" max="2316" width="8" style="521" customWidth="1"/>
    <col min="2317" max="2322" width="6.7109375" style="521" bestFit="1" customWidth="1"/>
    <col min="2323" max="2323" width="21.5703125" style="521" customWidth="1"/>
    <col min="2324" max="2334" width="11.7109375" style="521" customWidth="1"/>
    <col min="2335" max="2541" width="11.7109375" style="521"/>
    <col min="2542" max="2542" width="5" style="521" customWidth="1"/>
    <col min="2543" max="2543" width="11.28515625" style="521" customWidth="1"/>
    <col min="2544" max="2544" width="32.5703125" style="521" customWidth="1"/>
    <col min="2545" max="2545" width="38.5703125" style="521" customWidth="1"/>
    <col min="2546" max="2546" width="0" style="521" hidden="1" customWidth="1"/>
    <col min="2547" max="2547" width="16.85546875" style="521" customWidth="1"/>
    <col min="2548" max="2548" width="16" style="521" customWidth="1"/>
    <col min="2549" max="2549" width="18.7109375" style="521" customWidth="1"/>
    <col min="2550" max="2550" width="0" style="521" hidden="1" customWidth="1"/>
    <col min="2551" max="2551" width="18" style="521" customWidth="1"/>
    <col min="2552" max="2552" width="0" style="521" hidden="1" customWidth="1"/>
    <col min="2553" max="2553" width="18.85546875" style="521" customWidth="1"/>
    <col min="2554" max="2554" width="0" style="521" hidden="1" customWidth="1"/>
    <col min="2555" max="2555" width="14.140625" style="521" customWidth="1"/>
    <col min="2556" max="2556" width="16.7109375" style="521" customWidth="1"/>
    <col min="2557" max="2569" width="0" style="521" hidden="1" customWidth="1"/>
    <col min="2570" max="2570" width="20.5703125" style="521" customWidth="1"/>
    <col min="2571" max="2572" width="8" style="521" customWidth="1"/>
    <col min="2573" max="2578" width="6.7109375" style="521" bestFit="1" customWidth="1"/>
    <col min="2579" max="2579" width="21.5703125" style="521" customWidth="1"/>
    <col min="2580" max="2590" width="11.7109375" style="521" customWidth="1"/>
    <col min="2591" max="2797" width="11.7109375" style="521"/>
    <col min="2798" max="2798" width="5" style="521" customWidth="1"/>
    <col min="2799" max="2799" width="11.28515625" style="521" customWidth="1"/>
    <col min="2800" max="2800" width="32.5703125" style="521" customWidth="1"/>
    <col min="2801" max="2801" width="38.5703125" style="521" customWidth="1"/>
    <col min="2802" max="2802" width="0" style="521" hidden="1" customWidth="1"/>
    <col min="2803" max="2803" width="16.85546875" style="521" customWidth="1"/>
    <col min="2804" max="2804" width="16" style="521" customWidth="1"/>
    <col min="2805" max="2805" width="18.7109375" style="521" customWidth="1"/>
    <col min="2806" max="2806" width="0" style="521" hidden="1" customWidth="1"/>
    <col min="2807" max="2807" width="18" style="521" customWidth="1"/>
    <col min="2808" max="2808" width="0" style="521" hidden="1" customWidth="1"/>
    <col min="2809" max="2809" width="18.85546875" style="521" customWidth="1"/>
    <col min="2810" max="2810" width="0" style="521" hidden="1" customWidth="1"/>
    <col min="2811" max="2811" width="14.140625" style="521" customWidth="1"/>
    <col min="2812" max="2812" width="16.7109375" style="521" customWidth="1"/>
    <col min="2813" max="2825" width="0" style="521" hidden="1" customWidth="1"/>
    <col min="2826" max="2826" width="20.5703125" style="521" customWidth="1"/>
    <col min="2827" max="2828" width="8" style="521" customWidth="1"/>
    <col min="2829" max="2834" width="6.7109375" style="521" bestFit="1" customWidth="1"/>
    <col min="2835" max="2835" width="21.5703125" style="521" customWidth="1"/>
    <col min="2836" max="2846" width="11.7109375" style="521" customWidth="1"/>
    <col min="2847" max="3053" width="11.7109375" style="521"/>
    <col min="3054" max="3054" width="5" style="521" customWidth="1"/>
    <col min="3055" max="3055" width="11.28515625" style="521" customWidth="1"/>
    <col min="3056" max="3056" width="32.5703125" style="521" customWidth="1"/>
    <col min="3057" max="3057" width="38.5703125" style="521" customWidth="1"/>
    <col min="3058" max="3058" width="0" style="521" hidden="1" customWidth="1"/>
    <col min="3059" max="3059" width="16.85546875" style="521" customWidth="1"/>
    <col min="3060" max="3060" width="16" style="521" customWidth="1"/>
    <col min="3061" max="3061" width="18.7109375" style="521" customWidth="1"/>
    <col min="3062" max="3062" width="0" style="521" hidden="1" customWidth="1"/>
    <col min="3063" max="3063" width="18" style="521" customWidth="1"/>
    <col min="3064" max="3064" width="0" style="521" hidden="1" customWidth="1"/>
    <col min="3065" max="3065" width="18.85546875" style="521" customWidth="1"/>
    <col min="3066" max="3066" width="0" style="521" hidden="1" customWidth="1"/>
    <col min="3067" max="3067" width="14.140625" style="521" customWidth="1"/>
    <col min="3068" max="3068" width="16.7109375" style="521" customWidth="1"/>
    <col min="3069" max="3081" width="0" style="521" hidden="1" customWidth="1"/>
    <col min="3082" max="3082" width="20.5703125" style="521" customWidth="1"/>
    <col min="3083" max="3084" width="8" style="521" customWidth="1"/>
    <col min="3085" max="3090" width="6.7109375" style="521" bestFit="1" customWidth="1"/>
    <col min="3091" max="3091" width="21.5703125" style="521" customWidth="1"/>
    <col min="3092" max="3102" width="11.7109375" style="521" customWidth="1"/>
    <col min="3103" max="3309" width="11.7109375" style="521"/>
    <col min="3310" max="3310" width="5" style="521" customWidth="1"/>
    <col min="3311" max="3311" width="11.28515625" style="521" customWidth="1"/>
    <col min="3312" max="3312" width="32.5703125" style="521" customWidth="1"/>
    <col min="3313" max="3313" width="38.5703125" style="521" customWidth="1"/>
    <col min="3314" max="3314" width="0" style="521" hidden="1" customWidth="1"/>
    <col min="3315" max="3315" width="16.85546875" style="521" customWidth="1"/>
    <col min="3316" max="3316" width="16" style="521" customWidth="1"/>
    <col min="3317" max="3317" width="18.7109375" style="521" customWidth="1"/>
    <col min="3318" max="3318" width="0" style="521" hidden="1" customWidth="1"/>
    <col min="3319" max="3319" width="18" style="521" customWidth="1"/>
    <col min="3320" max="3320" width="0" style="521" hidden="1" customWidth="1"/>
    <col min="3321" max="3321" width="18.85546875" style="521" customWidth="1"/>
    <col min="3322" max="3322" width="0" style="521" hidden="1" customWidth="1"/>
    <col min="3323" max="3323" width="14.140625" style="521" customWidth="1"/>
    <col min="3324" max="3324" width="16.7109375" style="521" customWidth="1"/>
    <col min="3325" max="3337" width="0" style="521" hidden="1" customWidth="1"/>
    <col min="3338" max="3338" width="20.5703125" style="521" customWidth="1"/>
    <col min="3339" max="3340" width="8" style="521" customWidth="1"/>
    <col min="3341" max="3346" width="6.7109375" style="521" bestFit="1" customWidth="1"/>
    <col min="3347" max="3347" width="21.5703125" style="521" customWidth="1"/>
    <col min="3348" max="3358" width="11.7109375" style="521" customWidth="1"/>
    <col min="3359" max="3565" width="11.7109375" style="521"/>
    <col min="3566" max="3566" width="5" style="521" customWidth="1"/>
    <col min="3567" max="3567" width="11.28515625" style="521" customWidth="1"/>
    <col min="3568" max="3568" width="32.5703125" style="521" customWidth="1"/>
    <col min="3569" max="3569" width="38.5703125" style="521" customWidth="1"/>
    <col min="3570" max="3570" width="0" style="521" hidden="1" customWidth="1"/>
    <col min="3571" max="3571" width="16.85546875" style="521" customWidth="1"/>
    <col min="3572" max="3572" width="16" style="521" customWidth="1"/>
    <col min="3573" max="3573" width="18.7109375" style="521" customWidth="1"/>
    <col min="3574" max="3574" width="0" style="521" hidden="1" customWidth="1"/>
    <col min="3575" max="3575" width="18" style="521" customWidth="1"/>
    <col min="3576" max="3576" width="0" style="521" hidden="1" customWidth="1"/>
    <col min="3577" max="3577" width="18.85546875" style="521" customWidth="1"/>
    <col min="3578" max="3578" width="0" style="521" hidden="1" customWidth="1"/>
    <col min="3579" max="3579" width="14.140625" style="521" customWidth="1"/>
    <col min="3580" max="3580" width="16.7109375" style="521" customWidth="1"/>
    <col min="3581" max="3593" width="0" style="521" hidden="1" customWidth="1"/>
    <col min="3594" max="3594" width="20.5703125" style="521" customWidth="1"/>
    <col min="3595" max="3596" width="8" style="521" customWidth="1"/>
    <col min="3597" max="3602" width="6.7109375" style="521" bestFit="1" customWidth="1"/>
    <col min="3603" max="3603" width="21.5703125" style="521" customWidth="1"/>
    <col min="3604" max="3614" width="11.7109375" style="521" customWidth="1"/>
    <col min="3615" max="3821" width="11.7109375" style="521"/>
    <col min="3822" max="3822" width="5" style="521" customWidth="1"/>
    <col min="3823" max="3823" width="11.28515625" style="521" customWidth="1"/>
    <col min="3824" max="3824" width="32.5703125" style="521" customWidth="1"/>
    <col min="3825" max="3825" width="38.5703125" style="521" customWidth="1"/>
    <col min="3826" max="3826" width="0" style="521" hidden="1" customWidth="1"/>
    <col min="3827" max="3827" width="16.85546875" style="521" customWidth="1"/>
    <col min="3828" max="3828" width="16" style="521" customWidth="1"/>
    <col min="3829" max="3829" width="18.7109375" style="521" customWidth="1"/>
    <col min="3830" max="3830" width="0" style="521" hidden="1" customWidth="1"/>
    <col min="3831" max="3831" width="18" style="521" customWidth="1"/>
    <col min="3832" max="3832" width="0" style="521" hidden="1" customWidth="1"/>
    <col min="3833" max="3833" width="18.85546875" style="521" customWidth="1"/>
    <col min="3834" max="3834" width="0" style="521" hidden="1" customWidth="1"/>
    <col min="3835" max="3835" width="14.140625" style="521" customWidth="1"/>
    <col min="3836" max="3836" width="16.7109375" style="521" customWidth="1"/>
    <col min="3837" max="3849" width="0" style="521" hidden="1" customWidth="1"/>
    <col min="3850" max="3850" width="20.5703125" style="521" customWidth="1"/>
    <col min="3851" max="3852" width="8" style="521" customWidth="1"/>
    <col min="3853" max="3858" width="6.7109375" style="521" bestFit="1" customWidth="1"/>
    <col min="3859" max="3859" width="21.5703125" style="521" customWidth="1"/>
    <col min="3860" max="3870" width="11.7109375" style="521" customWidth="1"/>
    <col min="3871" max="4077" width="11.7109375" style="521"/>
    <col min="4078" max="4078" width="5" style="521" customWidth="1"/>
    <col min="4079" max="4079" width="11.28515625" style="521" customWidth="1"/>
    <col min="4080" max="4080" width="32.5703125" style="521" customWidth="1"/>
    <col min="4081" max="4081" width="38.5703125" style="521" customWidth="1"/>
    <col min="4082" max="4082" width="0" style="521" hidden="1" customWidth="1"/>
    <col min="4083" max="4083" width="16.85546875" style="521" customWidth="1"/>
    <col min="4084" max="4084" width="16" style="521" customWidth="1"/>
    <col min="4085" max="4085" width="18.7109375" style="521" customWidth="1"/>
    <col min="4086" max="4086" width="0" style="521" hidden="1" customWidth="1"/>
    <col min="4087" max="4087" width="18" style="521" customWidth="1"/>
    <col min="4088" max="4088" width="0" style="521" hidden="1" customWidth="1"/>
    <col min="4089" max="4089" width="18.85546875" style="521" customWidth="1"/>
    <col min="4090" max="4090" width="0" style="521" hidden="1" customWidth="1"/>
    <col min="4091" max="4091" width="14.140625" style="521" customWidth="1"/>
    <col min="4092" max="4092" width="16.7109375" style="521" customWidth="1"/>
    <col min="4093" max="4105" width="0" style="521" hidden="1" customWidth="1"/>
    <col min="4106" max="4106" width="20.5703125" style="521" customWidth="1"/>
    <col min="4107" max="4108" width="8" style="521" customWidth="1"/>
    <col min="4109" max="4114" width="6.7109375" style="521" bestFit="1" customWidth="1"/>
    <col min="4115" max="4115" width="21.5703125" style="521" customWidth="1"/>
    <col min="4116" max="4126" width="11.7109375" style="521" customWidth="1"/>
    <col min="4127" max="4333" width="11.7109375" style="521"/>
    <col min="4334" max="4334" width="5" style="521" customWidth="1"/>
    <col min="4335" max="4335" width="11.28515625" style="521" customWidth="1"/>
    <col min="4336" max="4336" width="32.5703125" style="521" customWidth="1"/>
    <col min="4337" max="4337" width="38.5703125" style="521" customWidth="1"/>
    <col min="4338" max="4338" width="0" style="521" hidden="1" customWidth="1"/>
    <col min="4339" max="4339" width="16.85546875" style="521" customWidth="1"/>
    <col min="4340" max="4340" width="16" style="521" customWidth="1"/>
    <col min="4341" max="4341" width="18.7109375" style="521" customWidth="1"/>
    <col min="4342" max="4342" width="0" style="521" hidden="1" customWidth="1"/>
    <col min="4343" max="4343" width="18" style="521" customWidth="1"/>
    <col min="4344" max="4344" width="0" style="521" hidden="1" customWidth="1"/>
    <col min="4345" max="4345" width="18.85546875" style="521" customWidth="1"/>
    <col min="4346" max="4346" width="0" style="521" hidden="1" customWidth="1"/>
    <col min="4347" max="4347" width="14.140625" style="521" customWidth="1"/>
    <col min="4348" max="4348" width="16.7109375" style="521" customWidth="1"/>
    <col min="4349" max="4361" width="0" style="521" hidden="1" customWidth="1"/>
    <col min="4362" max="4362" width="20.5703125" style="521" customWidth="1"/>
    <col min="4363" max="4364" width="8" style="521" customWidth="1"/>
    <col min="4365" max="4370" width="6.7109375" style="521" bestFit="1" customWidth="1"/>
    <col min="4371" max="4371" width="21.5703125" style="521" customWidth="1"/>
    <col min="4372" max="4382" width="11.7109375" style="521" customWidth="1"/>
    <col min="4383" max="4589" width="11.7109375" style="521"/>
    <col min="4590" max="4590" width="5" style="521" customWidth="1"/>
    <col min="4591" max="4591" width="11.28515625" style="521" customWidth="1"/>
    <col min="4592" max="4592" width="32.5703125" style="521" customWidth="1"/>
    <col min="4593" max="4593" width="38.5703125" style="521" customWidth="1"/>
    <col min="4594" max="4594" width="0" style="521" hidden="1" customWidth="1"/>
    <col min="4595" max="4595" width="16.85546875" style="521" customWidth="1"/>
    <col min="4596" max="4596" width="16" style="521" customWidth="1"/>
    <col min="4597" max="4597" width="18.7109375" style="521" customWidth="1"/>
    <col min="4598" max="4598" width="0" style="521" hidden="1" customWidth="1"/>
    <col min="4599" max="4599" width="18" style="521" customWidth="1"/>
    <col min="4600" max="4600" width="0" style="521" hidden="1" customWidth="1"/>
    <col min="4601" max="4601" width="18.85546875" style="521" customWidth="1"/>
    <col min="4602" max="4602" width="0" style="521" hidden="1" customWidth="1"/>
    <col min="4603" max="4603" width="14.140625" style="521" customWidth="1"/>
    <col min="4604" max="4604" width="16.7109375" style="521" customWidth="1"/>
    <col min="4605" max="4617" width="0" style="521" hidden="1" customWidth="1"/>
    <col min="4618" max="4618" width="20.5703125" style="521" customWidth="1"/>
    <col min="4619" max="4620" width="8" style="521" customWidth="1"/>
    <col min="4621" max="4626" width="6.7109375" style="521" bestFit="1" customWidth="1"/>
    <col min="4627" max="4627" width="21.5703125" style="521" customWidth="1"/>
    <col min="4628" max="4638" width="11.7109375" style="521" customWidth="1"/>
    <col min="4639" max="4845" width="11.7109375" style="521"/>
    <col min="4846" max="4846" width="5" style="521" customWidth="1"/>
    <col min="4847" max="4847" width="11.28515625" style="521" customWidth="1"/>
    <col min="4848" max="4848" width="32.5703125" style="521" customWidth="1"/>
    <col min="4849" max="4849" width="38.5703125" style="521" customWidth="1"/>
    <col min="4850" max="4850" width="0" style="521" hidden="1" customWidth="1"/>
    <col min="4851" max="4851" width="16.85546875" style="521" customWidth="1"/>
    <col min="4852" max="4852" width="16" style="521" customWidth="1"/>
    <col min="4853" max="4853" width="18.7109375" style="521" customWidth="1"/>
    <col min="4854" max="4854" width="0" style="521" hidden="1" customWidth="1"/>
    <col min="4855" max="4855" width="18" style="521" customWidth="1"/>
    <col min="4856" max="4856" width="0" style="521" hidden="1" customWidth="1"/>
    <col min="4857" max="4857" width="18.85546875" style="521" customWidth="1"/>
    <col min="4858" max="4858" width="0" style="521" hidden="1" customWidth="1"/>
    <col min="4859" max="4859" width="14.140625" style="521" customWidth="1"/>
    <col min="4860" max="4860" width="16.7109375" style="521" customWidth="1"/>
    <col min="4861" max="4873" width="0" style="521" hidden="1" customWidth="1"/>
    <col min="4874" max="4874" width="20.5703125" style="521" customWidth="1"/>
    <col min="4875" max="4876" width="8" style="521" customWidth="1"/>
    <col min="4877" max="4882" width="6.7109375" style="521" bestFit="1" customWidth="1"/>
    <col min="4883" max="4883" width="21.5703125" style="521" customWidth="1"/>
    <col min="4884" max="4894" width="11.7109375" style="521" customWidth="1"/>
    <col min="4895" max="5101" width="11.7109375" style="521"/>
    <col min="5102" max="5102" width="5" style="521" customWidth="1"/>
    <col min="5103" max="5103" width="11.28515625" style="521" customWidth="1"/>
    <col min="5104" max="5104" width="32.5703125" style="521" customWidth="1"/>
    <col min="5105" max="5105" width="38.5703125" style="521" customWidth="1"/>
    <col min="5106" max="5106" width="0" style="521" hidden="1" customWidth="1"/>
    <col min="5107" max="5107" width="16.85546875" style="521" customWidth="1"/>
    <col min="5108" max="5108" width="16" style="521" customWidth="1"/>
    <col min="5109" max="5109" width="18.7109375" style="521" customWidth="1"/>
    <col min="5110" max="5110" width="0" style="521" hidden="1" customWidth="1"/>
    <col min="5111" max="5111" width="18" style="521" customWidth="1"/>
    <col min="5112" max="5112" width="0" style="521" hidden="1" customWidth="1"/>
    <col min="5113" max="5113" width="18.85546875" style="521" customWidth="1"/>
    <col min="5114" max="5114" width="0" style="521" hidden="1" customWidth="1"/>
    <col min="5115" max="5115" width="14.140625" style="521" customWidth="1"/>
    <col min="5116" max="5116" width="16.7109375" style="521" customWidth="1"/>
    <col min="5117" max="5129" width="0" style="521" hidden="1" customWidth="1"/>
    <col min="5130" max="5130" width="20.5703125" style="521" customWidth="1"/>
    <col min="5131" max="5132" width="8" style="521" customWidth="1"/>
    <col min="5133" max="5138" width="6.7109375" style="521" bestFit="1" customWidth="1"/>
    <col min="5139" max="5139" width="21.5703125" style="521" customWidth="1"/>
    <col min="5140" max="5150" width="11.7109375" style="521" customWidth="1"/>
    <col min="5151" max="5357" width="11.7109375" style="521"/>
    <col min="5358" max="5358" width="5" style="521" customWidth="1"/>
    <col min="5359" max="5359" width="11.28515625" style="521" customWidth="1"/>
    <col min="5360" max="5360" width="32.5703125" style="521" customWidth="1"/>
    <col min="5361" max="5361" width="38.5703125" style="521" customWidth="1"/>
    <col min="5362" max="5362" width="0" style="521" hidden="1" customWidth="1"/>
    <col min="5363" max="5363" width="16.85546875" style="521" customWidth="1"/>
    <col min="5364" max="5364" width="16" style="521" customWidth="1"/>
    <col min="5365" max="5365" width="18.7109375" style="521" customWidth="1"/>
    <col min="5366" max="5366" width="0" style="521" hidden="1" customWidth="1"/>
    <col min="5367" max="5367" width="18" style="521" customWidth="1"/>
    <col min="5368" max="5368" width="0" style="521" hidden="1" customWidth="1"/>
    <col min="5369" max="5369" width="18.85546875" style="521" customWidth="1"/>
    <col min="5370" max="5370" width="0" style="521" hidden="1" customWidth="1"/>
    <col min="5371" max="5371" width="14.140625" style="521" customWidth="1"/>
    <col min="5372" max="5372" width="16.7109375" style="521" customWidth="1"/>
    <col min="5373" max="5385" width="0" style="521" hidden="1" customWidth="1"/>
    <col min="5386" max="5386" width="20.5703125" style="521" customWidth="1"/>
    <col min="5387" max="5388" width="8" style="521" customWidth="1"/>
    <col min="5389" max="5394" width="6.7109375" style="521" bestFit="1" customWidth="1"/>
    <col min="5395" max="5395" width="21.5703125" style="521" customWidth="1"/>
    <col min="5396" max="5406" width="11.7109375" style="521" customWidth="1"/>
    <col min="5407" max="5613" width="11.7109375" style="521"/>
    <col min="5614" max="5614" width="5" style="521" customWidth="1"/>
    <col min="5615" max="5615" width="11.28515625" style="521" customWidth="1"/>
    <col min="5616" max="5616" width="32.5703125" style="521" customWidth="1"/>
    <col min="5617" max="5617" width="38.5703125" style="521" customWidth="1"/>
    <col min="5618" max="5618" width="0" style="521" hidden="1" customWidth="1"/>
    <col min="5619" max="5619" width="16.85546875" style="521" customWidth="1"/>
    <col min="5620" max="5620" width="16" style="521" customWidth="1"/>
    <col min="5621" max="5621" width="18.7109375" style="521" customWidth="1"/>
    <col min="5622" max="5622" width="0" style="521" hidden="1" customWidth="1"/>
    <col min="5623" max="5623" width="18" style="521" customWidth="1"/>
    <col min="5624" max="5624" width="0" style="521" hidden="1" customWidth="1"/>
    <col min="5625" max="5625" width="18.85546875" style="521" customWidth="1"/>
    <col min="5626" max="5626" width="0" style="521" hidden="1" customWidth="1"/>
    <col min="5627" max="5627" width="14.140625" style="521" customWidth="1"/>
    <col min="5628" max="5628" width="16.7109375" style="521" customWidth="1"/>
    <col min="5629" max="5641" width="0" style="521" hidden="1" customWidth="1"/>
    <col min="5642" max="5642" width="20.5703125" style="521" customWidth="1"/>
    <col min="5643" max="5644" width="8" style="521" customWidth="1"/>
    <col min="5645" max="5650" width="6.7109375" style="521" bestFit="1" customWidth="1"/>
    <col min="5651" max="5651" width="21.5703125" style="521" customWidth="1"/>
    <col min="5652" max="5662" width="11.7109375" style="521" customWidth="1"/>
    <col min="5663" max="5869" width="11.7109375" style="521"/>
    <col min="5870" max="5870" width="5" style="521" customWidth="1"/>
    <col min="5871" max="5871" width="11.28515625" style="521" customWidth="1"/>
    <col min="5872" max="5872" width="32.5703125" style="521" customWidth="1"/>
    <col min="5873" max="5873" width="38.5703125" style="521" customWidth="1"/>
    <col min="5874" max="5874" width="0" style="521" hidden="1" customWidth="1"/>
    <col min="5875" max="5875" width="16.85546875" style="521" customWidth="1"/>
    <col min="5876" max="5876" width="16" style="521" customWidth="1"/>
    <col min="5877" max="5877" width="18.7109375" style="521" customWidth="1"/>
    <col min="5878" max="5878" width="0" style="521" hidden="1" customWidth="1"/>
    <col min="5879" max="5879" width="18" style="521" customWidth="1"/>
    <col min="5880" max="5880" width="0" style="521" hidden="1" customWidth="1"/>
    <col min="5881" max="5881" width="18.85546875" style="521" customWidth="1"/>
    <col min="5882" max="5882" width="0" style="521" hidden="1" customWidth="1"/>
    <col min="5883" max="5883" width="14.140625" style="521" customWidth="1"/>
    <col min="5884" max="5884" width="16.7109375" style="521" customWidth="1"/>
    <col min="5885" max="5897" width="0" style="521" hidden="1" customWidth="1"/>
    <col min="5898" max="5898" width="20.5703125" style="521" customWidth="1"/>
    <col min="5899" max="5900" width="8" style="521" customWidth="1"/>
    <col min="5901" max="5906" width="6.7109375" style="521" bestFit="1" customWidth="1"/>
    <col min="5907" max="5907" width="21.5703125" style="521" customWidth="1"/>
    <col min="5908" max="5918" width="11.7109375" style="521" customWidth="1"/>
    <col min="5919" max="6125" width="11.7109375" style="521"/>
    <col min="6126" max="6126" width="5" style="521" customWidth="1"/>
    <col min="6127" max="6127" width="11.28515625" style="521" customWidth="1"/>
    <col min="6128" max="6128" width="32.5703125" style="521" customWidth="1"/>
    <col min="6129" max="6129" width="38.5703125" style="521" customWidth="1"/>
    <col min="6130" max="6130" width="0" style="521" hidden="1" customWidth="1"/>
    <col min="6131" max="6131" width="16.85546875" style="521" customWidth="1"/>
    <col min="6132" max="6132" width="16" style="521" customWidth="1"/>
    <col min="6133" max="6133" width="18.7109375" style="521" customWidth="1"/>
    <col min="6134" max="6134" width="0" style="521" hidden="1" customWidth="1"/>
    <col min="6135" max="6135" width="18" style="521" customWidth="1"/>
    <col min="6136" max="6136" width="0" style="521" hidden="1" customWidth="1"/>
    <col min="6137" max="6137" width="18.85546875" style="521" customWidth="1"/>
    <col min="6138" max="6138" width="0" style="521" hidden="1" customWidth="1"/>
    <col min="6139" max="6139" width="14.140625" style="521" customWidth="1"/>
    <col min="6140" max="6140" width="16.7109375" style="521" customWidth="1"/>
    <col min="6141" max="6153" width="0" style="521" hidden="1" customWidth="1"/>
    <col min="6154" max="6154" width="20.5703125" style="521" customWidth="1"/>
    <col min="6155" max="6156" width="8" style="521" customWidth="1"/>
    <col min="6157" max="6162" width="6.7109375" style="521" bestFit="1" customWidth="1"/>
    <col min="6163" max="6163" width="21.5703125" style="521" customWidth="1"/>
    <col min="6164" max="6174" width="11.7109375" style="521" customWidth="1"/>
    <col min="6175" max="6381" width="11.7109375" style="521"/>
    <col min="6382" max="6382" width="5" style="521" customWidth="1"/>
    <col min="6383" max="6383" width="11.28515625" style="521" customWidth="1"/>
    <col min="6384" max="6384" width="32.5703125" style="521" customWidth="1"/>
    <col min="6385" max="6385" width="38.5703125" style="521" customWidth="1"/>
    <col min="6386" max="6386" width="0" style="521" hidden="1" customWidth="1"/>
    <col min="6387" max="6387" width="16.85546875" style="521" customWidth="1"/>
    <col min="6388" max="6388" width="16" style="521" customWidth="1"/>
    <col min="6389" max="6389" width="18.7109375" style="521" customWidth="1"/>
    <col min="6390" max="6390" width="0" style="521" hidden="1" customWidth="1"/>
    <col min="6391" max="6391" width="18" style="521" customWidth="1"/>
    <col min="6392" max="6392" width="0" style="521" hidden="1" customWidth="1"/>
    <col min="6393" max="6393" width="18.85546875" style="521" customWidth="1"/>
    <col min="6394" max="6394" width="0" style="521" hidden="1" customWidth="1"/>
    <col min="6395" max="6395" width="14.140625" style="521" customWidth="1"/>
    <col min="6396" max="6396" width="16.7109375" style="521" customWidth="1"/>
    <col min="6397" max="6409" width="0" style="521" hidden="1" customWidth="1"/>
    <col min="6410" max="6410" width="20.5703125" style="521" customWidth="1"/>
    <col min="6411" max="6412" width="8" style="521" customWidth="1"/>
    <col min="6413" max="6418" width="6.7109375" style="521" bestFit="1" customWidth="1"/>
    <col min="6419" max="6419" width="21.5703125" style="521" customWidth="1"/>
    <col min="6420" max="6430" width="11.7109375" style="521" customWidth="1"/>
    <col min="6431" max="6637" width="11.7109375" style="521"/>
    <col min="6638" max="6638" width="5" style="521" customWidth="1"/>
    <col min="6639" max="6639" width="11.28515625" style="521" customWidth="1"/>
    <col min="6640" max="6640" width="32.5703125" style="521" customWidth="1"/>
    <col min="6641" max="6641" width="38.5703125" style="521" customWidth="1"/>
    <col min="6642" max="6642" width="0" style="521" hidden="1" customWidth="1"/>
    <col min="6643" max="6643" width="16.85546875" style="521" customWidth="1"/>
    <col min="6644" max="6644" width="16" style="521" customWidth="1"/>
    <col min="6645" max="6645" width="18.7109375" style="521" customWidth="1"/>
    <col min="6646" max="6646" width="0" style="521" hidden="1" customWidth="1"/>
    <col min="6647" max="6647" width="18" style="521" customWidth="1"/>
    <col min="6648" max="6648" width="0" style="521" hidden="1" customWidth="1"/>
    <col min="6649" max="6649" width="18.85546875" style="521" customWidth="1"/>
    <col min="6650" max="6650" width="0" style="521" hidden="1" customWidth="1"/>
    <col min="6651" max="6651" width="14.140625" style="521" customWidth="1"/>
    <col min="6652" max="6652" width="16.7109375" style="521" customWidth="1"/>
    <col min="6653" max="6665" width="0" style="521" hidden="1" customWidth="1"/>
    <col min="6666" max="6666" width="20.5703125" style="521" customWidth="1"/>
    <col min="6667" max="6668" width="8" style="521" customWidth="1"/>
    <col min="6669" max="6674" width="6.7109375" style="521" bestFit="1" customWidth="1"/>
    <col min="6675" max="6675" width="21.5703125" style="521" customWidth="1"/>
    <col min="6676" max="6686" width="11.7109375" style="521" customWidth="1"/>
    <col min="6687" max="6893" width="11.7109375" style="521"/>
    <col min="6894" max="6894" width="5" style="521" customWidth="1"/>
    <col min="6895" max="6895" width="11.28515625" style="521" customWidth="1"/>
    <col min="6896" max="6896" width="32.5703125" style="521" customWidth="1"/>
    <col min="6897" max="6897" width="38.5703125" style="521" customWidth="1"/>
    <col min="6898" max="6898" width="0" style="521" hidden="1" customWidth="1"/>
    <col min="6899" max="6899" width="16.85546875" style="521" customWidth="1"/>
    <col min="6900" max="6900" width="16" style="521" customWidth="1"/>
    <col min="6901" max="6901" width="18.7109375" style="521" customWidth="1"/>
    <col min="6902" max="6902" width="0" style="521" hidden="1" customWidth="1"/>
    <col min="6903" max="6903" width="18" style="521" customWidth="1"/>
    <col min="6904" max="6904" width="0" style="521" hidden="1" customWidth="1"/>
    <col min="6905" max="6905" width="18.85546875" style="521" customWidth="1"/>
    <col min="6906" max="6906" width="0" style="521" hidden="1" customWidth="1"/>
    <col min="6907" max="6907" width="14.140625" style="521" customWidth="1"/>
    <col min="6908" max="6908" width="16.7109375" style="521" customWidth="1"/>
    <col min="6909" max="6921" width="0" style="521" hidden="1" customWidth="1"/>
    <col min="6922" max="6922" width="20.5703125" style="521" customWidth="1"/>
    <col min="6923" max="6924" width="8" style="521" customWidth="1"/>
    <col min="6925" max="6930" width="6.7109375" style="521" bestFit="1" customWidth="1"/>
    <col min="6931" max="6931" width="21.5703125" style="521" customWidth="1"/>
    <col min="6932" max="6942" width="11.7109375" style="521" customWidth="1"/>
    <col min="6943" max="7149" width="11.7109375" style="521"/>
    <col min="7150" max="7150" width="5" style="521" customWidth="1"/>
    <col min="7151" max="7151" width="11.28515625" style="521" customWidth="1"/>
    <col min="7152" max="7152" width="32.5703125" style="521" customWidth="1"/>
    <col min="7153" max="7153" width="38.5703125" style="521" customWidth="1"/>
    <col min="7154" max="7154" width="0" style="521" hidden="1" customWidth="1"/>
    <col min="7155" max="7155" width="16.85546875" style="521" customWidth="1"/>
    <col min="7156" max="7156" width="16" style="521" customWidth="1"/>
    <col min="7157" max="7157" width="18.7109375" style="521" customWidth="1"/>
    <col min="7158" max="7158" width="0" style="521" hidden="1" customWidth="1"/>
    <col min="7159" max="7159" width="18" style="521" customWidth="1"/>
    <col min="7160" max="7160" width="0" style="521" hidden="1" customWidth="1"/>
    <col min="7161" max="7161" width="18.85546875" style="521" customWidth="1"/>
    <col min="7162" max="7162" width="0" style="521" hidden="1" customWidth="1"/>
    <col min="7163" max="7163" width="14.140625" style="521" customWidth="1"/>
    <col min="7164" max="7164" width="16.7109375" style="521" customWidth="1"/>
    <col min="7165" max="7177" width="0" style="521" hidden="1" customWidth="1"/>
    <col min="7178" max="7178" width="20.5703125" style="521" customWidth="1"/>
    <col min="7179" max="7180" width="8" style="521" customWidth="1"/>
    <col min="7181" max="7186" width="6.7109375" style="521" bestFit="1" customWidth="1"/>
    <col min="7187" max="7187" width="21.5703125" style="521" customWidth="1"/>
    <col min="7188" max="7198" width="11.7109375" style="521" customWidth="1"/>
    <col min="7199" max="7405" width="11.7109375" style="521"/>
    <col min="7406" max="7406" width="5" style="521" customWidth="1"/>
    <col min="7407" max="7407" width="11.28515625" style="521" customWidth="1"/>
    <col min="7408" max="7408" width="32.5703125" style="521" customWidth="1"/>
    <col min="7409" max="7409" width="38.5703125" style="521" customWidth="1"/>
    <col min="7410" max="7410" width="0" style="521" hidden="1" customWidth="1"/>
    <col min="7411" max="7411" width="16.85546875" style="521" customWidth="1"/>
    <col min="7412" max="7412" width="16" style="521" customWidth="1"/>
    <col min="7413" max="7413" width="18.7109375" style="521" customWidth="1"/>
    <col min="7414" max="7414" width="0" style="521" hidden="1" customWidth="1"/>
    <col min="7415" max="7415" width="18" style="521" customWidth="1"/>
    <col min="7416" max="7416" width="0" style="521" hidden="1" customWidth="1"/>
    <col min="7417" max="7417" width="18.85546875" style="521" customWidth="1"/>
    <col min="7418" max="7418" width="0" style="521" hidden="1" customWidth="1"/>
    <col min="7419" max="7419" width="14.140625" style="521" customWidth="1"/>
    <col min="7420" max="7420" width="16.7109375" style="521" customWidth="1"/>
    <col min="7421" max="7433" width="0" style="521" hidden="1" customWidth="1"/>
    <col min="7434" max="7434" width="20.5703125" style="521" customWidth="1"/>
    <col min="7435" max="7436" width="8" style="521" customWidth="1"/>
    <col min="7437" max="7442" width="6.7109375" style="521" bestFit="1" customWidth="1"/>
    <col min="7443" max="7443" width="21.5703125" style="521" customWidth="1"/>
    <col min="7444" max="7454" width="11.7109375" style="521" customWidth="1"/>
    <col min="7455" max="7661" width="11.7109375" style="521"/>
    <col min="7662" max="7662" width="5" style="521" customWidth="1"/>
    <col min="7663" max="7663" width="11.28515625" style="521" customWidth="1"/>
    <col min="7664" max="7664" width="32.5703125" style="521" customWidth="1"/>
    <col min="7665" max="7665" width="38.5703125" style="521" customWidth="1"/>
    <col min="7666" max="7666" width="0" style="521" hidden="1" customWidth="1"/>
    <col min="7667" max="7667" width="16.85546875" style="521" customWidth="1"/>
    <col min="7668" max="7668" width="16" style="521" customWidth="1"/>
    <col min="7669" max="7669" width="18.7109375" style="521" customWidth="1"/>
    <col min="7670" max="7670" width="0" style="521" hidden="1" customWidth="1"/>
    <col min="7671" max="7671" width="18" style="521" customWidth="1"/>
    <col min="7672" max="7672" width="0" style="521" hidden="1" customWidth="1"/>
    <col min="7673" max="7673" width="18.85546875" style="521" customWidth="1"/>
    <col min="7674" max="7674" width="0" style="521" hidden="1" customWidth="1"/>
    <col min="7675" max="7675" width="14.140625" style="521" customWidth="1"/>
    <col min="7676" max="7676" width="16.7109375" style="521" customWidth="1"/>
    <col min="7677" max="7689" width="0" style="521" hidden="1" customWidth="1"/>
    <col min="7690" max="7690" width="20.5703125" style="521" customWidth="1"/>
    <col min="7691" max="7692" width="8" style="521" customWidth="1"/>
    <col min="7693" max="7698" width="6.7109375" style="521" bestFit="1" customWidth="1"/>
    <col min="7699" max="7699" width="21.5703125" style="521" customWidth="1"/>
    <col min="7700" max="7710" width="11.7109375" style="521" customWidth="1"/>
    <col min="7711" max="7917" width="11.7109375" style="521"/>
    <col min="7918" max="7918" width="5" style="521" customWidth="1"/>
    <col min="7919" max="7919" width="11.28515625" style="521" customWidth="1"/>
    <col min="7920" max="7920" width="32.5703125" style="521" customWidth="1"/>
    <col min="7921" max="7921" width="38.5703125" style="521" customWidth="1"/>
    <col min="7922" max="7922" width="0" style="521" hidden="1" customWidth="1"/>
    <col min="7923" max="7923" width="16.85546875" style="521" customWidth="1"/>
    <col min="7924" max="7924" width="16" style="521" customWidth="1"/>
    <col min="7925" max="7925" width="18.7109375" style="521" customWidth="1"/>
    <col min="7926" max="7926" width="0" style="521" hidden="1" customWidth="1"/>
    <col min="7927" max="7927" width="18" style="521" customWidth="1"/>
    <col min="7928" max="7928" width="0" style="521" hidden="1" customWidth="1"/>
    <col min="7929" max="7929" width="18.85546875" style="521" customWidth="1"/>
    <col min="7930" max="7930" width="0" style="521" hidden="1" customWidth="1"/>
    <col min="7931" max="7931" width="14.140625" style="521" customWidth="1"/>
    <col min="7932" max="7932" width="16.7109375" style="521" customWidth="1"/>
    <col min="7933" max="7945" width="0" style="521" hidden="1" customWidth="1"/>
    <col min="7946" max="7946" width="20.5703125" style="521" customWidth="1"/>
    <col min="7947" max="7948" width="8" style="521" customWidth="1"/>
    <col min="7949" max="7954" width="6.7109375" style="521" bestFit="1" customWidth="1"/>
    <col min="7955" max="7955" width="21.5703125" style="521" customWidth="1"/>
    <col min="7956" max="7966" width="11.7109375" style="521" customWidth="1"/>
    <col min="7967" max="8173" width="11.7109375" style="521"/>
    <col min="8174" max="8174" width="5" style="521" customWidth="1"/>
    <col min="8175" max="8175" width="11.28515625" style="521" customWidth="1"/>
    <col min="8176" max="8176" width="32.5703125" style="521" customWidth="1"/>
    <col min="8177" max="8177" width="38.5703125" style="521" customWidth="1"/>
    <col min="8178" max="8178" width="0" style="521" hidden="1" customWidth="1"/>
    <col min="8179" max="8179" width="16.85546875" style="521" customWidth="1"/>
    <col min="8180" max="8180" width="16" style="521" customWidth="1"/>
    <col min="8181" max="8181" width="18.7109375" style="521" customWidth="1"/>
    <col min="8182" max="8182" width="0" style="521" hidden="1" customWidth="1"/>
    <col min="8183" max="8183" width="18" style="521" customWidth="1"/>
    <col min="8184" max="8184" width="0" style="521" hidden="1" customWidth="1"/>
    <col min="8185" max="8185" width="18.85546875" style="521" customWidth="1"/>
    <col min="8186" max="8186" width="0" style="521" hidden="1" customWidth="1"/>
    <col min="8187" max="8187" width="14.140625" style="521" customWidth="1"/>
    <col min="8188" max="8188" width="16.7109375" style="521" customWidth="1"/>
    <col min="8189" max="8201" width="0" style="521" hidden="1" customWidth="1"/>
    <col min="8202" max="8202" width="20.5703125" style="521" customWidth="1"/>
    <col min="8203" max="8204" width="8" style="521" customWidth="1"/>
    <col min="8205" max="8210" width="6.7109375" style="521" bestFit="1" customWidth="1"/>
    <col min="8211" max="8211" width="21.5703125" style="521" customWidth="1"/>
    <col min="8212" max="8222" width="11.7109375" style="521" customWidth="1"/>
    <col min="8223" max="8429" width="11.7109375" style="521"/>
    <col min="8430" max="8430" width="5" style="521" customWidth="1"/>
    <col min="8431" max="8431" width="11.28515625" style="521" customWidth="1"/>
    <col min="8432" max="8432" width="32.5703125" style="521" customWidth="1"/>
    <col min="8433" max="8433" width="38.5703125" style="521" customWidth="1"/>
    <col min="8434" max="8434" width="0" style="521" hidden="1" customWidth="1"/>
    <col min="8435" max="8435" width="16.85546875" style="521" customWidth="1"/>
    <col min="8436" max="8436" width="16" style="521" customWidth="1"/>
    <col min="8437" max="8437" width="18.7109375" style="521" customWidth="1"/>
    <col min="8438" max="8438" width="0" style="521" hidden="1" customWidth="1"/>
    <col min="8439" max="8439" width="18" style="521" customWidth="1"/>
    <col min="8440" max="8440" width="0" style="521" hidden="1" customWidth="1"/>
    <col min="8441" max="8441" width="18.85546875" style="521" customWidth="1"/>
    <col min="8442" max="8442" width="0" style="521" hidden="1" customWidth="1"/>
    <col min="8443" max="8443" width="14.140625" style="521" customWidth="1"/>
    <col min="8444" max="8444" width="16.7109375" style="521" customWidth="1"/>
    <col min="8445" max="8457" width="0" style="521" hidden="1" customWidth="1"/>
    <col min="8458" max="8458" width="20.5703125" style="521" customWidth="1"/>
    <col min="8459" max="8460" width="8" style="521" customWidth="1"/>
    <col min="8461" max="8466" width="6.7109375" style="521" bestFit="1" customWidth="1"/>
    <col min="8467" max="8467" width="21.5703125" style="521" customWidth="1"/>
    <col min="8468" max="8478" width="11.7109375" style="521" customWidth="1"/>
    <col min="8479" max="8685" width="11.7109375" style="521"/>
    <col min="8686" max="8686" width="5" style="521" customWidth="1"/>
    <col min="8687" max="8687" width="11.28515625" style="521" customWidth="1"/>
    <col min="8688" max="8688" width="32.5703125" style="521" customWidth="1"/>
    <col min="8689" max="8689" width="38.5703125" style="521" customWidth="1"/>
    <col min="8690" max="8690" width="0" style="521" hidden="1" customWidth="1"/>
    <col min="8691" max="8691" width="16.85546875" style="521" customWidth="1"/>
    <col min="8692" max="8692" width="16" style="521" customWidth="1"/>
    <col min="8693" max="8693" width="18.7109375" style="521" customWidth="1"/>
    <col min="8694" max="8694" width="0" style="521" hidden="1" customWidth="1"/>
    <col min="8695" max="8695" width="18" style="521" customWidth="1"/>
    <col min="8696" max="8696" width="0" style="521" hidden="1" customWidth="1"/>
    <col min="8697" max="8697" width="18.85546875" style="521" customWidth="1"/>
    <col min="8698" max="8698" width="0" style="521" hidden="1" customWidth="1"/>
    <col min="8699" max="8699" width="14.140625" style="521" customWidth="1"/>
    <col min="8700" max="8700" width="16.7109375" style="521" customWidth="1"/>
    <col min="8701" max="8713" width="0" style="521" hidden="1" customWidth="1"/>
    <col min="8714" max="8714" width="20.5703125" style="521" customWidth="1"/>
    <col min="8715" max="8716" width="8" style="521" customWidth="1"/>
    <col min="8717" max="8722" width="6.7109375" style="521" bestFit="1" customWidth="1"/>
    <col min="8723" max="8723" width="21.5703125" style="521" customWidth="1"/>
    <col min="8724" max="8734" width="11.7109375" style="521" customWidth="1"/>
    <col min="8735" max="8941" width="11.7109375" style="521"/>
    <col min="8942" max="8942" width="5" style="521" customWidth="1"/>
    <col min="8943" max="8943" width="11.28515625" style="521" customWidth="1"/>
    <col min="8944" max="8944" width="32.5703125" style="521" customWidth="1"/>
    <col min="8945" max="8945" width="38.5703125" style="521" customWidth="1"/>
    <col min="8946" max="8946" width="0" style="521" hidden="1" customWidth="1"/>
    <col min="8947" max="8947" width="16.85546875" style="521" customWidth="1"/>
    <col min="8948" max="8948" width="16" style="521" customWidth="1"/>
    <col min="8949" max="8949" width="18.7109375" style="521" customWidth="1"/>
    <col min="8950" max="8950" width="0" style="521" hidden="1" customWidth="1"/>
    <col min="8951" max="8951" width="18" style="521" customWidth="1"/>
    <col min="8952" max="8952" width="0" style="521" hidden="1" customWidth="1"/>
    <col min="8953" max="8953" width="18.85546875" style="521" customWidth="1"/>
    <col min="8954" max="8954" width="0" style="521" hidden="1" customWidth="1"/>
    <col min="8955" max="8955" width="14.140625" style="521" customWidth="1"/>
    <col min="8956" max="8956" width="16.7109375" style="521" customWidth="1"/>
    <col min="8957" max="8969" width="0" style="521" hidden="1" customWidth="1"/>
    <col min="8970" max="8970" width="20.5703125" style="521" customWidth="1"/>
    <col min="8971" max="8972" width="8" style="521" customWidth="1"/>
    <col min="8973" max="8978" width="6.7109375" style="521" bestFit="1" customWidth="1"/>
    <col min="8979" max="8979" width="21.5703125" style="521" customWidth="1"/>
    <col min="8980" max="8990" width="11.7109375" style="521" customWidth="1"/>
    <col min="8991" max="9197" width="11.7109375" style="521"/>
    <col min="9198" max="9198" width="5" style="521" customWidth="1"/>
    <col min="9199" max="9199" width="11.28515625" style="521" customWidth="1"/>
    <col min="9200" max="9200" width="32.5703125" style="521" customWidth="1"/>
    <col min="9201" max="9201" width="38.5703125" style="521" customWidth="1"/>
    <col min="9202" max="9202" width="0" style="521" hidden="1" customWidth="1"/>
    <col min="9203" max="9203" width="16.85546875" style="521" customWidth="1"/>
    <col min="9204" max="9204" width="16" style="521" customWidth="1"/>
    <col min="9205" max="9205" width="18.7109375" style="521" customWidth="1"/>
    <col min="9206" max="9206" width="0" style="521" hidden="1" customWidth="1"/>
    <col min="9207" max="9207" width="18" style="521" customWidth="1"/>
    <col min="9208" max="9208" width="0" style="521" hidden="1" customWidth="1"/>
    <col min="9209" max="9209" width="18.85546875" style="521" customWidth="1"/>
    <col min="9210" max="9210" width="0" style="521" hidden="1" customWidth="1"/>
    <col min="9211" max="9211" width="14.140625" style="521" customWidth="1"/>
    <col min="9212" max="9212" width="16.7109375" style="521" customWidth="1"/>
    <col min="9213" max="9225" width="0" style="521" hidden="1" customWidth="1"/>
    <col min="9226" max="9226" width="20.5703125" style="521" customWidth="1"/>
    <col min="9227" max="9228" width="8" style="521" customWidth="1"/>
    <col min="9229" max="9234" width="6.7109375" style="521" bestFit="1" customWidth="1"/>
    <col min="9235" max="9235" width="21.5703125" style="521" customWidth="1"/>
    <col min="9236" max="9246" width="11.7109375" style="521" customWidth="1"/>
    <col min="9247" max="9453" width="11.7109375" style="521"/>
    <col min="9454" max="9454" width="5" style="521" customWidth="1"/>
    <col min="9455" max="9455" width="11.28515625" style="521" customWidth="1"/>
    <col min="9456" max="9456" width="32.5703125" style="521" customWidth="1"/>
    <col min="9457" max="9457" width="38.5703125" style="521" customWidth="1"/>
    <col min="9458" max="9458" width="0" style="521" hidden="1" customWidth="1"/>
    <col min="9459" max="9459" width="16.85546875" style="521" customWidth="1"/>
    <col min="9460" max="9460" width="16" style="521" customWidth="1"/>
    <col min="9461" max="9461" width="18.7109375" style="521" customWidth="1"/>
    <col min="9462" max="9462" width="0" style="521" hidden="1" customWidth="1"/>
    <col min="9463" max="9463" width="18" style="521" customWidth="1"/>
    <col min="9464" max="9464" width="0" style="521" hidden="1" customWidth="1"/>
    <col min="9465" max="9465" width="18.85546875" style="521" customWidth="1"/>
    <col min="9466" max="9466" width="0" style="521" hidden="1" customWidth="1"/>
    <col min="9467" max="9467" width="14.140625" style="521" customWidth="1"/>
    <col min="9468" max="9468" width="16.7109375" style="521" customWidth="1"/>
    <col min="9469" max="9481" width="0" style="521" hidden="1" customWidth="1"/>
    <col min="9482" max="9482" width="20.5703125" style="521" customWidth="1"/>
    <col min="9483" max="9484" width="8" style="521" customWidth="1"/>
    <col min="9485" max="9490" width="6.7109375" style="521" bestFit="1" customWidth="1"/>
    <col min="9491" max="9491" width="21.5703125" style="521" customWidth="1"/>
    <col min="9492" max="9502" width="11.7109375" style="521" customWidth="1"/>
    <col min="9503" max="9709" width="11.7109375" style="521"/>
    <col min="9710" max="9710" width="5" style="521" customWidth="1"/>
    <col min="9711" max="9711" width="11.28515625" style="521" customWidth="1"/>
    <col min="9712" max="9712" width="32.5703125" style="521" customWidth="1"/>
    <col min="9713" max="9713" width="38.5703125" style="521" customWidth="1"/>
    <col min="9714" max="9714" width="0" style="521" hidden="1" customWidth="1"/>
    <col min="9715" max="9715" width="16.85546875" style="521" customWidth="1"/>
    <col min="9716" max="9716" width="16" style="521" customWidth="1"/>
    <col min="9717" max="9717" width="18.7109375" style="521" customWidth="1"/>
    <col min="9718" max="9718" width="0" style="521" hidden="1" customWidth="1"/>
    <col min="9719" max="9719" width="18" style="521" customWidth="1"/>
    <col min="9720" max="9720" width="0" style="521" hidden="1" customWidth="1"/>
    <col min="9721" max="9721" width="18.85546875" style="521" customWidth="1"/>
    <col min="9722" max="9722" width="0" style="521" hidden="1" customWidth="1"/>
    <col min="9723" max="9723" width="14.140625" style="521" customWidth="1"/>
    <col min="9724" max="9724" width="16.7109375" style="521" customWidth="1"/>
    <col min="9725" max="9737" width="0" style="521" hidden="1" customWidth="1"/>
    <col min="9738" max="9738" width="20.5703125" style="521" customWidth="1"/>
    <col min="9739" max="9740" width="8" style="521" customWidth="1"/>
    <col min="9741" max="9746" width="6.7109375" style="521" bestFit="1" customWidth="1"/>
    <col min="9747" max="9747" width="21.5703125" style="521" customWidth="1"/>
    <col min="9748" max="9758" width="11.7109375" style="521" customWidth="1"/>
    <col min="9759" max="9965" width="11.7109375" style="521"/>
    <col min="9966" max="9966" width="5" style="521" customWidth="1"/>
    <col min="9967" max="9967" width="11.28515625" style="521" customWidth="1"/>
    <col min="9968" max="9968" width="32.5703125" style="521" customWidth="1"/>
    <col min="9969" max="9969" width="38.5703125" style="521" customWidth="1"/>
    <col min="9970" max="9970" width="0" style="521" hidden="1" customWidth="1"/>
    <col min="9971" max="9971" width="16.85546875" style="521" customWidth="1"/>
    <col min="9972" max="9972" width="16" style="521" customWidth="1"/>
    <col min="9973" max="9973" width="18.7109375" style="521" customWidth="1"/>
    <col min="9974" max="9974" width="0" style="521" hidden="1" customWidth="1"/>
    <col min="9975" max="9975" width="18" style="521" customWidth="1"/>
    <col min="9976" max="9976" width="0" style="521" hidden="1" customWidth="1"/>
    <col min="9977" max="9977" width="18.85546875" style="521" customWidth="1"/>
    <col min="9978" max="9978" width="0" style="521" hidden="1" customWidth="1"/>
    <col min="9979" max="9979" width="14.140625" style="521" customWidth="1"/>
    <col min="9980" max="9980" width="16.7109375" style="521" customWidth="1"/>
    <col min="9981" max="9993" width="0" style="521" hidden="1" customWidth="1"/>
    <col min="9994" max="9994" width="20.5703125" style="521" customWidth="1"/>
    <col min="9995" max="9996" width="8" style="521" customWidth="1"/>
    <col min="9997" max="10002" width="6.7109375" style="521" bestFit="1" customWidth="1"/>
    <col min="10003" max="10003" width="21.5703125" style="521" customWidth="1"/>
    <col min="10004" max="10014" width="11.7109375" style="521" customWidth="1"/>
    <col min="10015" max="10221" width="11.7109375" style="521"/>
    <col min="10222" max="10222" width="5" style="521" customWidth="1"/>
    <col min="10223" max="10223" width="11.28515625" style="521" customWidth="1"/>
    <col min="10224" max="10224" width="32.5703125" style="521" customWidth="1"/>
    <col min="10225" max="10225" width="38.5703125" style="521" customWidth="1"/>
    <col min="10226" max="10226" width="0" style="521" hidden="1" customWidth="1"/>
    <col min="10227" max="10227" width="16.85546875" style="521" customWidth="1"/>
    <col min="10228" max="10228" width="16" style="521" customWidth="1"/>
    <col min="10229" max="10229" width="18.7109375" style="521" customWidth="1"/>
    <col min="10230" max="10230" width="0" style="521" hidden="1" customWidth="1"/>
    <col min="10231" max="10231" width="18" style="521" customWidth="1"/>
    <col min="10232" max="10232" width="0" style="521" hidden="1" customWidth="1"/>
    <col min="10233" max="10233" width="18.85546875" style="521" customWidth="1"/>
    <col min="10234" max="10234" width="0" style="521" hidden="1" customWidth="1"/>
    <col min="10235" max="10235" width="14.140625" style="521" customWidth="1"/>
    <col min="10236" max="10236" width="16.7109375" style="521" customWidth="1"/>
    <col min="10237" max="10249" width="0" style="521" hidden="1" customWidth="1"/>
    <col min="10250" max="10250" width="20.5703125" style="521" customWidth="1"/>
    <col min="10251" max="10252" width="8" style="521" customWidth="1"/>
    <col min="10253" max="10258" width="6.7109375" style="521" bestFit="1" customWidth="1"/>
    <col min="10259" max="10259" width="21.5703125" style="521" customWidth="1"/>
    <col min="10260" max="10270" width="11.7109375" style="521" customWidth="1"/>
    <col min="10271" max="10477" width="11.7109375" style="521"/>
    <col min="10478" max="10478" width="5" style="521" customWidth="1"/>
    <col min="10479" max="10479" width="11.28515625" style="521" customWidth="1"/>
    <col min="10480" max="10480" width="32.5703125" style="521" customWidth="1"/>
    <col min="10481" max="10481" width="38.5703125" style="521" customWidth="1"/>
    <col min="10482" max="10482" width="0" style="521" hidden="1" customWidth="1"/>
    <col min="10483" max="10483" width="16.85546875" style="521" customWidth="1"/>
    <col min="10484" max="10484" width="16" style="521" customWidth="1"/>
    <col min="10485" max="10485" width="18.7109375" style="521" customWidth="1"/>
    <col min="10486" max="10486" width="0" style="521" hidden="1" customWidth="1"/>
    <col min="10487" max="10487" width="18" style="521" customWidth="1"/>
    <col min="10488" max="10488" width="0" style="521" hidden="1" customWidth="1"/>
    <col min="10489" max="10489" width="18.85546875" style="521" customWidth="1"/>
    <col min="10490" max="10490" width="0" style="521" hidden="1" customWidth="1"/>
    <col min="10491" max="10491" width="14.140625" style="521" customWidth="1"/>
    <col min="10492" max="10492" width="16.7109375" style="521" customWidth="1"/>
    <col min="10493" max="10505" width="0" style="521" hidden="1" customWidth="1"/>
    <col min="10506" max="10506" width="20.5703125" style="521" customWidth="1"/>
    <col min="10507" max="10508" width="8" style="521" customWidth="1"/>
    <col min="10509" max="10514" width="6.7109375" style="521" bestFit="1" customWidth="1"/>
    <col min="10515" max="10515" width="21.5703125" style="521" customWidth="1"/>
    <col min="10516" max="10526" width="11.7109375" style="521" customWidth="1"/>
    <col min="10527" max="10733" width="11.7109375" style="521"/>
    <col min="10734" max="10734" width="5" style="521" customWidth="1"/>
    <col min="10735" max="10735" width="11.28515625" style="521" customWidth="1"/>
    <col min="10736" max="10736" width="32.5703125" style="521" customWidth="1"/>
    <col min="10737" max="10737" width="38.5703125" style="521" customWidth="1"/>
    <col min="10738" max="10738" width="0" style="521" hidden="1" customWidth="1"/>
    <col min="10739" max="10739" width="16.85546875" style="521" customWidth="1"/>
    <col min="10740" max="10740" width="16" style="521" customWidth="1"/>
    <col min="10741" max="10741" width="18.7109375" style="521" customWidth="1"/>
    <col min="10742" max="10742" width="0" style="521" hidden="1" customWidth="1"/>
    <col min="10743" max="10743" width="18" style="521" customWidth="1"/>
    <col min="10744" max="10744" width="0" style="521" hidden="1" customWidth="1"/>
    <col min="10745" max="10745" width="18.85546875" style="521" customWidth="1"/>
    <col min="10746" max="10746" width="0" style="521" hidden="1" customWidth="1"/>
    <col min="10747" max="10747" width="14.140625" style="521" customWidth="1"/>
    <col min="10748" max="10748" width="16.7109375" style="521" customWidth="1"/>
    <col min="10749" max="10761" width="0" style="521" hidden="1" customWidth="1"/>
    <col min="10762" max="10762" width="20.5703125" style="521" customWidth="1"/>
    <col min="10763" max="10764" width="8" style="521" customWidth="1"/>
    <col min="10765" max="10770" width="6.7109375" style="521" bestFit="1" customWidth="1"/>
    <col min="10771" max="10771" width="21.5703125" style="521" customWidth="1"/>
    <col min="10772" max="10782" width="11.7109375" style="521" customWidth="1"/>
    <col min="10783" max="10989" width="11.7109375" style="521"/>
    <col min="10990" max="10990" width="5" style="521" customWidth="1"/>
    <col min="10991" max="10991" width="11.28515625" style="521" customWidth="1"/>
    <col min="10992" max="10992" width="32.5703125" style="521" customWidth="1"/>
    <col min="10993" max="10993" width="38.5703125" style="521" customWidth="1"/>
    <col min="10994" max="10994" width="0" style="521" hidden="1" customWidth="1"/>
    <col min="10995" max="10995" width="16.85546875" style="521" customWidth="1"/>
    <col min="10996" max="10996" width="16" style="521" customWidth="1"/>
    <col min="10997" max="10997" width="18.7109375" style="521" customWidth="1"/>
    <col min="10998" max="10998" width="0" style="521" hidden="1" customWidth="1"/>
    <col min="10999" max="10999" width="18" style="521" customWidth="1"/>
    <col min="11000" max="11000" width="0" style="521" hidden="1" customWidth="1"/>
    <col min="11001" max="11001" width="18.85546875" style="521" customWidth="1"/>
    <col min="11002" max="11002" width="0" style="521" hidden="1" customWidth="1"/>
    <col min="11003" max="11003" width="14.140625" style="521" customWidth="1"/>
    <col min="11004" max="11004" width="16.7109375" style="521" customWidth="1"/>
    <col min="11005" max="11017" width="0" style="521" hidden="1" customWidth="1"/>
    <col min="11018" max="11018" width="20.5703125" style="521" customWidth="1"/>
    <col min="11019" max="11020" width="8" style="521" customWidth="1"/>
    <col min="11021" max="11026" width="6.7109375" style="521" bestFit="1" customWidth="1"/>
    <col min="11027" max="11027" width="21.5703125" style="521" customWidth="1"/>
    <col min="11028" max="11038" width="11.7109375" style="521" customWidth="1"/>
    <col min="11039" max="11245" width="11.7109375" style="521"/>
    <col min="11246" max="11246" width="5" style="521" customWidth="1"/>
    <col min="11247" max="11247" width="11.28515625" style="521" customWidth="1"/>
    <col min="11248" max="11248" width="32.5703125" style="521" customWidth="1"/>
    <col min="11249" max="11249" width="38.5703125" style="521" customWidth="1"/>
    <col min="11250" max="11250" width="0" style="521" hidden="1" customWidth="1"/>
    <col min="11251" max="11251" width="16.85546875" style="521" customWidth="1"/>
    <col min="11252" max="11252" width="16" style="521" customWidth="1"/>
    <col min="11253" max="11253" width="18.7109375" style="521" customWidth="1"/>
    <col min="11254" max="11254" width="0" style="521" hidden="1" customWidth="1"/>
    <col min="11255" max="11255" width="18" style="521" customWidth="1"/>
    <col min="11256" max="11256" width="0" style="521" hidden="1" customWidth="1"/>
    <col min="11257" max="11257" width="18.85546875" style="521" customWidth="1"/>
    <col min="11258" max="11258" width="0" style="521" hidden="1" customWidth="1"/>
    <col min="11259" max="11259" width="14.140625" style="521" customWidth="1"/>
    <col min="11260" max="11260" width="16.7109375" style="521" customWidth="1"/>
    <col min="11261" max="11273" width="0" style="521" hidden="1" customWidth="1"/>
    <col min="11274" max="11274" width="20.5703125" style="521" customWidth="1"/>
    <col min="11275" max="11276" width="8" style="521" customWidth="1"/>
    <col min="11277" max="11282" width="6.7109375" style="521" bestFit="1" customWidth="1"/>
    <col min="11283" max="11283" width="21.5703125" style="521" customWidth="1"/>
    <col min="11284" max="11294" width="11.7109375" style="521" customWidth="1"/>
    <col min="11295" max="11501" width="11.7109375" style="521"/>
    <col min="11502" max="11502" width="5" style="521" customWidth="1"/>
    <col min="11503" max="11503" width="11.28515625" style="521" customWidth="1"/>
    <col min="11504" max="11504" width="32.5703125" style="521" customWidth="1"/>
    <col min="11505" max="11505" width="38.5703125" style="521" customWidth="1"/>
    <col min="11506" max="11506" width="0" style="521" hidden="1" customWidth="1"/>
    <col min="11507" max="11507" width="16.85546875" style="521" customWidth="1"/>
    <col min="11508" max="11508" width="16" style="521" customWidth="1"/>
    <col min="11509" max="11509" width="18.7109375" style="521" customWidth="1"/>
    <col min="11510" max="11510" width="0" style="521" hidden="1" customWidth="1"/>
    <col min="11511" max="11511" width="18" style="521" customWidth="1"/>
    <col min="11512" max="11512" width="0" style="521" hidden="1" customWidth="1"/>
    <col min="11513" max="11513" width="18.85546875" style="521" customWidth="1"/>
    <col min="11514" max="11514" width="0" style="521" hidden="1" customWidth="1"/>
    <col min="11515" max="11515" width="14.140625" style="521" customWidth="1"/>
    <col min="11516" max="11516" width="16.7109375" style="521" customWidth="1"/>
    <col min="11517" max="11529" width="0" style="521" hidden="1" customWidth="1"/>
    <col min="11530" max="11530" width="20.5703125" style="521" customWidth="1"/>
    <col min="11531" max="11532" width="8" style="521" customWidth="1"/>
    <col min="11533" max="11538" width="6.7109375" style="521" bestFit="1" customWidth="1"/>
    <col min="11539" max="11539" width="21.5703125" style="521" customWidth="1"/>
    <col min="11540" max="11550" width="11.7109375" style="521" customWidth="1"/>
    <col min="11551" max="11757" width="11.7109375" style="521"/>
    <col min="11758" max="11758" width="5" style="521" customWidth="1"/>
    <col min="11759" max="11759" width="11.28515625" style="521" customWidth="1"/>
    <col min="11760" max="11760" width="32.5703125" style="521" customWidth="1"/>
    <col min="11761" max="11761" width="38.5703125" style="521" customWidth="1"/>
    <col min="11762" max="11762" width="0" style="521" hidden="1" customWidth="1"/>
    <col min="11763" max="11763" width="16.85546875" style="521" customWidth="1"/>
    <col min="11764" max="11764" width="16" style="521" customWidth="1"/>
    <col min="11765" max="11765" width="18.7109375" style="521" customWidth="1"/>
    <col min="11766" max="11766" width="0" style="521" hidden="1" customWidth="1"/>
    <col min="11767" max="11767" width="18" style="521" customWidth="1"/>
    <col min="11768" max="11768" width="0" style="521" hidden="1" customWidth="1"/>
    <col min="11769" max="11769" width="18.85546875" style="521" customWidth="1"/>
    <col min="11770" max="11770" width="0" style="521" hidden="1" customWidth="1"/>
    <col min="11771" max="11771" width="14.140625" style="521" customWidth="1"/>
    <col min="11772" max="11772" width="16.7109375" style="521" customWidth="1"/>
    <col min="11773" max="11785" width="0" style="521" hidden="1" customWidth="1"/>
    <col min="11786" max="11786" width="20.5703125" style="521" customWidth="1"/>
    <col min="11787" max="11788" width="8" style="521" customWidth="1"/>
    <col min="11789" max="11794" width="6.7109375" style="521" bestFit="1" customWidth="1"/>
    <col min="11795" max="11795" width="21.5703125" style="521" customWidth="1"/>
    <col min="11796" max="11806" width="11.7109375" style="521" customWidth="1"/>
    <col min="11807" max="12013" width="11.7109375" style="521"/>
    <col min="12014" max="12014" width="5" style="521" customWidth="1"/>
    <col min="12015" max="12015" width="11.28515625" style="521" customWidth="1"/>
    <col min="12016" max="12016" width="32.5703125" style="521" customWidth="1"/>
    <col min="12017" max="12017" width="38.5703125" style="521" customWidth="1"/>
    <col min="12018" max="12018" width="0" style="521" hidden="1" customWidth="1"/>
    <col min="12019" max="12019" width="16.85546875" style="521" customWidth="1"/>
    <col min="12020" max="12020" width="16" style="521" customWidth="1"/>
    <col min="12021" max="12021" width="18.7109375" style="521" customWidth="1"/>
    <col min="12022" max="12022" width="0" style="521" hidden="1" customWidth="1"/>
    <col min="12023" max="12023" width="18" style="521" customWidth="1"/>
    <col min="12024" max="12024" width="0" style="521" hidden="1" customWidth="1"/>
    <col min="12025" max="12025" width="18.85546875" style="521" customWidth="1"/>
    <col min="12026" max="12026" width="0" style="521" hidden="1" customWidth="1"/>
    <col min="12027" max="12027" width="14.140625" style="521" customWidth="1"/>
    <col min="12028" max="12028" width="16.7109375" style="521" customWidth="1"/>
    <col min="12029" max="12041" width="0" style="521" hidden="1" customWidth="1"/>
    <col min="12042" max="12042" width="20.5703125" style="521" customWidth="1"/>
    <col min="12043" max="12044" width="8" style="521" customWidth="1"/>
    <col min="12045" max="12050" width="6.7109375" style="521" bestFit="1" customWidth="1"/>
    <col min="12051" max="12051" width="21.5703125" style="521" customWidth="1"/>
    <col min="12052" max="12062" width="11.7109375" style="521" customWidth="1"/>
    <col min="12063" max="12269" width="11.7109375" style="521"/>
    <col min="12270" max="12270" width="5" style="521" customWidth="1"/>
    <col min="12271" max="12271" width="11.28515625" style="521" customWidth="1"/>
    <col min="12272" max="12272" width="32.5703125" style="521" customWidth="1"/>
    <col min="12273" max="12273" width="38.5703125" style="521" customWidth="1"/>
    <col min="12274" max="12274" width="0" style="521" hidden="1" customWidth="1"/>
    <col min="12275" max="12275" width="16.85546875" style="521" customWidth="1"/>
    <col min="12276" max="12276" width="16" style="521" customWidth="1"/>
    <col min="12277" max="12277" width="18.7109375" style="521" customWidth="1"/>
    <col min="12278" max="12278" width="0" style="521" hidden="1" customWidth="1"/>
    <col min="12279" max="12279" width="18" style="521" customWidth="1"/>
    <col min="12280" max="12280" width="0" style="521" hidden="1" customWidth="1"/>
    <col min="12281" max="12281" width="18.85546875" style="521" customWidth="1"/>
    <col min="12282" max="12282" width="0" style="521" hidden="1" customWidth="1"/>
    <col min="12283" max="12283" width="14.140625" style="521" customWidth="1"/>
    <col min="12284" max="12284" width="16.7109375" style="521" customWidth="1"/>
    <col min="12285" max="12297" width="0" style="521" hidden="1" customWidth="1"/>
    <col min="12298" max="12298" width="20.5703125" style="521" customWidth="1"/>
    <col min="12299" max="12300" width="8" style="521" customWidth="1"/>
    <col min="12301" max="12306" width="6.7109375" style="521" bestFit="1" customWidth="1"/>
    <col min="12307" max="12307" width="21.5703125" style="521" customWidth="1"/>
    <col min="12308" max="12318" width="11.7109375" style="521" customWidth="1"/>
    <col min="12319" max="12525" width="11.7109375" style="521"/>
    <col min="12526" max="12526" width="5" style="521" customWidth="1"/>
    <col min="12527" max="12527" width="11.28515625" style="521" customWidth="1"/>
    <col min="12528" max="12528" width="32.5703125" style="521" customWidth="1"/>
    <col min="12529" max="12529" width="38.5703125" style="521" customWidth="1"/>
    <col min="12530" max="12530" width="0" style="521" hidden="1" customWidth="1"/>
    <col min="12531" max="12531" width="16.85546875" style="521" customWidth="1"/>
    <col min="12532" max="12532" width="16" style="521" customWidth="1"/>
    <col min="12533" max="12533" width="18.7109375" style="521" customWidth="1"/>
    <col min="12534" max="12534" width="0" style="521" hidden="1" customWidth="1"/>
    <col min="12535" max="12535" width="18" style="521" customWidth="1"/>
    <col min="12536" max="12536" width="0" style="521" hidden="1" customWidth="1"/>
    <col min="12537" max="12537" width="18.85546875" style="521" customWidth="1"/>
    <col min="12538" max="12538" width="0" style="521" hidden="1" customWidth="1"/>
    <col min="12539" max="12539" width="14.140625" style="521" customWidth="1"/>
    <col min="12540" max="12540" width="16.7109375" style="521" customWidth="1"/>
    <col min="12541" max="12553" width="0" style="521" hidden="1" customWidth="1"/>
    <col min="12554" max="12554" width="20.5703125" style="521" customWidth="1"/>
    <col min="12555" max="12556" width="8" style="521" customWidth="1"/>
    <col min="12557" max="12562" width="6.7109375" style="521" bestFit="1" customWidth="1"/>
    <col min="12563" max="12563" width="21.5703125" style="521" customWidth="1"/>
    <col min="12564" max="12574" width="11.7109375" style="521" customWidth="1"/>
    <col min="12575" max="12781" width="11.7109375" style="521"/>
    <col min="12782" max="12782" width="5" style="521" customWidth="1"/>
    <col min="12783" max="12783" width="11.28515625" style="521" customWidth="1"/>
    <col min="12784" max="12784" width="32.5703125" style="521" customWidth="1"/>
    <col min="12785" max="12785" width="38.5703125" style="521" customWidth="1"/>
    <col min="12786" max="12786" width="0" style="521" hidden="1" customWidth="1"/>
    <col min="12787" max="12787" width="16.85546875" style="521" customWidth="1"/>
    <col min="12788" max="12788" width="16" style="521" customWidth="1"/>
    <col min="12789" max="12789" width="18.7109375" style="521" customWidth="1"/>
    <col min="12790" max="12790" width="0" style="521" hidden="1" customWidth="1"/>
    <col min="12791" max="12791" width="18" style="521" customWidth="1"/>
    <col min="12792" max="12792" width="0" style="521" hidden="1" customWidth="1"/>
    <col min="12793" max="12793" width="18.85546875" style="521" customWidth="1"/>
    <col min="12794" max="12794" width="0" style="521" hidden="1" customWidth="1"/>
    <col min="12795" max="12795" width="14.140625" style="521" customWidth="1"/>
    <col min="12796" max="12796" width="16.7109375" style="521" customWidth="1"/>
    <col min="12797" max="12809" width="0" style="521" hidden="1" customWidth="1"/>
    <col min="12810" max="12810" width="20.5703125" style="521" customWidth="1"/>
    <col min="12811" max="12812" width="8" style="521" customWidth="1"/>
    <col min="12813" max="12818" width="6.7109375" style="521" bestFit="1" customWidth="1"/>
    <col min="12819" max="12819" width="21.5703125" style="521" customWidth="1"/>
    <col min="12820" max="12830" width="11.7109375" style="521" customWidth="1"/>
    <col min="12831" max="13037" width="11.7109375" style="521"/>
    <col min="13038" max="13038" width="5" style="521" customWidth="1"/>
    <col min="13039" max="13039" width="11.28515625" style="521" customWidth="1"/>
    <col min="13040" max="13040" width="32.5703125" style="521" customWidth="1"/>
    <col min="13041" max="13041" width="38.5703125" style="521" customWidth="1"/>
    <col min="13042" max="13042" width="0" style="521" hidden="1" customWidth="1"/>
    <col min="13043" max="13043" width="16.85546875" style="521" customWidth="1"/>
    <col min="13044" max="13044" width="16" style="521" customWidth="1"/>
    <col min="13045" max="13045" width="18.7109375" style="521" customWidth="1"/>
    <col min="13046" max="13046" width="0" style="521" hidden="1" customWidth="1"/>
    <col min="13047" max="13047" width="18" style="521" customWidth="1"/>
    <col min="13048" max="13048" width="0" style="521" hidden="1" customWidth="1"/>
    <col min="13049" max="13049" width="18.85546875" style="521" customWidth="1"/>
    <col min="13050" max="13050" width="0" style="521" hidden="1" customWidth="1"/>
    <col min="13051" max="13051" width="14.140625" style="521" customWidth="1"/>
    <col min="13052" max="13052" width="16.7109375" style="521" customWidth="1"/>
    <col min="13053" max="13065" width="0" style="521" hidden="1" customWidth="1"/>
    <col min="13066" max="13066" width="20.5703125" style="521" customWidth="1"/>
    <col min="13067" max="13068" width="8" style="521" customWidth="1"/>
    <col min="13069" max="13074" width="6.7109375" style="521" bestFit="1" customWidth="1"/>
    <col min="13075" max="13075" width="21.5703125" style="521" customWidth="1"/>
    <col min="13076" max="13086" width="11.7109375" style="521" customWidth="1"/>
    <col min="13087" max="13293" width="11.7109375" style="521"/>
    <col min="13294" max="13294" width="5" style="521" customWidth="1"/>
    <col min="13295" max="13295" width="11.28515625" style="521" customWidth="1"/>
    <col min="13296" max="13296" width="32.5703125" style="521" customWidth="1"/>
    <col min="13297" max="13297" width="38.5703125" style="521" customWidth="1"/>
    <col min="13298" max="13298" width="0" style="521" hidden="1" customWidth="1"/>
    <col min="13299" max="13299" width="16.85546875" style="521" customWidth="1"/>
    <col min="13300" max="13300" width="16" style="521" customWidth="1"/>
    <col min="13301" max="13301" width="18.7109375" style="521" customWidth="1"/>
    <col min="13302" max="13302" width="0" style="521" hidden="1" customWidth="1"/>
    <col min="13303" max="13303" width="18" style="521" customWidth="1"/>
    <col min="13304" max="13304" width="0" style="521" hidden="1" customWidth="1"/>
    <col min="13305" max="13305" width="18.85546875" style="521" customWidth="1"/>
    <col min="13306" max="13306" width="0" style="521" hidden="1" customWidth="1"/>
    <col min="13307" max="13307" width="14.140625" style="521" customWidth="1"/>
    <col min="13308" max="13308" width="16.7109375" style="521" customWidth="1"/>
    <col min="13309" max="13321" width="0" style="521" hidden="1" customWidth="1"/>
    <col min="13322" max="13322" width="20.5703125" style="521" customWidth="1"/>
    <col min="13323" max="13324" width="8" style="521" customWidth="1"/>
    <col min="13325" max="13330" width="6.7109375" style="521" bestFit="1" customWidth="1"/>
    <col min="13331" max="13331" width="21.5703125" style="521" customWidth="1"/>
    <col min="13332" max="13342" width="11.7109375" style="521" customWidth="1"/>
    <col min="13343" max="13549" width="11.7109375" style="521"/>
    <col min="13550" max="13550" width="5" style="521" customWidth="1"/>
    <col min="13551" max="13551" width="11.28515625" style="521" customWidth="1"/>
    <col min="13552" max="13552" width="32.5703125" style="521" customWidth="1"/>
    <col min="13553" max="13553" width="38.5703125" style="521" customWidth="1"/>
    <col min="13554" max="13554" width="0" style="521" hidden="1" customWidth="1"/>
    <col min="13555" max="13555" width="16.85546875" style="521" customWidth="1"/>
    <col min="13556" max="13556" width="16" style="521" customWidth="1"/>
    <col min="13557" max="13557" width="18.7109375" style="521" customWidth="1"/>
    <col min="13558" max="13558" width="0" style="521" hidden="1" customWidth="1"/>
    <col min="13559" max="13559" width="18" style="521" customWidth="1"/>
    <col min="13560" max="13560" width="0" style="521" hidden="1" customWidth="1"/>
    <col min="13561" max="13561" width="18.85546875" style="521" customWidth="1"/>
    <col min="13562" max="13562" width="0" style="521" hidden="1" customWidth="1"/>
    <col min="13563" max="13563" width="14.140625" style="521" customWidth="1"/>
    <col min="13564" max="13564" width="16.7109375" style="521" customWidth="1"/>
    <col min="13565" max="13577" width="0" style="521" hidden="1" customWidth="1"/>
    <col min="13578" max="13578" width="20.5703125" style="521" customWidth="1"/>
    <col min="13579" max="13580" width="8" style="521" customWidth="1"/>
    <col min="13581" max="13586" width="6.7109375" style="521" bestFit="1" customWidth="1"/>
    <col min="13587" max="13587" width="21.5703125" style="521" customWidth="1"/>
    <col min="13588" max="13598" width="11.7109375" style="521" customWidth="1"/>
    <col min="13599" max="13805" width="11.7109375" style="521"/>
    <col min="13806" max="13806" width="5" style="521" customWidth="1"/>
    <col min="13807" max="13807" width="11.28515625" style="521" customWidth="1"/>
    <col min="13808" max="13808" width="32.5703125" style="521" customWidth="1"/>
    <col min="13809" max="13809" width="38.5703125" style="521" customWidth="1"/>
    <col min="13810" max="13810" width="0" style="521" hidden="1" customWidth="1"/>
    <col min="13811" max="13811" width="16.85546875" style="521" customWidth="1"/>
    <col min="13812" max="13812" width="16" style="521" customWidth="1"/>
    <col min="13813" max="13813" width="18.7109375" style="521" customWidth="1"/>
    <col min="13814" max="13814" width="0" style="521" hidden="1" customWidth="1"/>
    <col min="13815" max="13815" width="18" style="521" customWidth="1"/>
    <col min="13816" max="13816" width="0" style="521" hidden="1" customWidth="1"/>
    <col min="13817" max="13817" width="18.85546875" style="521" customWidth="1"/>
    <col min="13818" max="13818" width="0" style="521" hidden="1" customWidth="1"/>
    <col min="13819" max="13819" width="14.140625" style="521" customWidth="1"/>
    <col min="13820" max="13820" width="16.7109375" style="521" customWidth="1"/>
    <col min="13821" max="13833" width="0" style="521" hidden="1" customWidth="1"/>
    <col min="13834" max="13834" width="20.5703125" style="521" customWidth="1"/>
    <col min="13835" max="13836" width="8" style="521" customWidth="1"/>
    <col min="13837" max="13842" width="6.7109375" style="521" bestFit="1" customWidth="1"/>
    <col min="13843" max="13843" width="21.5703125" style="521" customWidth="1"/>
    <col min="13844" max="13854" width="11.7109375" style="521" customWidth="1"/>
    <col min="13855" max="14061" width="11.7109375" style="521"/>
    <col min="14062" max="14062" width="5" style="521" customWidth="1"/>
    <col min="14063" max="14063" width="11.28515625" style="521" customWidth="1"/>
    <col min="14064" max="14064" width="32.5703125" style="521" customWidth="1"/>
    <col min="14065" max="14065" width="38.5703125" style="521" customWidth="1"/>
    <col min="14066" max="14066" width="0" style="521" hidden="1" customWidth="1"/>
    <col min="14067" max="14067" width="16.85546875" style="521" customWidth="1"/>
    <col min="14068" max="14068" width="16" style="521" customWidth="1"/>
    <col min="14069" max="14069" width="18.7109375" style="521" customWidth="1"/>
    <col min="14070" max="14070" width="0" style="521" hidden="1" customWidth="1"/>
    <col min="14071" max="14071" width="18" style="521" customWidth="1"/>
    <col min="14072" max="14072" width="0" style="521" hidden="1" customWidth="1"/>
    <col min="14073" max="14073" width="18.85546875" style="521" customWidth="1"/>
    <col min="14074" max="14074" width="0" style="521" hidden="1" customWidth="1"/>
    <col min="14075" max="14075" width="14.140625" style="521" customWidth="1"/>
    <col min="14076" max="14076" width="16.7109375" style="521" customWidth="1"/>
    <col min="14077" max="14089" width="0" style="521" hidden="1" customWidth="1"/>
    <col min="14090" max="14090" width="20.5703125" style="521" customWidth="1"/>
    <col min="14091" max="14092" width="8" style="521" customWidth="1"/>
    <col min="14093" max="14098" width="6.7109375" style="521" bestFit="1" customWidth="1"/>
    <col min="14099" max="14099" width="21.5703125" style="521" customWidth="1"/>
    <col min="14100" max="14110" width="11.7109375" style="521" customWidth="1"/>
    <col min="14111" max="14317" width="11.7109375" style="521"/>
    <col min="14318" max="14318" width="5" style="521" customWidth="1"/>
    <col min="14319" max="14319" width="11.28515625" style="521" customWidth="1"/>
    <col min="14320" max="14320" width="32.5703125" style="521" customWidth="1"/>
    <col min="14321" max="14321" width="38.5703125" style="521" customWidth="1"/>
    <col min="14322" max="14322" width="0" style="521" hidden="1" customWidth="1"/>
    <col min="14323" max="14323" width="16.85546875" style="521" customWidth="1"/>
    <col min="14324" max="14324" width="16" style="521" customWidth="1"/>
    <col min="14325" max="14325" width="18.7109375" style="521" customWidth="1"/>
    <col min="14326" max="14326" width="0" style="521" hidden="1" customWidth="1"/>
    <col min="14327" max="14327" width="18" style="521" customWidth="1"/>
    <col min="14328" max="14328" width="0" style="521" hidden="1" customWidth="1"/>
    <col min="14329" max="14329" width="18.85546875" style="521" customWidth="1"/>
    <col min="14330" max="14330" width="0" style="521" hidden="1" customWidth="1"/>
    <col min="14331" max="14331" width="14.140625" style="521" customWidth="1"/>
    <col min="14332" max="14332" width="16.7109375" style="521" customWidth="1"/>
    <col min="14333" max="14345" width="0" style="521" hidden="1" customWidth="1"/>
    <col min="14346" max="14346" width="20.5703125" style="521" customWidth="1"/>
    <col min="14347" max="14348" width="8" style="521" customWidth="1"/>
    <col min="14349" max="14354" width="6.7109375" style="521" bestFit="1" customWidth="1"/>
    <col min="14355" max="14355" width="21.5703125" style="521" customWidth="1"/>
    <col min="14356" max="14366" width="11.7109375" style="521" customWidth="1"/>
    <col min="14367" max="14573" width="11.7109375" style="521"/>
    <col min="14574" max="14574" width="5" style="521" customWidth="1"/>
    <col min="14575" max="14575" width="11.28515625" style="521" customWidth="1"/>
    <col min="14576" max="14576" width="32.5703125" style="521" customWidth="1"/>
    <col min="14577" max="14577" width="38.5703125" style="521" customWidth="1"/>
    <col min="14578" max="14578" width="0" style="521" hidden="1" customWidth="1"/>
    <col min="14579" max="14579" width="16.85546875" style="521" customWidth="1"/>
    <col min="14580" max="14580" width="16" style="521" customWidth="1"/>
    <col min="14581" max="14581" width="18.7109375" style="521" customWidth="1"/>
    <col min="14582" max="14582" width="0" style="521" hidden="1" customWidth="1"/>
    <col min="14583" max="14583" width="18" style="521" customWidth="1"/>
    <col min="14584" max="14584" width="0" style="521" hidden="1" customWidth="1"/>
    <col min="14585" max="14585" width="18.85546875" style="521" customWidth="1"/>
    <col min="14586" max="14586" width="0" style="521" hidden="1" customWidth="1"/>
    <col min="14587" max="14587" width="14.140625" style="521" customWidth="1"/>
    <col min="14588" max="14588" width="16.7109375" style="521" customWidth="1"/>
    <col min="14589" max="14601" width="0" style="521" hidden="1" customWidth="1"/>
    <col min="14602" max="14602" width="20.5703125" style="521" customWidth="1"/>
    <col min="14603" max="14604" width="8" style="521" customWidth="1"/>
    <col min="14605" max="14610" width="6.7109375" style="521" bestFit="1" customWidth="1"/>
    <col min="14611" max="14611" width="21.5703125" style="521" customWidth="1"/>
    <col min="14612" max="14622" width="11.7109375" style="521" customWidth="1"/>
    <col min="14623" max="14829" width="11.7109375" style="521"/>
    <col min="14830" max="14830" width="5" style="521" customWidth="1"/>
    <col min="14831" max="14831" width="11.28515625" style="521" customWidth="1"/>
    <col min="14832" max="14832" width="32.5703125" style="521" customWidth="1"/>
    <col min="14833" max="14833" width="38.5703125" style="521" customWidth="1"/>
    <col min="14834" max="14834" width="0" style="521" hidden="1" customWidth="1"/>
    <col min="14835" max="14835" width="16.85546875" style="521" customWidth="1"/>
    <col min="14836" max="14836" width="16" style="521" customWidth="1"/>
    <col min="14837" max="14837" width="18.7109375" style="521" customWidth="1"/>
    <col min="14838" max="14838" width="0" style="521" hidden="1" customWidth="1"/>
    <col min="14839" max="14839" width="18" style="521" customWidth="1"/>
    <col min="14840" max="14840" width="0" style="521" hidden="1" customWidth="1"/>
    <col min="14841" max="14841" width="18.85546875" style="521" customWidth="1"/>
    <col min="14842" max="14842" width="0" style="521" hidden="1" customWidth="1"/>
    <col min="14843" max="14843" width="14.140625" style="521" customWidth="1"/>
    <col min="14844" max="14844" width="16.7109375" style="521" customWidth="1"/>
    <col min="14845" max="14857" width="0" style="521" hidden="1" customWidth="1"/>
    <col min="14858" max="14858" width="20.5703125" style="521" customWidth="1"/>
    <col min="14859" max="14860" width="8" style="521" customWidth="1"/>
    <col min="14861" max="14866" width="6.7109375" style="521" bestFit="1" customWidth="1"/>
    <col min="14867" max="14867" width="21.5703125" style="521" customWidth="1"/>
    <col min="14868" max="14878" width="11.7109375" style="521" customWidth="1"/>
    <col min="14879" max="15085" width="11.7109375" style="521"/>
    <col min="15086" max="15086" width="5" style="521" customWidth="1"/>
    <col min="15087" max="15087" width="11.28515625" style="521" customWidth="1"/>
    <col min="15088" max="15088" width="32.5703125" style="521" customWidth="1"/>
    <col min="15089" max="15089" width="38.5703125" style="521" customWidth="1"/>
    <col min="15090" max="15090" width="0" style="521" hidden="1" customWidth="1"/>
    <col min="15091" max="15091" width="16.85546875" style="521" customWidth="1"/>
    <col min="15092" max="15092" width="16" style="521" customWidth="1"/>
    <col min="15093" max="15093" width="18.7109375" style="521" customWidth="1"/>
    <col min="15094" max="15094" width="0" style="521" hidden="1" customWidth="1"/>
    <col min="15095" max="15095" width="18" style="521" customWidth="1"/>
    <col min="15096" max="15096" width="0" style="521" hidden="1" customWidth="1"/>
    <col min="15097" max="15097" width="18.85546875" style="521" customWidth="1"/>
    <col min="15098" max="15098" width="0" style="521" hidden="1" customWidth="1"/>
    <col min="15099" max="15099" width="14.140625" style="521" customWidth="1"/>
    <col min="15100" max="15100" width="16.7109375" style="521" customWidth="1"/>
    <col min="15101" max="15113" width="0" style="521" hidden="1" customWidth="1"/>
    <col min="15114" max="15114" width="20.5703125" style="521" customWidth="1"/>
    <col min="15115" max="15116" width="8" style="521" customWidth="1"/>
    <col min="15117" max="15122" width="6.7109375" style="521" bestFit="1" customWidth="1"/>
    <col min="15123" max="15123" width="21.5703125" style="521" customWidth="1"/>
    <col min="15124" max="15134" width="11.7109375" style="521" customWidth="1"/>
    <col min="15135" max="15341" width="11.7109375" style="521"/>
    <col min="15342" max="15342" width="5" style="521" customWidth="1"/>
    <col min="15343" max="15343" width="11.28515625" style="521" customWidth="1"/>
    <col min="15344" max="15344" width="32.5703125" style="521" customWidth="1"/>
    <col min="15345" max="15345" width="38.5703125" style="521" customWidth="1"/>
    <col min="15346" max="15346" width="0" style="521" hidden="1" customWidth="1"/>
    <col min="15347" max="15347" width="16.85546875" style="521" customWidth="1"/>
    <col min="15348" max="15348" width="16" style="521" customWidth="1"/>
    <col min="15349" max="15349" width="18.7109375" style="521" customWidth="1"/>
    <col min="15350" max="15350" width="0" style="521" hidden="1" customWidth="1"/>
    <col min="15351" max="15351" width="18" style="521" customWidth="1"/>
    <col min="15352" max="15352" width="0" style="521" hidden="1" customWidth="1"/>
    <col min="15353" max="15353" width="18.85546875" style="521" customWidth="1"/>
    <col min="15354" max="15354" width="0" style="521" hidden="1" customWidth="1"/>
    <col min="15355" max="15355" width="14.140625" style="521" customWidth="1"/>
    <col min="15356" max="15356" width="16.7109375" style="521" customWidth="1"/>
    <col min="15357" max="15369" width="0" style="521" hidden="1" customWidth="1"/>
    <col min="15370" max="15370" width="20.5703125" style="521" customWidth="1"/>
    <col min="15371" max="15372" width="8" style="521" customWidth="1"/>
    <col min="15373" max="15378" width="6.7109375" style="521" bestFit="1" customWidth="1"/>
    <col min="15379" max="15379" width="21.5703125" style="521" customWidth="1"/>
    <col min="15380" max="15390" width="11.7109375" style="521" customWidth="1"/>
    <col min="15391" max="15597" width="11.7109375" style="521"/>
    <col min="15598" max="15598" width="5" style="521" customWidth="1"/>
    <col min="15599" max="15599" width="11.28515625" style="521" customWidth="1"/>
    <col min="15600" max="15600" width="32.5703125" style="521" customWidth="1"/>
    <col min="15601" max="15601" width="38.5703125" style="521" customWidth="1"/>
    <col min="15602" max="15602" width="0" style="521" hidden="1" customWidth="1"/>
    <col min="15603" max="15603" width="16.85546875" style="521" customWidth="1"/>
    <col min="15604" max="15604" width="16" style="521" customWidth="1"/>
    <col min="15605" max="15605" width="18.7109375" style="521" customWidth="1"/>
    <col min="15606" max="15606" width="0" style="521" hidden="1" customWidth="1"/>
    <col min="15607" max="15607" width="18" style="521" customWidth="1"/>
    <col min="15608" max="15608" width="0" style="521" hidden="1" customWidth="1"/>
    <col min="15609" max="15609" width="18.85546875" style="521" customWidth="1"/>
    <col min="15610" max="15610" width="0" style="521" hidden="1" customWidth="1"/>
    <col min="15611" max="15611" width="14.140625" style="521" customWidth="1"/>
    <col min="15612" max="15612" width="16.7109375" style="521" customWidth="1"/>
    <col min="15613" max="15625" width="0" style="521" hidden="1" customWidth="1"/>
    <col min="15626" max="15626" width="20.5703125" style="521" customWidth="1"/>
    <col min="15627" max="15628" width="8" style="521" customWidth="1"/>
    <col min="15629" max="15634" width="6.7109375" style="521" bestFit="1" customWidth="1"/>
    <col min="15635" max="15635" width="21.5703125" style="521" customWidth="1"/>
    <col min="15636" max="15646" width="11.7109375" style="521" customWidth="1"/>
    <col min="15647" max="15853" width="11.7109375" style="521"/>
    <col min="15854" max="15854" width="5" style="521" customWidth="1"/>
    <col min="15855" max="15855" width="11.28515625" style="521" customWidth="1"/>
    <col min="15856" max="15856" width="32.5703125" style="521" customWidth="1"/>
    <col min="15857" max="15857" width="38.5703125" style="521" customWidth="1"/>
    <col min="15858" max="15858" width="0" style="521" hidden="1" customWidth="1"/>
    <col min="15859" max="15859" width="16.85546875" style="521" customWidth="1"/>
    <col min="15860" max="15860" width="16" style="521" customWidth="1"/>
    <col min="15861" max="15861" width="18.7109375" style="521" customWidth="1"/>
    <col min="15862" max="15862" width="0" style="521" hidden="1" customWidth="1"/>
    <col min="15863" max="15863" width="18" style="521" customWidth="1"/>
    <col min="15864" max="15864" width="0" style="521" hidden="1" customWidth="1"/>
    <col min="15865" max="15865" width="18.85546875" style="521" customWidth="1"/>
    <col min="15866" max="15866" width="0" style="521" hidden="1" customWidth="1"/>
    <col min="15867" max="15867" width="14.140625" style="521" customWidth="1"/>
    <col min="15868" max="15868" width="16.7109375" style="521" customWidth="1"/>
    <col min="15869" max="15881" width="0" style="521" hidden="1" customWidth="1"/>
    <col min="15882" max="15882" width="20.5703125" style="521" customWidth="1"/>
    <col min="15883" max="15884" width="8" style="521" customWidth="1"/>
    <col min="15885" max="15890" width="6.7109375" style="521" bestFit="1" customWidth="1"/>
    <col min="15891" max="15891" width="21.5703125" style="521" customWidth="1"/>
    <col min="15892" max="15902" width="11.7109375" style="521" customWidth="1"/>
    <col min="15903" max="16109" width="11.7109375" style="521"/>
    <col min="16110" max="16110" width="5" style="521" customWidth="1"/>
    <col min="16111" max="16111" width="11.28515625" style="521" customWidth="1"/>
    <col min="16112" max="16112" width="32.5703125" style="521" customWidth="1"/>
    <col min="16113" max="16113" width="38.5703125" style="521" customWidth="1"/>
    <col min="16114" max="16114" width="0" style="521" hidden="1" customWidth="1"/>
    <col min="16115" max="16115" width="16.85546875" style="521" customWidth="1"/>
    <col min="16116" max="16116" width="16" style="521" customWidth="1"/>
    <col min="16117" max="16117" width="18.7109375" style="521" customWidth="1"/>
    <col min="16118" max="16118" width="0" style="521" hidden="1" customWidth="1"/>
    <col min="16119" max="16119" width="18" style="521" customWidth="1"/>
    <col min="16120" max="16120" width="0" style="521" hidden="1" customWidth="1"/>
    <col min="16121" max="16121" width="18.85546875" style="521" customWidth="1"/>
    <col min="16122" max="16122" width="0" style="521" hidden="1" customWidth="1"/>
    <col min="16123" max="16123" width="14.140625" style="521" customWidth="1"/>
    <col min="16124" max="16124" width="16.7109375" style="521" customWidth="1"/>
    <col min="16125" max="16137" width="0" style="521" hidden="1" customWidth="1"/>
    <col min="16138" max="16138" width="20.5703125" style="521" customWidth="1"/>
    <col min="16139" max="16140" width="8" style="521" customWidth="1"/>
    <col min="16141" max="16146" width="6.7109375" style="521" bestFit="1" customWidth="1"/>
    <col min="16147" max="16147" width="21.5703125" style="521" customWidth="1"/>
    <col min="16148" max="16158" width="11.7109375" style="521" customWidth="1"/>
    <col min="16159" max="16384" width="11.7109375" style="521"/>
  </cols>
  <sheetData>
    <row r="1" spans="1:19" s="514" customFormat="1" x14ac:dyDescent="0.2">
      <c r="A1" s="1182"/>
      <c r="B1" s="1182"/>
      <c r="C1" s="1182"/>
      <c r="D1" s="1182"/>
      <c r="E1" s="1182"/>
      <c r="F1" s="1182"/>
      <c r="G1" s="1182"/>
      <c r="H1" s="1182"/>
      <c r="I1" s="1182"/>
      <c r="J1" s="1182"/>
      <c r="O1" s="512"/>
      <c r="P1" s="512"/>
      <c r="Q1" s="512"/>
      <c r="R1" s="512"/>
      <c r="S1" s="515"/>
    </row>
    <row r="2" spans="1:19" s="514" customFormat="1" x14ac:dyDescent="0.2">
      <c r="A2" s="516"/>
      <c r="B2" s="517"/>
      <c r="C2" s="518"/>
      <c r="D2" s="513"/>
      <c r="E2" s="519"/>
      <c r="F2" s="517"/>
      <c r="G2" s="517"/>
      <c r="H2" s="517"/>
      <c r="I2" s="517"/>
      <c r="J2" s="513"/>
      <c r="O2" s="512"/>
      <c r="P2" s="512"/>
      <c r="Q2" s="512"/>
      <c r="R2" s="512"/>
      <c r="S2" s="515"/>
    </row>
    <row r="3" spans="1:19" s="514" customFormat="1" x14ac:dyDescent="0.2">
      <c r="A3" s="516"/>
      <c r="B3" s="517"/>
      <c r="C3" s="518"/>
      <c r="D3" s="513"/>
      <c r="E3" s="519"/>
      <c r="F3" s="517"/>
      <c r="G3" s="517"/>
      <c r="H3" s="517"/>
      <c r="I3" s="517"/>
      <c r="J3" s="513"/>
      <c r="O3" s="512"/>
      <c r="P3" s="512"/>
      <c r="Q3" s="512"/>
      <c r="R3" s="512"/>
      <c r="S3" s="515"/>
    </row>
    <row r="4" spans="1:19" s="514" customFormat="1" x14ac:dyDescent="0.2">
      <c r="A4" s="516"/>
      <c r="B4" s="517"/>
      <c r="C4" s="518"/>
      <c r="D4" s="513"/>
      <c r="E4" s="519"/>
      <c r="F4" s="517"/>
      <c r="G4" s="517"/>
      <c r="H4" s="517"/>
      <c r="I4" s="517"/>
      <c r="J4" s="513"/>
      <c r="O4" s="512"/>
      <c r="P4" s="512"/>
      <c r="Q4" s="512"/>
      <c r="R4" s="512"/>
      <c r="S4" s="515"/>
    </row>
    <row r="5" spans="1:19" s="514" customFormat="1" x14ac:dyDescent="0.2">
      <c r="A5" s="516"/>
      <c r="B5" s="517"/>
      <c r="C5" s="518"/>
      <c r="D5" s="513"/>
      <c r="E5" s="519"/>
      <c r="F5" s="517"/>
      <c r="G5" s="517"/>
      <c r="H5" s="517"/>
      <c r="I5" s="517"/>
      <c r="J5" s="513"/>
      <c r="O5" s="512"/>
      <c r="P5" s="512"/>
      <c r="Q5" s="512"/>
      <c r="R5" s="512"/>
      <c r="S5" s="515"/>
    </row>
    <row r="6" spans="1:19" s="514" customFormat="1" x14ac:dyDescent="0.2">
      <c r="A6" s="516"/>
      <c r="B6" s="517"/>
      <c r="C6" s="518"/>
      <c r="D6" s="513"/>
      <c r="E6" s="519"/>
      <c r="F6" s="517"/>
      <c r="G6" s="517"/>
      <c r="H6" s="517"/>
      <c r="I6" s="517"/>
      <c r="J6" s="513"/>
      <c r="O6" s="512"/>
      <c r="P6" s="512"/>
      <c r="Q6" s="512"/>
      <c r="R6" s="512"/>
      <c r="S6" s="515"/>
    </row>
    <row r="7" spans="1:19" s="514" customFormat="1" ht="67.5" customHeight="1" x14ac:dyDescent="0.2">
      <c r="A7" s="516"/>
      <c r="B7" s="517"/>
      <c r="C7" s="518"/>
      <c r="D7" s="513"/>
      <c r="E7" s="519"/>
      <c r="F7" s="517"/>
      <c r="G7" s="517"/>
      <c r="H7" s="517"/>
      <c r="I7" s="517"/>
      <c r="J7" s="513"/>
      <c r="O7" s="512"/>
      <c r="P7" s="512"/>
      <c r="Q7" s="512"/>
      <c r="R7" s="512"/>
      <c r="S7" s="515"/>
    </row>
    <row r="8" spans="1:19" s="514" customFormat="1" x14ac:dyDescent="0.2">
      <c r="A8" s="516"/>
      <c r="B8" s="517"/>
      <c r="C8" s="518"/>
      <c r="D8" s="513"/>
      <c r="E8" s="519"/>
      <c r="F8" s="517"/>
      <c r="G8" s="517"/>
      <c r="H8" s="517"/>
      <c r="I8" s="517"/>
      <c r="J8" s="513"/>
      <c r="O8" s="512"/>
      <c r="P8" s="512"/>
      <c r="Q8" s="512"/>
      <c r="R8" s="512"/>
      <c r="S8" s="515"/>
    </row>
    <row r="9" spans="1:19" s="520" customFormat="1" ht="25.5" customHeight="1" x14ac:dyDescent="0.2">
      <c r="A9" s="1183" t="s">
        <v>7510</v>
      </c>
      <c r="B9" s="1183"/>
      <c r="C9" s="1183"/>
      <c r="D9" s="1183"/>
      <c r="E9" s="1183"/>
      <c r="F9" s="1183"/>
      <c r="G9" s="1183"/>
      <c r="H9" s="1183"/>
      <c r="I9" s="1183"/>
      <c r="J9" s="1183"/>
      <c r="K9" s="1183"/>
      <c r="L9" s="1183"/>
      <c r="M9" s="1183"/>
      <c r="N9" s="1183"/>
      <c r="O9" s="1183"/>
      <c r="P9" s="1183"/>
      <c r="Q9" s="1183"/>
      <c r="R9" s="1183"/>
      <c r="S9" s="1183"/>
    </row>
    <row r="10" spans="1:19" s="520" customFormat="1" ht="18" customHeight="1" x14ac:dyDescent="0.2">
      <c r="A10" s="1183" t="s">
        <v>8280</v>
      </c>
      <c r="B10" s="1183"/>
      <c r="C10" s="1183"/>
      <c r="D10" s="1183"/>
      <c r="E10" s="1183"/>
      <c r="F10" s="1183"/>
      <c r="G10" s="1183"/>
      <c r="H10" s="1183"/>
      <c r="I10" s="1183"/>
      <c r="J10" s="1183"/>
      <c r="K10" s="1183"/>
      <c r="L10" s="1183"/>
      <c r="M10" s="1183"/>
      <c r="N10" s="1183"/>
      <c r="O10" s="1183"/>
      <c r="P10" s="1183"/>
      <c r="Q10" s="1183"/>
      <c r="R10" s="1183"/>
      <c r="S10" s="1183"/>
    </row>
    <row r="11" spans="1:19" s="520" customFormat="1" ht="15.75" customHeight="1" x14ac:dyDescent="0.3">
      <c r="A11" s="1184" t="s">
        <v>6127</v>
      </c>
      <c r="B11" s="1184"/>
      <c r="C11" s="1184"/>
      <c r="D11" s="1184"/>
      <c r="E11" s="1184"/>
      <c r="F11" s="1184"/>
      <c r="G11" s="1184"/>
      <c r="H11" s="1184"/>
      <c r="I11" s="1184"/>
      <c r="J11" s="1184"/>
      <c r="K11" s="1184"/>
      <c r="L11" s="1184"/>
      <c r="M11" s="1184"/>
      <c r="N11" s="1184"/>
      <c r="O11" s="1184"/>
      <c r="P11" s="1184"/>
      <c r="Q11" s="1184"/>
      <c r="R11" s="1184"/>
      <c r="S11" s="1184"/>
    </row>
    <row r="12" spans="1:19" s="514" customFormat="1" ht="12" customHeight="1" thickBot="1" x14ac:dyDescent="0.35">
      <c r="A12" s="1185"/>
      <c r="B12" s="1185"/>
      <c r="C12" s="1185"/>
      <c r="D12" s="1185"/>
      <c r="E12" s="577"/>
      <c r="F12" s="557"/>
      <c r="G12" s="558"/>
      <c r="H12" s="557"/>
      <c r="I12" s="559"/>
      <c r="J12" s="560"/>
      <c r="K12" s="561"/>
      <c r="L12" s="561"/>
      <c r="M12" s="561"/>
      <c r="N12" s="561"/>
      <c r="O12" s="560"/>
      <c r="P12" s="560"/>
      <c r="Q12" s="560"/>
      <c r="R12" s="560"/>
      <c r="S12" s="562"/>
    </row>
    <row r="13" spans="1:19" ht="56.25" customHeight="1" thickTop="1" x14ac:dyDescent="0.2">
      <c r="A13" s="1186" t="s">
        <v>7239</v>
      </c>
      <c r="B13" s="1166" t="s">
        <v>4857</v>
      </c>
      <c r="C13" s="1188" t="s">
        <v>5514</v>
      </c>
      <c r="D13" s="1166" t="s">
        <v>2520</v>
      </c>
      <c r="E13" s="1188" t="s">
        <v>2521</v>
      </c>
      <c r="F13" s="1194" t="s">
        <v>2522</v>
      </c>
      <c r="G13" s="1194" t="s">
        <v>5515</v>
      </c>
      <c r="H13" s="1166" t="s">
        <v>5516</v>
      </c>
      <c r="I13" s="1166" t="s">
        <v>2525</v>
      </c>
      <c r="J13" s="1166" t="s">
        <v>2526</v>
      </c>
      <c r="K13" s="1166" t="s">
        <v>1079</v>
      </c>
      <c r="L13" s="1166"/>
      <c r="M13" s="1166" t="s">
        <v>1080</v>
      </c>
      <c r="N13" s="1166"/>
      <c r="O13" s="1166" t="s">
        <v>1081</v>
      </c>
      <c r="P13" s="1166"/>
      <c r="Q13" s="1166"/>
      <c r="R13" s="1166"/>
      <c r="S13" s="1167" t="s">
        <v>1082</v>
      </c>
    </row>
    <row r="14" spans="1:19" ht="27.75" customHeight="1" thickBot="1" x14ac:dyDescent="0.25">
      <c r="A14" s="1187"/>
      <c r="B14" s="1176"/>
      <c r="C14" s="1189"/>
      <c r="D14" s="1176"/>
      <c r="E14" s="1189"/>
      <c r="F14" s="1195"/>
      <c r="G14" s="1195"/>
      <c r="H14" s="1176"/>
      <c r="I14" s="1176"/>
      <c r="J14" s="1176"/>
      <c r="K14" s="582" t="s">
        <v>1085</v>
      </c>
      <c r="L14" s="582" t="s">
        <v>2527</v>
      </c>
      <c r="M14" s="582" t="s">
        <v>1085</v>
      </c>
      <c r="N14" s="582" t="s">
        <v>1084</v>
      </c>
      <c r="O14" s="582" t="s">
        <v>492</v>
      </c>
      <c r="P14" s="582" t="s">
        <v>493</v>
      </c>
      <c r="Q14" s="582" t="s">
        <v>494</v>
      </c>
      <c r="R14" s="582" t="s">
        <v>495</v>
      </c>
      <c r="S14" s="1168"/>
    </row>
    <row r="15" spans="1:19" s="514" customFormat="1" ht="68.25" customHeight="1" thickTop="1" x14ac:dyDescent="0.2">
      <c r="A15" s="651">
        <v>1</v>
      </c>
      <c r="B15" s="689" t="s">
        <v>4858</v>
      </c>
      <c r="C15" s="642" t="s">
        <v>5517</v>
      </c>
      <c r="D15" s="642" t="s">
        <v>2529</v>
      </c>
      <c r="E15" s="642" t="s">
        <v>2530</v>
      </c>
      <c r="F15" s="669">
        <v>16800</v>
      </c>
      <c r="G15" s="669" t="s">
        <v>2531</v>
      </c>
      <c r="H15" s="670">
        <v>43486</v>
      </c>
      <c r="I15" s="636" t="s">
        <v>6988</v>
      </c>
      <c r="J15" s="671" t="s">
        <v>4388</v>
      </c>
      <c r="K15" s="652" t="s">
        <v>6059</v>
      </c>
      <c r="L15" s="652" t="s">
        <v>6059</v>
      </c>
      <c r="M15" s="652" t="s">
        <v>6059</v>
      </c>
      <c r="N15" s="652" t="s">
        <v>6059</v>
      </c>
      <c r="O15" s="652" t="s">
        <v>6059</v>
      </c>
      <c r="P15" s="652" t="s">
        <v>6059</v>
      </c>
      <c r="Q15" s="652" t="s">
        <v>6059</v>
      </c>
      <c r="R15" s="652" t="s">
        <v>6059</v>
      </c>
      <c r="S15" s="653" t="s">
        <v>6059</v>
      </c>
    </row>
    <row r="16" spans="1:19" s="514" customFormat="1" ht="53.25" customHeight="1" x14ac:dyDescent="0.2">
      <c r="A16" s="644">
        <v>2</v>
      </c>
      <c r="B16" s="689" t="s">
        <v>4859</v>
      </c>
      <c r="C16" s="640" t="s">
        <v>5518</v>
      </c>
      <c r="D16" s="645" t="s">
        <v>2536</v>
      </c>
      <c r="E16" s="640" t="s">
        <v>2530</v>
      </c>
      <c r="F16" s="591">
        <v>14400</v>
      </c>
      <c r="G16" s="591" t="s">
        <v>2531</v>
      </c>
      <c r="H16" s="670">
        <v>43486</v>
      </c>
      <c r="I16" s="645" t="s">
        <v>6988</v>
      </c>
      <c r="J16" s="672" t="s">
        <v>4389</v>
      </c>
      <c r="K16" s="652" t="s">
        <v>6059</v>
      </c>
      <c r="L16" s="652" t="s">
        <v>6059</v>
      </c>
      <c r="M16" s="652" t="s">
        <v>6059</v>
      </c>
      <c r="N16" s="652" t="s">
        <v>6059</v>
      </c>
      <c r="O16" s="652" t="s">
        <v>6059</v>
      </c>
      <c r="P16" s="652" t="s">
        <v>6059</v>
      </c>
      <c r="Q16" s="652" t="s">
        <v>6059</v>
      </c>
      <c r="R16" s="652" t="s">
        <v>6059</v>
      </c>
      <c r="S16" s="629" t="s">
        <v>6059</v>
      </c>
    </row>
    <row r="17" spans="1:19" s="514" customFormat="1" ht="58.5" customHeight="1" x14ac:dyDescent="0.2">
      <c r="A17" s="644">
        <v>3</v>
      </c>
      <c r="B17" s="689" t="s">
        <v>3346</v>
      </c>
      <c r="C17" s="645" t="s">
        <v>5519</v>
      </c>
      <c r="D17" s="645" t="s">
        <v>2539</v>
      </c>
      <c r="E17" s="645" t="s">
        <v>2540</v>
      </c>
      <c r="F17" s="591">
        <v>53280</v>
      </c>
      <c r="G17" s="591" t="s">
        <v>2531</v>
      </c>
      <c r="H17" s="646">
        <v>43486</v>
      </c>
      <c r="I17" s="647" t="s">
        <v>6988</v>
      </c>
      <c r="J17" s="672" t="s">
        <v>4390</v>
      </c>
      <c r="K17" s="652" t="s">
        <v>6059</v>
      </c>
      <c r="L17" s="652" t="s">
        <v>6059</v>
      </c>
      <c r="M17" s="652" t="s">
        <v>6059</v>
      </c>
      <c r="N17" s="652" t="s">
        <v>6059</v>
      </c>
      <c r="O17" s="652" t="s">
        <v>6059</v>
      </c>
      <c r="P17" s="652" t="s">
        <v>6059</v>
      </c>
      <c r="Q17" s="652" t="s">
        <v>6059</v>
      </c>
      <c r="R17" s="652" t="s">
        <v>6059</v>
      </c>
      <c r="S17" s="629" t="s">
        <v>6059</v>
      </c>
    </row>
    <row r="18" spans="1:19" s="514" customFormat="1" ht="58.5" customHeight="1" x14ac:dyDescent="0.2">
      <c r="A18" s="1145">
        <v>4</v>
      </c>
      <c r="B18" s="1156" t="s">
        <v>6989</v>
      </c>
      <c r="C18" s="1159" t="s">
        <v>5521</v>
      </c>
      <c r="D18" s="640" t="s">
        <v>6990</v>
      </c>
      <c r="E18" s="1173" t="s">
        <v>4392</v>
      </c>
      <c r="F18" s="593">
        <f>26621.31+2945.43</f>
        <v>29566.74</v>
      </c>
      <c r="G18" s="593" t="s">
        <v>2531</v>
      </c>
      <c r="H18" s="584">
        <v>43497</v>
      </c>
      <c r="I18" s="1143" t="s">
        <v>6991</v>
      </c>
      <c r="J18" s="672" t="s">
        <v>6992</v>
      </c>
      <c r="K18" s="654"/>
      <c r="L18" s="655"/>
      <c r="M18" s="654"/>
      <c r="N18" s="655"/>
      <c r="O18" s="654"/>
      <c r="P18" s="654"/>
      <c r="Q18" s="654"/>
      <c r="R18" s="654"/>
      <c r="S18" s="526" t="s">
        <v>8281</v>
      </c>
    </row>
    <row r="19" spans="1:19" s="514" customFormat="1" ht="58.5" customHeight="1" x14ac:dyDescent="0.2">
      <c r="A19" s="1146"/>
      <c r="B19" s="1158"/>
      <c r="C19" s="1161"/>
      <c r="D19" s="640" t="s">
        <v>6993</v>
      </c>
      <c r="E19" s="1175"/>
      <c r="F19" s="593">
        <v>19728.57</v>
      </c>
      <c r="G19" s="593" t="s">
        <v>2531</v>
      </c>
      <c r="H19" s="584">
        <v>43497</v>
      </c>
      <c r="I19" s="1144"/>
      <c r="J19" s="672" t="s">
        <v>6994</v>
      </c>
      <c r="K19" s="654"/>
      <c r="L19" s="655"/>
      <c r="M19" s="654"/>
      <c r="N19" s="655"/>
      <c r="O19" s="654"/>
      <c r="P19" s="654"/>
      <c r="Q19" s="654"/>
      <c r="R19" s="654"/>
      <c r="S19" s="526" t="s">
        <v>8281</v>
      </c>
    </row>
    <row r="20" spans="1:19" s="514" customFormat="1" ht="69" customHeight="1" x14ac:dyDescent="0.2">
      <c r="A20" s="638">
        <v>5</v>
      </c>
      <c r="B20" s="690" t="s">
        <v>7792</v>
      </c>
      <c r="C20" s="641" t="s">
        <v>8282</v>
      </c>
      <c r="D20" s="640" t="s">
        <v>6990</v>
      </c>
      <c r="E20" s="641" t="s">
        <v>7793</v>
      </c>
      <c r="F20" s="593">
        <v>3000</v>
      </c>
      <c r="G20" s="593" t="s">
        <v>3128</v>
      </c>
      <c r="H20" s="584">
        <v>43755</v>
      </c>
      <c r="I20" s="673" t="s">
        <v>8283</v>
      </c>
      <c r="J20" s="672" t="s">
        <v>8284</v>
      </c>
      <c r="K20" s="1147" t="s">
        <v>7794</v>
      </c>
      <c r="L20" s="1148"/>
      <c r="M20" s="1148"/>
      <c r="N20" s="1148"/>
      <c r="O20" s="1148"/>
      <c r="P20" s="1148"/>
      <c r="Q20" s="1148"/>
      <c r="R20" s="1148"/>
      <c r="S20" s="1149"/>
    </row>
    <row r="21" spans="1:19" s="514" customFormat="1" ht="100.5" customHeight="1" x14ac:dyDescent="0.2">
      <c r="A21" s="637">
        <v>6</v>
      </c>
      <c r="B21" s="691" t="s">
        <v>6995</v>
      </c>
      <c r="C21" s="640" t="s">
        <v>6331</v>
      </c>
      <c r="D21" s="640" t="s">
        <v>6996</v>
      </c>
      <c r="E21" s="640" t="s">
        <v>6332</v>
      </c>
      <c r="F21" s="593">
        <v>3051</v>
      </c>
      <c r="G21" s="593" t="s">
        <v>2531</v>
      </c>
      <c r="H21" s="584">
        <v>43474</v>
      </c>
      <c r="I21" s="634" t="s">
        <v>6333</v>
      </c>
      <c r="J21" s="674" t="s">
        <v>7240</v>
      </c>
      <c r="K21" s="781" t="s">
        <v>496</v>
      </c>
      <c r="L21" s="696"/>
      <c r="M21" s="781" t="s">
        <v>496</v>
      </c>
      <c r="N21" s="696"/>
      <c r="O21" s="781" t="s">
        <v>496</v>
      </c>
      <c r="P21" s="781"/>
      <c r="Q21" s="781"/>
      <c r="R21" s="781"/>
      <c r="S21" s="526"/>
    </row>
    <row r="22" spans="1:19" s="514" customFormat="1" ht="40.5" customHeight="1" x14ac:dyDescent="0.2">
      <c r="A22" s="1145">
        <v>7</v>
      </c>
      <c r="B22" s="1156" t="s">
        <v>6997</v>
      </c>
      <c r="C22" s="1159" t="s">
        <v>6998</v>
      </c>
      <c r="D22" s="640" t="s">
        <v>2551</v>
      </c>
      <c r="E22" s="1159" t="s">
        <v>2737</v>
      </c>
      <c r="F22" s="593">
        <v>169.5</v>
      </c>
      <c r="G22" s="593" t="s">
        <v>2531</v>
      </c>
      <c r="H22" s="1190">
        <v>43474</v>
      </c>
      <c r="I22" s="1192" t="s">
        <v>6999</v>
      </c>
      <c r="J22" s="672" t="s">
        <v>7585</v>
      </c>
      <c r="K22" s="657" t="s">
        <v>496</v>
      </c>
      <c r="L22" s="658"/>
      <c r="M22" s="657" t="s">
        <v>496</v>
      </c>
      <c r="N22" s="658"/>
      <c r="O22" s="649" t="s">
        <v>496</v>
      </c>
      <c r="P22" s="649"/>
      <c r="Q22" s="649"/>
      <c r="R22" s="659"/>
      <c r="S22" s="660"/>
    </row>
    <row r="23" spans="1:19" s="514" customFormat="1" ht="40.5" customHeight="1" x14ac:dyDescent="0.2">
      <c r="A23" s="1146"/>
      <c r="B23" s="1158"/>
      <c r="C23" s="1161"/>
      <c r="D23" s="640" t="s">
        <v>2554</v>
      </c>
      <c r="E23" s="1161"/>
      <c r="F23" s="593">
        <v>169.5</v>
      </c>
      <c r="G23" s="593" t="s">
        <v>2531</v>
      </c>
      <c r="H23" s="1191"/>
      <c r="I23" s="1193"/>
      <c r="J23" s="672" t="s">
        <v>7241</v>
      </c>
      <c r="K23" s="657" t="s">
        <v>496</v>
      </c>
      <c r="L23" s="658"/>
      <c r="M23" s="657" t="s">
        <v>496</v>
      </c>
      <c r="N23" s="658"/>
      <c r="O23" s="649" t="s">
        <v>496</v>
      </c>
      <c r="P23" s="649"/>
      <c r="Q23" s="649"/>
      <c r="R23" s="659"/>
      <c r="S23" s="660"/>
    </row>
    <row r="24" spans="1:19" s="514" customFormat="1" ht="55.5" customHeight="1" x14ac:dyDescent="0.2">
      <c r="A24" s="637">
        <v>8</v>
      </c>
      <c r="B24" s="583" t="s">
        <v>7000</v>
      </c>
      <c r="C24" s="640" t="s">
        <v>7001</v>
      </c>
      <c r="D24" s="640" t="s">
        <v>6923</v>
      </c>
      <c r="E24" s="640" t="s">
        <v>6167</v>
      </c>
      <c r="F24" s="593">
        <v>687.5</v>
      </c>
      <c r="G24" s="593" t="s">
        <v>2531</v>
      </c>
      <c r="H24" s="584">
        <v>43476</v>
      </c>
      <c r="I24" s="634" t="s">
        <v>7002</v>
      </c>
      <c r="J24" s="672" t="s">
        <v>7242</v>
      </c>
      <c r="K24" s="657" t="s">
        <v>496</v>
      </c>
      <c r="L24" s="658"/>
      <c r="M24" s="657" t="s">
        <v>496</v>
      </c>
      <c r="N24" s="658"/>
      <c r="O24" s="649" t="s">
        <v>496</v>
      </c>
      <c r="P24" s="649"/>
      <c r="Q24" s="649"/>
      <c r="R24" s="659"/>
      <c r="S24" s="660"/>
    </row>
    <row r="25" spans="1:19" s="514" customFormat="1" ht="55.5" customHeight="1" x14ac:dyDescent="0.2">
      <c r="A25" s="637">
        <v>9</v>
      </c>
      <c r="B25" s="691" t="s">
        <v>7003</v>
      </c>
      <c r="C25" s="640" t="s">
        <v>7004</v>
      </c>
      <c r="D25" s="640" t="s">
        <v>7005</v>
      </c>
      <c r="E25" s="640" t="s">
        <v>7006</v>
      </c>
      <c r="F25" s="593">
        <v>1104.48</v>
      </c>
      <c r="G25" s="593" t="s">
        <v>2531</v>
      </c>
      <c r="H25" s="584">
        <v>43494</v>
      </c>
      <c r="I25" s="634" t="s">
        <v>7007</v>
      </c>
      <c r="J25" s="674" t="s">
        <v>7243</v>
      </c>
      <c r="K25" s="522" t="s">
        <v>496</v>
      </c>
      <c r="L25" s="523"/>
      <c r="M25" s="522" t="s">
        <v>496</v>
      </c>
      <c r="N25" s="523"/>
      <c r="O25" s="524" t="s">
        <v>496</v>
      </c>
      <c r="P25" s="524"/>
      <c r="Q25" s="524"/>
      <c r="R25" s="524" t="s">
        <v>496</v>
      </c>
      <c r="S25" s="526" t="s">
        <v>8285</v>
      </c>
    </row>
    <row r="26" spans="1:19" s="514" customFormat="1" ht="55.5" customHeight="1" x14ac:dyDescent="0.2">
      <c r="A26" s="1145">
        <v>10</v>
      </c>
      <c r="B26" s="1156" t="s">
        <v>7008</v>
      </c>
      <c r="C26" s="1177" t="s">
        <v>7009</v>
      </c>
      <c r="D26" s="640" t="s">
        <v>2706</v>
      </c>
      <c r="E26" s="1159" t="s">
        <v>7010</v>
      </c>
      <c r="F26" s="593">
        <v>11121.2</v>
      </c>
      <c r="G26" s="593" t="s">
        <v>2531</v>
      </c>
      <c r="H26" s="584">
        <v>43496</v>
      </c>
      <c r="I26" s="634" t="s">
        <v>7011</v>
      </c>
      <c r="J26" s="674" t="s">
        <v>7244</v>
      </c>
      <c r="K26" s="657" t="s">
        <v>496</v>
      </c>
      <c r="L26" s="658"/>
      <c r="M26" s="657" t="s">
        <v>496</v>
      </c>
      <c r="N26" s="658"/>
      <c r="O26" s="649" t="s">
        <v>496</v>
      </c>
      <c r="P26" s="649"/>
      <c r="Q26" s="649"/>
      <c r="R26" s="659"/>
      <c r="S26" s="656"/>
    </row>
    <row r="27" spans="1:19" s="514" customFormat="1" ht="55.5" customHeight="1" x14ac:dyDescent="0.2">
      <c r="A27" s="1146"/>
      <c r="B27" s="1158"/>
      <c r="C27" s="1179"/>
      <c r="D27" s="640" t="s">
        <v>2709</v>
      </c>
      <c r="E27" s="1161"/>
      <c r="F27" s="593">
        <v>6936.1</v>
      </c>
      <c r="G27" s="593" t="s">
        <v>2531</v>
      </c>
      <c r="H27" s="584">
        <v>43496</v>
      </c>
      <c r="I27" s="634" t="s">
        <v>7012</v>
      </c>
      <c r="J27" s="674" t="s">
        <v>7245</v>
      </c>
      <c r="K27" s="657" t="s">
        <v>496</v>
      </c>
      <c r="L27" s="658"/>
      <c r="M27" s="657" t="s">
        <v>496</v>
      </c>
      <c r="N27" s="658"/>
      <c r="O27" s="649" t="s">
        <v>496</v>
      </c>
      <c r="P27" s="649"/>
      <c r="Q27" s="649"/>
      <c r="R27" s="659"/>
      <c r="S27" s="656"/>
    </row>
    <row r="28" spans="1:19" s="514" customFormat="1" ht="38.25" customHeight="1" x14ac:dyDescent="0.2">
      <c r="A28" s="1145">
        <v>11</v>
      </c>
      <c r="B28" s="1156" t="s">
        <v>7013</v>
      </c>
      <c r="C28" s="1177" t="s">
        <v>7014</v>
      </c>
      <c r="D28" s="640" t="s">
        <v>2709</v>
      </c>
      <c r="E28" s="1159" t="s">
        <v>7015</v>
      </c>
      <c r="F28" s="593">
        <v>931</v>
      </c>
      <c r="G28" s="593" t="s">
        <v>2569</v>
      </c>
      <c r="H28" s="584">
        <v>43504</v>
      </c>
      <c r="I28" s="634" t="s">
        <v>7016</v>
      </c>
      <c r="J28" s="674" t="s">
        <v>7246</v>
      </c>
      <c r="K28" s="657" t="s">
        <v>496</v>
      </c>
      <c r="L28" s="658"/>
      <c r="M28" s="657" t="s">
        <v>496</v>
      </c>
      <c r="N28" s="658"/>
      <c r="O28" s="649" t="s">
        <v>496</v>
      </c>
      <c r="P28" s="649"/>
      <c r="Q28" s="649"/>
      <c r="R28" s="659"/>
      <c r="S28" s="656"/>
    </row>
    <row r="29" spans="1:19" s="514" customFormat="1" ht="40.5" customHeight="1" x14ac:dyDescent="0.2">
      <c r="A29" s="1162"/>
      <c r="B29" s="1157"/>
      <c r="C29" s="1178"/>
      <c r="D29" s="640" t="s">
        <v>2706</v>
      </c>
      <c r="E29" s="1160"/>
      <c r="F29" s="593">
        <v>616</v>
      </c>
      <c r="G29" s="593" t="s">
        <v>2569</v>
      </c>
      <c r="H29" s="584">
        <v>43504</v>
      </c>
      <c r="I29" s="634" t="s">
        <v>7017</v>
      </c>
      <c r="J29" s="674" t="s">
        <v>7247</v>
      </c>
      <c r="K29" s="657" t="s">
        <v>496</v>
      </c>
      <c r="L29" s="658"/>
      <c r="M29" s="657" t="s">
        <v>496</v>
      </c>
      <c r="N29" s="658"/>
      <c r="O29" s="649" t="s">
        <v>496</v>
      </c>
      <c r="P29" s="649"/>
      <c r="Q29" s="649"/>
      <c r="R29" s="659"/>
      <c r="S29" s="660"/>
    </row>
    <row r="30" spans="1:19" s="514" customFormat="1" ht="39" customHeight="1" x14ac:dyDescent="0.2">
      <c r="A30" s="1162"/>
      <c r="B30" s="1157"/>
      <c r="C30" s="1178"/>
      <c r="D30" s="640" t="s">
        <v>7018</v>
      </c>
      <c r="E30" s="1160"/>
      <c r="F30" s="593">
        <v>3948.75</v>
      </c>
      <c r="G30" s="593" t="s">
        <v>2569</v>
      </c>
      <c r="H30" s="584">
        <v>43504</v>
      </c>
      <c r="I30" s="634" t="s">
        <v>7016</v>
      </c>
      <c r="J30" s="674" t="s">
        <v>7586</v>
      </c>
      <c r="K30" s="657" t="s">
        <v>496</v>
      </c>
      <c r="L30" s="658"/>
      <c r="M30" s="657" t="s">
        <v>496</v>
      </c>
      <c r="N30" s="658"/>
      <c r="O30" s="649" t="s">
        <v>496</v>
      </c>
      <c r="P30" s="649"/>
      <c r="Q30" s="649"/>
      <c r="R30" s="659"/>
      <c r="S30" s="656"/>
    </row>
    <row r="31" spans="1:19" s="514" customFormat="1" ht="74.25" customHeight="1" x14ac:dyDescent="0.2">
      <c r="A31" s="637">
        <v>12</v>
      </c>
      <c r="B31" s="691" t="s">
        <v>7019</v>
      </c>
      <c r="C31" s="640" t="s">
        <v>7020</v>
      </c>
      <c r="D31" s="640" t="s">
        <v>7021</v>
      </c>
      <c r="E31" s="640" t="s">
        <v>7022</v>
      </c>
      <c r="F31" s="593">
        <v>21600</v>
      </c>
      <c r="G31" s="593" t="s">
        <v>2569</v>
      </c>
      <c r="H31" s="584">
        <v>43516</v>
      </c>
      <c r="I31" s="634" t="s">
        <v>7023</v>
      </c>
      <c r="J31" s="674" t="s">
        <v>8286</v>
      </c>
      <c r="K31" s="781" t="s">
        <v>496</v>
      </c>
      <c r="L31" s="696"/>
      <c r="M31" s="781" t="s">
        <v>496</v>
      </c>
      <c r="N31" s="696"/>
      <c r="O31" s="781" t="s">
        <v>496</v>
      </c>
      <c r="P31" s="781"/>
      <c r="Q31" s="781"/>
      <c r="R31" s="781"/>
      <c r="S31" s="526"/>
    </row>
    <row r="32" spans="1:19" s="514" customFormat="1" ht="81.75" customHeight="1" x14ac:dyDescent="0.2">
      <c r="A32" s="637">
        <v>13</v>
      </c>
      <c r="B32" s="691" t="s">
        <v>7024</v>
      </c>
      <c r="C32" s="640" t="s">
        <v>7025</v>
      </c>
      <c r="D32" s="640" t="s">
        <v>7026</v>
      </c>
      <c r="E32" s="640" t="s">
        <v>7027</v>
      </c>
      <c r="F32" s="593">
        <v>16375</v>
      </c>
      <c r="G32" s="593" t="s">
        <v>2569</v>
      </c>
      <c r="H32" s="584">
        <v>43509</v>
      </c>
      <c r="I32" s="634" t="s">
        <v>7028</v>
      </c>
      <c r="J32" s="674" t="s">
        <v>7248</v>
      </c>
      <c r="K32" s="825" t="s">
        <v>496</v>
      </c>
      <c r="L32" s="696"/>
      <c r="M32" s="825" t="s">
        <v>496</v>
      </c>
      <c r="N32" s="696"/>
      <c r="O32" s="825" t="s">
        <v>496</v>
      </c>
      <c r="P32" s="825"/>
      <c r="Q32" s="825"/>
      <c r="R32" s="825"/>
      <c r="S32" s="526"/>
    </row>
    <row r="33" spans="1:19" s="514" customFormat="1" ht="81.75" customHeight="1" x14ac:dyDescent="0.2">
      <c r="A33" s="1145">
        <v>14</v>
      </c>
      <c r="B33" s="1156" t="s">
        <v>7029</v>
      </c>
      <c r="C33" s="1159" t="s">
        <v>7030</v>
      </c>
      <c r="D33" s="640" t="s">
        <v>6923</v>
      </c>
      <c r="E33" s="1159" t="s">
        <v>7031</v>
      </c>
      <c r="F33" s="593">
        <v>12556</v>
      </c>
      <c r="G33" s="593" t="s">
        <v>2569</v>
      </c>
      <c r="H33" s="584">
        <v>43523</v>
      </c>
      <c r="I33" s="634" t="s">
        <v>7032</v>
      </c>
      <c r="J33" s="674" t="s">
        <v>8287</v>
      </c>
      <c r="K33" s="781" t="s">
        <v>496</v>
      </c>
      <c r="L33" s="696"/>
      <c r="M33" s="781" t="s">
        <v>496</v>
      </c>
      <c r="N33" s="696"/>
      <c r="O33" s="781" t="s">
        <v>496</v>
      </c>
      <c r="P33" s="781"/>
      <c r="Q33" s="781"/>
      <c r="R33" s="781"/>
      <c r="S33" s="526"/>
    </row>
    <row r="34" spans="1:19" s="514" customFormat="1" ht="42.75" customHeight="1" x14ac:dyDescent="0.2">
      <c r="A34" s="1146"/>
      <c r="B34" s="1158"/>
      <c r="C34" s="1161"/>
      <c r="D34" s="640" t="s">
        <v>7033</v>
      </c>
      <c r="E34" s="1161"/>
      <c r="F34" s="593">
        <v>10000</v>
      </c>
      <c r="G34" s="593" t="s">
        <v>2569</v>
      </c>
      <c r="H34" s="646">
        <v>43531</v>
      </c>
      <c r="I34" s="1139" t="s">
        <v>7032</v>
      </c>
      <c r="J34" s="1141" t="s">
        <v>8288</v>
      </c>
      <c r="K34" s="1154" t="s">
        <v>496</v>
      </c>
      <c r="L34" s="1154"/>
      <c r="M34" s="1154" t="s">
        <v>496</v>
      </c>
      <c r="N34" s="1154"/>
      <c r="O34" s="1154" t="s">
        <v>496</v>
      </c>
      <c r="P34" s="1154"/>
      <c r="Q34" s="1154"/>
      <c r="R34" s="1154"/>
      <c r="S34" s="1150"/>
    </row>
    <row r="35" spans="1:19" s="514" customFormat="1" ht="72.75" customHeight="1" x14ac:dyDescent="0.2">
      <c r="A35" s="638">
        <v>15</v>
      </c>
      <c r="B35" s="690" t="s">
        <v>7825</v>
      </c>
      <c r="C35" s="675" t="s">
        <v>8289</v>
      </c>
      <c r="D35" s="640" t="s">
        <v>7033</v>
      </c>
      <c r="E35" s="641" t="s">
        <v>8290</v>
      </c>
      <c r="F35" s="593">
        <v>2000</v>
      </c>
      <c r="G35" s="593" t="s">
        <v>3075</v>
      </c>
      <c r="H35" s="584">
        <v>43809</v>
      </c>
      <c r="I35" s="1140"/>
      <c r="J35" s="1142"/>
      <c r="K35" s="1155"/>
      <c r="L35" s="1155"/>
      <c r="M35" s="1155"/>
      <c r="N35" s="1155"/>
      <c r="O35" s="1155"/>
      <c r="P35" s="1155"/>
      <c r="Q35" s="1155"/>
      <c r="R35" s="1155"/>
      <c r="S35" s="1151"/>
    </row>
    <row r="36" spans="1:19" s="514" customFormat="1" ht="51.75" customHeight="1" x14ac:dyDescent="0.2">
      <c r="A36" s="1145">
        <v>16</v>
      </c>
      <c r="B36" s="1156" t="s">
        <v>7034</v>
      </c>
      <c r="C36" s="1159" t="s">
        <v>7035</v>
      </c>
      <c r="D36" s="640" t="s">
        <v>3298</v>
      </c>
      <c r="E36" s="1159" t="s">
        <v>7036</v>
      </c>
      <c r="F36" s="593">
        <v>23750</v>
      </c>
      <c r="G36" s="593" t="s">
        <v>2569</v>
      </c>
      <c r="H36" s="584">
        <v>43518</v>
      </c>
      <c r="I36" s="1139" t="s">
        <v>7037</v>
      </c>
      <c r="J36" s="674" t="s">
        <v>8291</v>
      </c>
      <c r="K36" s="657" t="s">
        <v>496</v>
      </c>
      <c r="L36" s="658"/>
      <c r="M36" s="657" t="s">
        <v>496</v>
      </c>
      <c r="N36" s="658"/>
      <c r="O36" s="649" t="s">
        <v>496</v>
      </c>
      <c r="P36" s="649"/>
      <c r="Q36" s="649"/>
      <c r="R36" s="659"/>
      <c r="S36" s="656"/>
    </row>
    <row r="37" spans="1:19" s="514" customFormat="1" ht="41.25" customHeight="1" x14ac:dyDescent="0.2">
      <c r="A37" s="1146"/>
      <c r="B37" s="1158"/>
      <c r="C37" s="1161"/>
      <c r="D37" s="640" t="s">
        <v>3581</v>
      </c>
      <c r="E37" s="1161"/>
      <c r="F37" s="593">
        <v>15750</v>
      </c>
      <c r="G37" s="591" t="s">
        <v>2569</v>
      </c>
      <c r="H37" s="584">
        <v>43518</v>
      </c>
      <c r="I37" s="1140"/>
      <c r="J37" s="674" t="s">
        <v>8292</v>
      </c>
      <c r="K37" s="657" t="s">
        <v>496</v>
      </c>
      <c r="L37" s="658"/>
      <c r="M37" s="657" t="s">
        <v>496</v>
      </c>
      <c r="N37" s="658"/>
      <c r="O37" s="649" t="s">
        <v>496</v>
      </c>
      <c r="P37" s="649"/>
      <c r="Q37" s="649"/>
      <c r="R37" s="659"/>
      <c r="S37" s="656"/>
    </row>
    <row r="38" spans="1:19" s="514" customFormat="1" ht="81.75" customHeight="1" x14ac:dyDescent="0.2">
      <c r="A38" s="637">
        <v>17</v>
      </c>
      <c r="B38" s="691" t="s">
        <v>7038</v>
      </c>
      <c r="C38" s="640" t="s">
        <v>7039</v>
      </c>
      <c r="D38" s="640" t="s">
        <v>2659</v>
      </c>
      <c r="E38" s="640" t="s">
        <v>7040</v>
      </c>
      <c r="F38" s="593">
        <v>14700</v>
      </c>
      <c r="G38" s="669" t="s">
        <v>2703</v>
      </c>
      <c r="H38" s="584">
        <v>43536</v>
      </c>
      <c r="I38" s="634" t="s">
        <v>7041</v>
      </c>
      <c r="J38" s="674" t="s">
        <v>8293</v>
      </c>
      <c r="K38" s="781" t="s">
        <v>496</v>
      </c>
      <c r="L38" s="696"/>
      <c r="M38" s="781" t="s">
        <v>496</v>
      </c>
      <c r="N38" s="696"/>
      <c r="O38" s="781"/>
      <c r="P38" s="781"/>
      <c r="Q38" s="781" t="s">
        <v>496</v>
      </c>
      <c r="R38" s="781"/>
      <c r="S38" s="526"/>
    </row>
    <row r="39" spans="1:19" s="514" customFormat="1" ht="102.75" customHeight="1" x14ac:dyDescent="0.2">
      <c r="A39" s="637">
        <v>18</v>
      </c>
      <c r="B39" s="691" t="s">
        <v>7042</v>
      </c>
      <c r="C39" s="640" t="s">
        <v>7043</v>
      </c>
      <c r="D39" s="640" t="s">
        <v>7044</v>
      </c>
      <c r="E39" s="640" t="s">
        <v>7045</v>
      </c>
      <c r="F39" s="593">
        <v>1200</v>
      </c>
      <c r="G39" s="593" t="s">
        <v>2569</v>
      </c>
      <c r="H39" s="584">
        <v>43503</v>
      </c>
      <c r="I39" s="634" t="s">
        <v>7046</v>
      </c>
      <c r="J39" s="674" t="s">
        <v>7249</v>
      </c>
      <c r="K39" s="820" t="s">
        <v>496</v>
      </c>
      <c r="L39" s="696"/>
      <c r="M39" s="820" t="s">
        <v>496</v>
      </c>
      <c r="N39" s="696"/>
      <c r="O39" s="820" t="s">
        <v>496</v>
      </c>
      <c r="P39" s="820"/>
      <c r="Q39" s="820"/>
      <c r="R39" s="820"/>
      <c r="S39" s="526"/>
    </row>
    <row r="40" spans="1:19" s="514" customFormat="1" ht="41.25" customHeight="1" x14ac:dyDescent="0.2">
      <c r="A40" s="1145">
        <v>19</v>
      </c>
      <c r="B40" s="1156" t="s">
        <v>7047</v>
      </c>
      <c r="C40" s="1159" t="s">
        <v>7048</v>
      </c>
      <c r="D40" s="640" t="s">
        <v>7049</v>
      </c>
      <c r="E40" s="1159" t="s">
        <v>7050</v>
      </c>
      <c r="F40" s="593">
        <v>5880</v>
      </c>
      <c r="G40" s="593" t="s">
        <v>2569</v>
      </c>
      <c r="H40" s="584">
        <v>43523</v>
      </c>
      <c r="I40" s="634" t="s">
        <v>7051</v>
      </c>
      <c r="J40" s="674" t="s">
        <v>7250</v>
      </c>
      <c r="K40" s="657" t="s">
        <v>496</v>
      </c>
      <c r="L40" s="658"/>
      <c r="M40" s="657" t="s">
        <v>496</v>
      </c>
      <c r="N40" s="658"/>
      <c r="O40" s="649" t="s">
        <v>496</v>
      </c>
      <c r="P40" s="649"/>
      <c r="Q40" s="649"/>
      <c r="R40" s="659"/>
      <c r="S40" s="656"/>
    </row>
    <row r="41" spans="1:19" s="514" customFormat="1" ht="39.75" customHeight="1" x14ac:dyDescent="0.2">
      <c r="A41" s="1162"/>
      <c r="B41" s="1157"/>
      <c r="C41" s="1160"/>
      <c r="D41" s="640" t="s">
        <v>2549</v>
      </c>
      <c r="E41" s="1160"/>
      <c r="F41" s="593">
        <v>276</v>
      </c>
      <c r="G41" s="593" t="s">
        <v>2569</v>
      </c>
      <c r="H41" s="584">
        <v>43523</v>
      </c>
      <c r="I41" s="634" t="s">
        <v>7052</v>
      </c>
      <c r="J41" s="674" t="s">
        <v>7251</v>
      </c>
      <c r="K41" s="657" t="s">
        <v>496</v>
      </c>
      <c r="L41" s="658"/>
      <c r="M41" s="657" t="s">
        <v>496</v>
      </c>
      <c r="N41" s="658"/>
      <c r="O41" s="649" t="s">
        <v>496</v>
      </c>
      <c r="P41" s="649"/>
      <c r="Q41" s="649"/>
      <c r="R41" s="659"/>
      <c r="S41" s="656"/>
    </row>
    <row r="42" spans="1:19" s="514" customFormat="1" ht="30" customHeight="1" x14ac:dyDescent="0.2">
      <c r="A42" s="1146"/>
      <c r="B42" s="1158"/>
      <c r="C42" s="1161"/>
      <c r="D42" s="640" t="s">
        <v>7053</v>
      </c>
      <c r="E42" s="1161"/>
      <c r="F42" s="593">
        <v>275</v>
      </c>
      <c r="G42" s="593" t="s">
        <v>2569</v>
      </c>
      <c r="H42" s="584">
        <v>43544</v>
      </c>
      <c r="I42" s="634" t="s">
        <v>7054</v>
      </c>
      <c r="J42" s="674" t="s">
        <v>7252</v>
      </c>
      <c r="K42" s="657" t="s">
        <v>496</v>
      </c>
      <c r="L42" s="658"/>
      <c r="M42" s="657" t="s">
        <v>496</v>
      </c>
      <c r="N42" s="658"/>
      <c r="O42" s="649" t="s">
        <v>496</v>
      </c>
      <c r="P42" s="649"/>
      <c r="Q42" s="649"/>
      <c r="R42" s="659"/>
      <c r="S42" s="656"/>
    </row>
    <row r="43" spans="1:19" s="514" customFormat="1" ht="95.25" customHeight="1" x14ac:dyDescent="0.2">
      <c r="A43" s="637">
        <v>20</v>
      </c>
      <c r="B43" s="691" t="s">
        <v>7055</v>
      </c>
      <c r="C43" s="640" t="s">
        <v>7056</v>
      </c>
      <c r="D43" s="640" t="s">
        <v>2885</v>
      </c>
      <c r="E43" s="640" t="s">
        <v>7057</v>
      </c>
      <c r="F43" s="593">
        <v>4855</v>
      </c>
      <c r="G43" s="593" t="s">
        <v>2703</v>
      </c>
      <c r="H43" s="584">
        <v>43537</v>
      </c>
      <c r="I43" s="634" t="s">
        <v>7041</v>
      </c>
      <c r="J43" s="674" t="s">
        <v>8294</v>
      </c>
      <c r="K43" s="522" t="s">
        <v>496</v>
      </c>
      <c r="L43" s="523"/>
      <c r="M43" s="522" t="s">
        <v>496</v>
      </c>
      <c r="N43" s="523"/>
      <c r="O43" s="524" t="s">
        <v>496</v>
      </c>
      <c r="P43" s="649"/>
      <c r="Q43" s="649"/>
      <c r="R43" s="659"/>
      <c r="S43" s="656"/>
    </row>
    <row r="44" spans="1:19" s="514" customFormat="1" ht="41.25" customHeight="1" x14ac:dyDescent="0.2">
      <c r="A44" s="1145">
        <v>21</v>
      </c>
      <c r="B44" s="1156" t="s">
        <v>7058</v>
      </c>
      <c r="C44" s="1159" t="s">
        <v>7059</v>
      </c>
      <c r="D44" s="640" t="s">
        <v>3826</v>
      </c>
      <c r="E44" s="1159" t="s">
        <v>7060</v>
      </c>
      <c r="F44" s="593">
        <v>207.5</v>
      </c>
      <c r="G44" s="593" t="s">
        <v>2569</v>
      </c>
      <c r="H44" s="584">
        <v>43508</v>
      </c>
      <c r="I44" s="634" t="s">
        <v>7061</v>
      </c>
      <c r="J44" s="674" t="s">
        <v>7253</v>
      </c>
      <c r="K44" s="657" t="s">
        <v>496</v>
      </c>
      <c r="L44" s="658"/>
      <c r="M44" s="657" t="s">
        <v>496</v>
      </c>
      <c r="N44" s="658"/>
      <c r="O44" s="649" t="s">
        <v>496</v>
      </c>
      <c r="P44" s="649"/>
      <c r="Q44" s="649"/>
      <c r="R44" s="659"/>
      <c r="S44" s="660"/>
    </row>
    <row r="45" spans="1:19" s="514" customFormat="1" ht="39" customHeight="1" x14ac:dyDescent="0.2">
      <c r="A45" s="1146"/>
      <c r="B45" s="1158"/>
      <c r="C45" s="1161"/>
      <c r="D45" s="640" t="s">
        <v>7062</v>
      </c>
      <c r="E45" s="1161"/>
      <c r="F45" s="593">
        <v>82.5</v>
      </c>
      <c r="G45" s="593" t="s">
        <v>2569</v>
      </c>
      <c r="H45" s="584">
        <v>43508</v>
      </c>
      <c r="I45" s="634" t="s">
        <v>7063</v>
      </c>
      <c r="J45" s="674" t="s">
        <v>7254</v>
      </c>
      <c r="K45" s="657" t="s">
        <v>496</v>
      </c>
      <c r="L45" s="658"/>
      <c r="M45" s="657" t="s">
        <v>496</v>
      </c>
      <c r="N45" s="658"/>
      <c r="O45" s="649" t="s">
        <v>496</v>
      </c>
      <c r="P45" s="649"/>
      <c r="Q45" s="649"/>
      <c r="R45" s="659"/>
      <c r="S45" s="660"/>
    </row>
    <row r="46" spans="1:19" s="514" customFormat="1" ht="82.5" customHeight="1" x14ac:dyDescent="0.2">
      <c r="A46" s="637">
        <v>22</v>
      </c>
      <c r="B46" s="691" t="s">
        <v>7064</v>
      </c>
      <c r="C46" s="640" t="s">
        <v>7065</v>
      </c>
      <c r="D46" s="640" t="s">
        <v>7066</v>
      </c>
      <c r="E46" s="640" t="s">
        <v>7067</v>
      </c>
      <c r="F46" s="593">
        <v>6000</v>
      </c>
      <c r="G46" s="593" t="s">
        <v>2703</v>
      </c>
      <c r="H46" s="584">
        <v>43532</v>
      </c>
      <c r="I46" s="634" t="s">
        <v>7041</v>
      </c>
      <c r="J46" s="674" t="s">
        <v>7255</v>
      </c>
      <c r="K46" s="657" t="s">
        <v>496</v>
      </c>
      <c r="L46" s="658"/>
      <c r="M46" s="657" t="s">
        <v>496</v>
      </c>
      <c r="N46" s="658"/>
      <c r="O46" s="649"/>
      <c r="P46" s="649"/>
      <c r="Q46" s="649" t="s">
        <v>496</v>
      </c>
      <c r="R46" s="659"/>
      <c r="S46" s="656"/>
    </row>
    <row r="47" spans="1:19" s="514" customFormat="1" ht="48" customHeight="1" x14ac:dyDescent="0.2">
      <c r="A47" s="1145">
        <v>23</v>
      </c>
      <c r="B47" s="1156" t="s">
        <v>7068</v>
      </c>
      <c r="C47" s="1197" t="s">
        <v>6281</v>
      </c>
      <c r="D47" s="692" t="s">
        <v>75</v>
      </c>
      <c r="E47" s="1159" t="s">
        <v>7069</v>
      </c>
      <c r="F47" s="593">
        <v>1675.65</v>
      </c>
      <c r="G47" s="593" t="s">
        <v>2569</v>
      </c>
      <c r="H47" s="584">
        <v>43516</v>
      </c>
      <c r="I47" s="634" t="s">
        <v>7070</v>
      </c>
      <c r="J47" s="674" t="s">
        <v>7256</v>
      </c>
      <c r="K47" s="657" t="s">
        <v>496</v>
      </c>
      <c r="L47" s="658"/>
      <c r="M47" s="657" t="s">
        <v>496</v>
      </c>
      <c r="N47" s="658"/>
      <c r="O47" s="649" t="s">
        <v>496</v>
      </c>
      <c r="P47" s="649"/>
      <c r="Q47" s="649"/>
      <c r="R47" s="659"/>
      <c r="S47" s="656"/>
    </row>
    <row r="48" spans="1:19" s="514" customFormat="1" ht="48.75" customHeight="1" x14ac:dyDescent="0.2">
      <c r="A48" s="1162"/>
      <c r="B48" s="1157"/>
      <c r="C48" s="1198"/>
      <c r="D48" s="692" t="s">
        <v>78</v>
      </c>
      <c r="E48" s="1160"/>
      <c r="F48" s="593">
        <v>1919.28</v>
      </c>
      <c r="G48" s="593" t="s">
        <v>2569</v>
      </c>
      <c r="H48" s="584">
        <v>43516</v>
      </c>
      <c r="I48" s="634" t="s">
        <v>7071</v>
      </c>
      <c r="J48" s="674" t="s">
        <v>7257</v>
      </c>
      <c r="K48" s="657" t="s">
        <v>496</v>
      </c>
      <c r="L48" s="658"/>
      <c r="M48" s="657" t="s">
        <v>496</v>
      </c>
      <c r="N48" s="658"/>
      <c r="O48" s="649" t="s">
        <v>496</v>
      </c>
      <c r="P48" s="649"/>
      <c r="Q48" s="649"/>
      <c r="R48" s="659"/>
      <c r="S48" s="660"/>
    </row>
    <row r="49" spans="1:19" s="514" customFormat="1" ht="36" x14ac:dyDescent="0.2">
      <c r="A49" s="1162"/>
      <c r="B49" s="1157"/>
      <c r="C49" s="1198"/>
      <c r="D49" s="692" t="s">
        <v>7072</v>
      </c>
      <c r="E49" s="1160"/>
      <c r="F49" s="593">
        <v>45</v>
      </c>
      <c r="G49" s="593" t="s">
        <v>2569</v>
      </c>
      <c r="H49" s="584">
        <v>43516</v>
      </c>
      <c r="I49" s="634" t="s">
        <v>7073</v>
      </c>
      <c r="J49" s="674" t="s">
        <v>7258</v>
      </c>
      <c r="K49" s="657" t="s">
        <v>496</v>
      </c>
      <c r="L49" s="658"/>
      <c r="M49" s="657" t="s">
        <v>496</v>
      </c>
      <c r="N49" s="658"/>
      <c r="O49" s="649" t="s">
        <v>496</v>
      </c>
      <c r="P49" s="649"/>
      <c r="Q49" s="649"/>
      <c r="R49" s="659"/>
      <c r="S49" s="656"/>
    </row>
    <row r="50" spans="1:19" s="514" customFormat="1" ht="41.25" customHeight="1" x14ac:dyDescent="0.2">
      <c r="A50" s="1162"/>
      <c r="B50" s="1157"/>
      <c r="C50" s="1198"/>
      <c r="D50" s="692" t="s">
        <v>82</v>
      </c>
      <c r="E50" s="1160"/>
      <c r="F50" s="593">
        <v>1785</v>
      </c>
      <c r="G50" s="593" t="s">
        <v>2569</v>
      </c>
      <c r="H50" s="584">
        <v>43516</v>
      </c>
      <c r="I50" s="634" t="s">
        <v>7070</v>
      </c>
      <c r="J50" s="674" t="s">
        <v>7259</v>
      </c>
      <c r="K50" s="657" t="s">
        <v>496</v>
      </c>
      <c r="L50" s="658"/>
      <c r="M50" s="657" t="s">
        <v>496</v>
      </c>
      <c r="N50" s="658"/>
      <c r="O50" s="649" t="s">
        <v>496</v>
      </c>
      <c r="P50" s="649"/>
      <c r="Q50" s="649"/>
      <c r="R50" s="659"/>
      <c r="S50" s="656"/>
    </row>
    <row r="51" spans="1:19" s="514" customFormat="1" ht="36" x14ac:dyDescent="0.2">
      <c r="A51" s="1162"/>
      <c r="B51" s="1157"/>
      <c r="C51" s="1198"/>
      <c r="D51" s="692" t="s">
        <v>7074</v>
      </c>
      <c r="E51" s="1160"/>
      <c r="F51" s="593">
        <v>1162.5</v>
      </c>
      <c r="G51" s="593" t="s">
        <v>2569</v>
      </c>
      <c r="H51" s="584">
        <v>43516</v>
      </c>
      <c r="I51" s="634" t="s">
        <v>7075</v>
      </c>
      <c r="J51" s="674" t="s">
        <v>7260</v>
      </c>
      <c r="K51" s="657" t="s">
        <v>496</v>
      </c>
      <c r="L51" s="658"/>
      <c r="M51" s="657" t="s">
        <v>496</v>
      </c>
      <c r="N51" s="658"/>
      <c r="O51" s="649" t="s">
        <v>496</v>
      </c>
      <c r="P51" s="649"/>
      <c r="Q51" s="649"/>
      <c r="R51" s="659"/>
      <c r="S51" s="656"/>
    </row>
    <row r="52" spans="1:19" s="514" customFormat="1" ht="44.25" customHeight="1" x14ac:dyDescent="0.2">
      <c r="A52" s="1146"/>
      <c r="B52" s="1158"/>
      <c r="C52" s="1199"/>
      <c r="D52" s="692" t="s">
        <v>54</v>
      </c>
      <c r="E52" s="1161"/>
      <c r="F52" s="591">
        <v>86</v>
      </c>
      <c r="G52" s="591" t="s">
        <v>2569</v>
      </c>
      <c r="H52" s="584">
        <v>43516</v>
      </c>
      <c r="I52" s="634" t="s">
        <v>7070</v>
      </c>
      <c r="J52" s="674" t="s">
        <v>7261</v>
      </c>
      <c r="K52" s="657" t="s">
        <v>496</v>
      </c>
      <c r="L52" s="658"/>
      <c r="M52" s="657" t="s">
        <v>496</v>
      </c>
      <c r="N52" s="658"/>
      <c r="O52" s="649" t="s">
        <v>496</v>
      </c>
      <c r="P52" s="649"/>
      <c r="Q52" s="649"/>
      <c r="R52" s="659"/>
      <c r="S52" s="656"/>
    </row>
    <row r="53" spans="1:19" s="514" customFormat="1" ht="57" customHeight="1" x14ac:dyDescent="0.2">
      <c r="A53" s="637">
        <v>24</v>
      </c>
      <c r="B53" s="691" t="s">
        <v>7076</v>
      </c>
      <c r="C53" s="640" t="s">
        <v>7077</v>
      </c>
      <c r="D53" s="692" t="s">
        <v>7078</v>
      </c>
      <c r="E53" s="640" t="s">
        <v>7079</v>
      </c>
      <c r="F53" s="669">
        <v>5664</v>
      </c>
      <c r="G53" s="676" t="s">
        <v>2703</v>
      </c>
      <c r="H53" s="584">
        <v>43531</v>
      </c>
      <c r="I53" s="634" t="s">
        <v>7032</v>
      </c>
      <c r="J53" s="674" t="s">
        <v>7262</v>
      </c>
      <c r="K53" s="764" t="s">
        <v>496</v>
      </c>
      <c r="L53" s="696"/>
      <c r="M53" s="764" t="s">
        <v>496</v>
      </c>
      <c r="N53" s="696"/>
      <c r="O53" s="764" t="s">
        <v>496</v>
      </c>
      <c r="P53" s="764"/>
      <c r="Q53" s="764"/>
      <c r="R53" s="764"/>
      <c r="S53" s="526"/>
    </row>
    <row r="54" spans="1:19" s="514" customFormat="1" ht="60.75" customHeight="1" x14ac:dyDescent="0.2">
      <c r="A54" s="637">
        <v>25</v>
      </c>
      <c r="B54" s="691" t="s">
        <v>7080</v>
      </c>
      <c r="C54" s="640" t="s">
        <v>7081</v>
      </c>
      <c r="D54" s="692" t="s">
        <v>7082</v>
      </c>
      <c r="E54" s="640" t="s">
        <v>7083</v>
      </c>
      <c r="F54" s="669">
        <v>2040</v>
      </c>
      <c r="G54" s="593" t="s">
        <v>2569</v>
      </c>
      <c r="H54" s="584">
        <v>43522</v>
      </c>
      <c r="I54" s="634" t="s">
        <v>7084</v>
      </c>
      <c r="J54" s="674" t="s">
        <v>7263</v>
      </c>
      <c r="K54" s="764" t="s">
        <v>496</v>
      </c>
      <c r="L54" s="696"/>
      <c r="M54" s="764" t="s">
        <v>496</v>
      </c>
      <c r="N54" s="696"/>
      <c r="O54" s="764" t="s">
        <v>496</v>
      </c>
      <c r="P54" s="764"/>
      <c r="Q54" s="764"/>
      <c r="R54" s="764"/>
      <c r="S54" s="526"/>
    </row>
    <row r="55" spans="1:19" s="514" customFormat="1" ht="39.75" customHeight="1" x14ac:dyDescent="0.2">
      <c r="A55" s="637">
        <v>26</v>
      </c>
      <c r="B55" s="691" t="s">
        <v>7085</v>
      </c>
      <c r="C55" s="640" t="s">
        <v>7086</v>
      </c>
      <c r="D55" s="692" t="s">
        <v>2925</v>
      </c>
      <c r="E55" s="640" t="s">
        <v>7087</v>
      </c>
      <c r="F55" s="669">
        <v>2124</v>
      </c>
      <c r="G55" s="593" t="s">
        <v>2569</v>
      </c>
      <c r="H55" s="584">
        <v>43516</v>
      </c>
      <c r="I55" s="634" t="s">
        <v>7389</v>
      </c>
      <c r="J55" s="674" t="s">
        <v>7264</v>
      </c>
      <c r="K55" s="781" t="s">
        <v>496</v>
      </c>
      <c r="L55" s="696"/>
      <c r="M55" s="781" t="s">
        <v>496</v>
      </c>
      <c r="N55" s="696"/>
      <c r="O55" s="781" t="s">
        <v>496</v>
      </c>
      <c r="P55" s="781"/>
      <c r="Q55" s="781"/>
      <c r="R55" s="781"/>
      <c r="S55" s="526"/>
    </row>
    <row r="56" spans="1:19" s="514" customFormat="1" ht="36" x14ac:dyDescent="0.2">
      <c r="A56" s="637">
        <v>27</v>
      </c>
      <c r="B56" s="691" t="s">
        <v>7088</v>
      </c>
      <c r="C56" s="640" t="s">
        <v>7089</v>
      </c>
      <c r="D56" s="640" t="s">
        <v>7090</v>
      </c>
      <c r="E56" s="640" t="s">
        <v>7091</v>
      </c>
      <c r="F56" s="593">
        <v>327.87</v>
      </c>
      <c r="G56" s="593" t="s">
        <v>2569</v>
      </c>
      <c r="H56" s="584">
        <v>43509</v>
      </c>
      <c r="I56" s="634" t="s">
        <v>7092</v>
      </c>
      <c r="J56" s="674" t="s">
        <v>7265</v>
      </c>
      <c r="K56" s="657" t="s">
        <v>496</v>
      </c>
      <c r="L56" s="658"/>
      <c r="M56" s="657" t="s">
        <v>496</v>
      </c>
      <c r="N56" s="658"/>
      <c r="O56" s="649"/>
      <c r="P56" s="649"/>
      <c r="Q56" s="649" t="s">
        <v>496</v>
      </c>
      <c r="R56" s="659"/>
      <c r="S56" s="661" t="s">
        <v>7388</v>
      </c>
    </row>
    <row r="57" spans="1:19" s="514" customFormat="1" ht="48" x14ac:dyDescent="0.2">
      <c r="A57" s="637">
        <v>28</v>
      </c>
      <c r="B57" s="691" t="s">
        <v>7093</v>
      </c>
      <c r="C57" s="640" t="s">
        <v>7094</v>
      </c>
      <c r="D57" s="640" t="s">
        <v>2678</v>
      </c>
      <c r="E57" s="640" t="s">
        <v>7095</v>
      </c>
      <c r="F57" s="593">
        <v>1485</v>
      </c>
      <c r="G57" s="593" t="s">
        <v>2569</v>
      </c>
      <c r="H57" s="584">
        <v>43518</v>
      </c>
      <c r="I57" s="634" t="s">
        <v>7096</v>
      </c>
      <c r="J57" s="674" t="s">
        <v>7266</v>
      </c>
      <c r="K57" s="657" t="s">
        <v>496</v>
      </c>
      <c r="L57" s="658"/>
      <c r="M57" s="657" t="s">
        <v>496</v>
      </c>
      <c r="N57" s="658"/>
      <c r="O57" s="649" t="s">
        <v>496</v>
      </c>
      <c r="P57" s="649"/>
      <c r="Q57" s="649"/>
      <c r="R57" s="659"/>
      <c r="S57" s="656"/>
    </row>
    <row r="58" spans="1:19" s="514" customFormat="1" ht="39.75" customHeight="1" x14ac:dyDescent="0.2">
      <c r="A58" s="1145">
        <v>29</v>
      </c>
      <c r="B58" s="1156" t="s">
        <v>7097</v>
      </c>
      <c r="C58" s="1159" t="s">
        <v>8295</v>
      </c>
      <c r="D58" s="640" t="s">
        <v>7098</v>
      </c>
      <c r="E58" s="1173" t="s">
        <v>7099</v>
      </c>
      <c r="F58" s="593">
        <v>400</v>
      </c>
      <c r="G58" s="593" t="s">
        <v>2569</v>
      </c>
      <c r="H58" s="584">
        <v>43518</v>
      </c>
      <c r="I58" s="634" t="s">
        <v>7100</v>
      </c>
      <c r="J58" s="674" t="s">
        <v>7267</v>
      </c>
      <c r="K58" s="657" t="s">
        <v>496</v>
      </c>
      <c r="L58" s="658"/>
      <c r="M58" s="657" t="s">
        <v>496</v>
      </c>
      <c r="N58" s="658"/>
      <c r="O58" s="649" t="s">
        <v>496</v>
      </c>
      <c r="P58" s="649"/>
      <c r="Q58" s="649"/>
      <c r="R58" s="659"/>
      <c r="S58" s="660"/>
    </row>
    <row r="59" spans="1:19" s="514" customFormat="1" ht="48.75" customHeight="1" x14ac:dyDescent="0.2">
      <c r="A59" s="1162"/>
      <c r="B59" s="1157"/>
      <c r="C59" s="1160"/>
      <c r="D59" s="640" t="s">
        <v>5379</v>
      </c>
      <c r="E59" s="1174"/>
      <c r="F59" s="593">
        <v>22</v>
      </c>
      <c r="G59" s="593" t="s">
        <v>2569</v>
      </c>
      <c r="H59" s="584">
        <v>43518</v>
      </c>
      <c r="I59" s="634" t="s">
        <v>7101</v>
      </c>
      <c r="J59" s="674" t="s">
        <v>7268</v>
      </c>
      <c r="K59" s="657" t="s">
        <v>496</v>
      </c>
      <c r="L59" s="658"/>
      <c r="M59" s="657" t="s">
        <v>496</v>
      </c>
      <c r="N59" s="658"/>
      <c r="O59" s="649"/>
      <c r="P59" s="649"/>
      <c r="Q59" s="649"/>
      <c r="R59" s="659" t="s">
        <v>496</v>
      </c>
      <c r="S59" s="661" t="s">
        <v>7102</v>
      </c>
    </row>
    <row r="60" spans="1:19" s="514" customFormat="1" ht="36.75" thickBot="1" x14ac:dyDescent="0.25">
      <c r="A60" s="1146"/>
      <c r="B60" s="1158"/>
      <c r="C60" s="1161"/>
      <c r="D60" s="640" t="s">
        <v>7103</v>
      </c>
      <c r="E60" s="1175"/>
      <c r="F60" s="593">
        <v>236</v>
      </c>
      <c r="G60" s="593" t="s">
        <v>2569</v>
      </c>
      <c r="H60" s="584">
        <v>43518</v>
      </c>
      <c r="I60" s="634" t="s">
        <v>7101</v>
      </c>
      <c r="J60" s="674" t="s">
        <v>7269</v>
      </c>
      <c r="K60" s="657" t="s">
        <v>496</v>
      </c>
      <c r="L60" s="658"/>
      <c r="M60" s="657" t="s">
        <v>496</v>
      </c>
      <c r="N60" s="658"/>
      <c r="O60" s="649" t="s">
        <v>496</v>
      </c>
      <c r="P60" s="649"/>
      <c r="Q60" s="649"/>
      <c r="R60" s="659"/>
      <c r="S60" s="660"/>
    </row>
    <row r="61" spans="1:19" s="514" customFormat="1" ht="45.75" customHeight="1" thickTop="1" x14ac:dyDescent="0.2">
      <c r="A61" s="1196">
        <v>30</v>
      </c>
      <c r="B61" s="1156" t="s">
        <v>7104</v>
      </c>
      <c r="C61" s="1159" t="s">
        <v>7105</v>
      </c>
      <c r="D61" s="640" t="s">
        <v>2854</v>
      </c>
      <c r="E61" s="1159" t="s">
        <v>7106</v>
      </c>
      <c r="F61" s="593">
        <v>1508.32</v>
      </c>
      <c r="G61" s="593" t="s">
        <v>2569</v>
      </c>
      <c r="H61" s="584">
        <v>43522</v>
      </c>
      <c r="I61" s="634" t="s">
        <v>7107</v>
      </c>
      <c r="J61" s="674" t="s">
        <v>7270</v>
      </c>
      <c r="K61" s="657" t="s">
        <v>496</v>
      </c>
      <c r="L61" s="658"/>
      <c r="M61" s="657" t="s">
        <v>496</v>
      </c>
      <c r="N61" s="658"/>
      <c r="O61" s="649" t="s">
        <v>496</v>
      </c>
      <c r="P61" s="649"/>
      <c r="Q61" s="649"/>
      <c r="R61" s="659"/>
      <c r="S61" s="656"/>
    </row>
    <row r="62" spans="1:19" s="514" customFormat="1" ht="41.25" customHeight="1" x14ac:dyDescent="0.2">
      <c r="A62" s="1146"/>
      <c r="B62" s="1158"/>
      <c r="C62" s="1161"/>
      <c r="D62" s="640" t="s">
        <v>2764</v>
      </c>
      <c r="E62" s="1161"/>
      <c r="F62" s="593">
        <v>388.72</v>
      </c>
      <c r="G62" s="593" t="s">
        <v>2569</v>
      </c>
      <c r="H62" s="584">
        <v>43522</v>
      </c>
      <c r="I62" s="634" t="s">
        <v>7107</v>
      </c>
      <c r="J62" s="674" t="s">
        <v>7271</v>
      </c>
      <c r="K62" s="657" t="s">
        <v>496</v>
      </c>
      <c r="L62" s="658"/>
      <c r="M62" s="657" t="s">
        <v>496</v>
      </c>
      <c r="N62" s="658"/>
      <c r="O62" s="649" t="s">
        <v>496</v>
      </c>
      <c r="P62" s="649"/>
      <c r="Q62" s="649"/>
      <c r="R62" s="659"/>
      <c r="S62" s="660"/>
    </row>
    <row r="63" spans="1:19" s="514" customFormat="1" ht="56.25" customHeight="1" x14ac:dyDescent="0.2">
      <c r="A63" s="637">
        <v>31</v>
      </c>
      <c r="B63" s="691" t="s">
        <v>7108</v>
      </c>
      <c r="C63" s="640" t="s">
        <v>7109</v>
      </c>
      <c r="D63" s="640" t="s">
        <v>7110</v>
      </c>
      <c r="E63" s="640" t="s">
        <v>7111</v>
      </c>
      <c r="F63" s="593">
        <v>12430</v>
      </c>
      <c r="G63" s="593" t="s">
        <v>2569</v>
      </c>
      <c r="H63" s="584">
        <v>43522</v>
      </c>
      <c r="I63" s="634" t="s">
        <v>7112</v>
      </c>
      <c r="J63" s="674" t="s">
        <v>7272</v>
      </c>
      <c r="K63" s="522" t="s">
        <v>496</v>
      </c>
      <c r="L63" s="523"/>
      <c r="M63" s="522" t="s">
        <v>496</v>
      </c>
      <c r="N63" s="523"/>
      <c r="O63" s="524" t="s">
        <v>496</v>
      </c>
      <c r="P63" s="524"/>
      <c r="Q63" s="649"/>
      <c r="R63" s="659"/>
      <c r="S63" s="656"/>
    </row>
    <row r="64" spans="1:19" s="514" customFormat="1" ht="80.25" customHeight="1" x14ac:dyDescent="0.2">
      <c r="A64" s="637">
        <v>32</v>
      </c>
      <c r="B64" s="691" t="s">
        <v>7113</v>
      </c>
      <c r="C64" s="640" t="s">
        <v>7114</v>
      </c>
      <c r="D64" s="679" t="s">
        <v>7115</v>
      </c>
      <c r="E64" s="640" t="s">
        <v>7116</v>
      </c>
      <c r="F64" s="593">
        <v>13027.2</v>
      </c>
      <c r="G64" s="593" t="s">
        <v>2703</v>
      </c>
      <c r="H64" s="584">
        <v>43542</v>
      </c>
      <c r="I64" s="634" t="s">
        <v>7273</v>
      </c>
      <c r="J64" s="674" t="s">
        <v>7274</v>
      </c>
      <c r="K64" s="524" t="s">
        <v>496</v>
      </c>
      <c r="L64" s="696"/>
      <c r="M64" s="524" t="s">
        <v>496</v>
      </c>
      <c r="N64" s="696"/>
      <c r="O64" s="524"/>
      <c r="P64" s="524"/>
      <c r="Q64" s="524" t="s">
        <v>496</v>
      </c>
      <c r="R64" s="524"/>
      <c r="S64" s="526"/>
    </row>
    <row r="65" spans="1:19" s="514" customFormat="1" ht="80.25" customHeight="1" x14ac:dyDescent="0.2">
      <c r="A65" s="637">
        <v>33</v>
      </c>
      <c r="B65" s="691" t="s">
        <v>7390</v>
      </c>
      <c r="C65" s="640" t="s">
        <v>7391</v>
      </c>
      <c r="D65" s="679" t="s">
        <v>7392</v>
      </c>
      <c r="E65" s="640" t="s">
        <v>7393</v>
      </c>
      <c r="F65" s="593">
        <f>13262.63-668.24</f>
        <v>12594.39</v>
      </c>
      <c r="G65" s="593" t="s">
        <v>2847</v>
      </c>
      <c r="H65" s="584">
        <v>43591</v>
      </c>
      <c r="I65" s="634" t="s">
        <v>7394</v>
      </c>
      <c r="J65" s="674" t="s">
        <v>7395</v>
      </c>
      <c r="K65" s="657" t="s">
        <v>496</v>
      </c>
      <c r="L65" s="658"/>
      <c r="M65" s="657" t="s">
        <v>496</v>
      </c>
      <c r="N65" s="658"/>
      <c r="O65" s="649"/>
      <c r="P65" s="649"/>
      <c r="Q65" s="649"/>
      <c r="R65" s="659" t="s">
        <v>496</v>
      </c>
      <c r="S65" s="656" t="s">
        <v>8826</v>
      </c>
    </row>
    <row r="66" spans="1:19" s="514" customFormat="1" ht="74.25" customHeight="1" x14ac:dyDescent="0.2">
      <c r="A66" s="637">
        <v>34</v>
      </c>
      <c r="B66" s="691" t="s">
        <v>7117</v>
      </c>
      <c r="C66" s="640" t="s">
        <v>7118</v>
      </c>
      <c r="D66" s="640" t="s">
        <v>5333</v>
      </c>
      <c r="E66" s="640" t="s">
        <v>7119</v>
      </c>
      <c r="F66" s="593">
        <v>1755</v>
      </c>
      <c r="G66" s="593" t="s">
        <v>2703</v>
      </c>
      <c r="H66" s="584">
        <v>43531</v>
      </c>
      <c r="I66" s="634" t="s">
        <v>7120</v>
      </c>
      <c r="J66" s="674" t="s">
        <v>7275</v>
      </c>
      <c r="K66" s="657" t="s">
        <v>496</v>
      </c>
      <c r="L66" s="658"/>
      <c r="M66" s="657" t="s">
        <v>496</v>
      </c>
      <c r="N66" s="658"/>
      <c r="O66" s="649" t="s">
        <v>496</v>
      </c>
      <c r="P66" s="649"/>
      <c r="Q66" s="649"/>
      <c r="R66" s="659"/>
      <c r="S66" s="656"/>
    </row>
    <row r="67" spans="1:19" s="514" customFormat="1" ht="74.25" customHeight="1" x14ac:dyDescent="0.2">
      <c r="A67" s="639">
        <v>35</v>
      </c>
      <c r="B67" s="691" t="s">
        <v>7117</v>
      </c>
      <c r="C67" s="640" t="s">
        <v>7396</v>
      </c>
      <c r="D67" s="640" t="s">
        <v>5333</v>
      </c>
      <c r="E67" s="640" t="s">
        <v>7119</v>
      </c>
      <c r="F67" s="593">
        <v>1755</v>
      </c>
      <c r="G67" s="593" t="s">
        <v>2847</v>
      </c>
      <c r="H67" s="584">
        <v>43615</v>
      </c>
      <c r="I67" s="634" t="s">
        <v>7120</v>
      </c>
      <c r="J67" s="674" t="s">
        <v>7397</v>
      </c>
      <c r="K67" s="657" t="s">
        <v>496</v>
      </c>
      <c r="L67" s="658"/>
      <c r="M67" s="657" t="s">
        <v>496</v>
      </c>
      <c r="N67" s="658"/>
      <c r="O67" s="649" t="s">
        <v>496</v>
      </c>
      <c r="P67" s="649"/>
      <c r="Q67" s="649"/>
      <c r="R67" s="659"/>
      <c r="S67" s="656"/>
    </row>
    <row r="68" spans="1:19" s="514" customFormat="1" ht="75" customHeight="1" x14ac:dyDescent="0.2">
      <c r="A68" s="644">
        <v>36</v>
      </c>
      <c r="B68" s="691" t="s">
        <v>7121</v>
      </c>
      <c r="C68" s="640" t="s">
        <v>7122</v>
      </c>
      <c r="D68" s="640" t="s">
        <v>3465</v>
      </c>
      <c r="E68" s="677" t="s">
        <v>7123</v>
      </c>
      <c r="F68" s="593">
        <v>3600</v>
      </c>
      <c r="G68" s="593" t="s">
        <v>2703</v>
      </c>
      <c r="H68" s="584">
        <v>43543</v>
      </c>
      <c r="I68" s="634" t="s">
        <v>7120</v>
      </c>
      <c r="J68" s="674" t="s">
        <v>7276</v>
      </c>
      <c r="K68" s="522" t="s">
        <v>496</v>
      </c>
      <c r="L68" s="523"/>
      <c r="M68" s="522" t="s">
        <v>496</v>
      </c>
      <c r="N68" s="523"/>
      <c r="O68" s="524"/>
      <c r="P68" s="524"/>
      <c r="Q68" s="524" t="s">
        <v>496</v>
      </c>
      <c r="R68" s="659"/>
      <c r="S68" s="656"/>
    </row>
    <row r="69" spans="1:19" s="514" customFormat="1" ht="48" x14ac:dyDescent="0.2">
      <c r="A69" s="644">
        <v>37</v>
      </c>
      <c r="B69" s="691" t="s">
        <v>7124</v>
      </c>
      <c r="C69" s="645" t="s">
        <v>7125</v>
      </c>
      <c r="D69" s="645" t="s">
        <v>4409</v>
      </c>
      <c r="E69" s="645" t="s">
        <v>7126</v>
      </c>
      <c r="F69" s="591">
        <v>1083</v>
      </c>
      <c r="G69" s="591" t="s">
        <v>2703</v>
      </c>
      <c r="H69" s="670">
        <v>43532</v>
      </c>
      <c r="I69" s="647" t="s">
        <v>7127</v>
      </c>
      <c r="J69" s="674" t="s">
        <v>7277</v>
      </c>
      <c r="K69" s="781" t="s">
        <v>496</v>
      </c>
      <c r="L69" s="696"/>
      <c r="M69" s="781" t="s">
        <v>496</v>
      </c>
      <c r="N69" s="696"/>
      <c r="O69" s="781" t="s">
        <v>496</v>
      </c>
      <c r="P69" s="781"/>
      <c r="Q69" s="781"/>
      <c r="R69" s="781"/>
      <c r="S69" s="526"/>
    </row>
    <row r="70" spans="1:19" s="514" customFormat="1" ht="49.5" customHeight="1" x14ac:dyDescent="0.2">
      <c r="A70" s="1162">
        <v>38</v>
      </c>
      <c r="B70" s="1156" t="s">
        <v>7128</v>
      </c>
      <c r="C70" s="1159" t="s">
        <v>7278</v>
      </c>
      <c r="D70" s="645" t="s">
        <v>2554</v>
      </c>
      <c r="E70" s="1159" t="s">
        <v>7129</v>
      </c>
      <c r="F70" s="591">
        <v>169.5</v>
      </c>
      <c r="G70" s="591" t="s">
        <v>2569</v>
      </c>
      <c r="H70" s="670">
        <v>43510</v>
      </c>
      <c r="I70" s="1143" t="s">
        <v>7130</v>
      </c>
      <c r="J70" s="674" t="s">
        <v>7279</v>
      </c>
      <c r="K70" s="611" t="s">
        <v>496</v>
      </c>
      <c r="L70" s="612"/>
      <c r="M70" s="611" t="s">
        <v>496</v>
      </c>
      <c r="N70" s="612"/>
      <c r="O70" s="648" t="s">
        <v>496</v>
      </c>
      <c r="P70" s="648"/>
      <c r="Q70" s="648"/>
      <c r="R70" s="648"/>
      <c r="S70" s="662"/>
    </row>
    <row r="71" spans="1:19" s="514" customFormat="1" ht="48" customHeight="1" x14ac:dyDescent="0.2">
      <c r="A71" s="1146"/>
      <c r="B71" s="1158"/>
      <c r="C71" s="1161"/>
      <c r="D71" s="645" t="s">
        <v>2551</v>
      </c>
      <c r="E71" s="1161"/>
      <c r="F71" s="591">
        <v>169.5</v>
      </c>
      <c r="G71" s="591" t="s">
        <v>2569</v>
      </c>
      <c r="H71" s="678">
        <v>43510</v>
      </c>
      <c r="I71" s="1144"/>
      <c r="J71" s="674" t="s">
        <v>7280</v>
      </c>
      <c r="K71" s="611" t="s">
        <v>496</v>
      </c>
      <c r="L71" s="612"/>
      <c r="M71" s="611" t="s">
        <v>496</v>
      </c>
      <c r="N71" s="612"/>
      <c r="O71" s="648" t="s">
        <v>496</v>
      </c>
      <c r="P71" s="648"/>
      <c r="Q71" s="648"/>
      <c r="R71" s="648"/>
      <c r="S71" s="663"/>
    </row>
    <row r="72" spans="1:19" s="514" customFormat="1" ht="48" x14ac:dyDescent="0.2">
      <c r="A72" s="637">
        <v>39</v>
      </c>
      <c r="B72" s="691" t="s">
        <v>7131</v>
      </c>
      <c r="C72" s="640" t="s">
        <v>6193</v>
      </c>
      <c r="D72" s="640" t="s">
        <v>2706</v>
      </c>
      <c r="E72" s="640" t="s">
        <v>7132</v>
      </c>
      <c r="F72" s="593">
        <v>14388.92</v>
      </c>
      <c r="G72" s="593" t="s">
        <v>2703</v>
      </c>
      <c r="H72" s="584">
        <v>43531</v>
      </c>
      <c r="I72" s="634" t="s">
        <v>7120</v>
      </c>
      <c r="J72" s="674" t="s">
        <v>8296</v>
      </c>
      <c r="K72" s="820" t="s">
        <v>496</v>
      </c>
      <c r="L72" s="696"/>
      <c r="M72" s="820" t="s">
        <v>496</v>
      </c>
      <c r="N72" s="696"/>
      <c r="O72" s="820"/>
      <c r="P72" s="820"/>
      <c r="Q72" s="820" t="s">
        <v>496</v>
      </c>
      <c r="R72" s="820"/>
      <c r="S72" s="526"/>
    </row>
    <row r="73" spans="1:19" s="514" customFormat="1" ht="48" x14ac:dyDescent="0.2">
      <c r="A73" s="1145">
        <v>40</v>
      </c>
      <c r="B73" s="1156" t="s">
        <v>7281</v>
      </c>
      <c r="C73" s="1159" t="s">
        <v>7282</v>
      </c>
      <c r="D73" s="640" t="s">
        <v>7283</v>
      </c>
      <c r="E73" s="1159" t="s">
        <v>7284</v>
      </c>
      <c r="F73" s="593">
        <v>35750</v>
      </c>
      <c r="G73" s="593" t="s">
        <v>2827</v>
      </c>
      <c r="H73" s="584">
        <v>43578</v>
      </c>
      <c r="I73" s="634" t="s">
        <v>7120</v>
      </c>
      <c r="J73" s="674" t="s">
        <v>8297</v>
      </c>
      <c r="K73" s="654"/>
      <c r="L73" s="655"/>
      <c r="M73" s="654"/>
      <c r="N73" s="655"/>
      <c r="O73" s="654"/>
      <c r="P73" s="654"/>
      <c r="Q73" s="654"/>
      <c r="R73" s="654"/>
      <c r="S73" s="526" t="s">
        <v>6987</v>
      </c>
    </row>
    <row r="74" spans="1:19" s="514" customFormat="1" ht="36" x14ac:dyDescent="0.2">
      <c r="A74" s="1146"/>
      <c r="B74" s="1158"/>
      <c r="C74" s="1161"/>
      <c r="D74" s="640" t="s">
        <v>3483</v>
      </c>
      <c r="E74" s="1161"/>
      <c r="F74" s="591">
        <v>1250</v>
      </c>
      <c r="G74" s="593" t="s">
        <v>2827</v>
      </c>
      <c r="H74" s="584">
        <v>43559</v>
      </c>
      <c r="I74" s="634" t="s">
        <v>7285</v>
      </c>
      <c r="J74" s="674" t="s">
        <v>8298</v>
      </c>
      <c r="K74" s="522" t="s">
        <v>496</v>
      </c>
      <c r="L74" s="523"/>
      <c r="M74" s="522" t="s">
        <v>496</v>
      </c>
      <c r="N74" s="523"/>
      <c r="O74" s="524" t="s">
        <v>496</v>
      </c>
      <c r="P74" s="649"/>
      <c r="Q74" s="649"/>
      <c r="R74" s="659"/>
      <c r="S74" s="656"/>
    </row>
    <row r="75" spans="1:19" s="514" customFormat="1" ht="63" customHeight="1" x14ac:dyDescent="0.2">
      <c r="A75" s="1145">
        <v>41</v>
      </c>
      <c r="B75" s="1156" t="s">
        <v>7133</v>
      </c>
      <c r="C75" s="1159" t="s">
        <v>7134</v>
      </c>
      <c r="D75" s="640" t="s">
        <v>5261</v>
      </c>
      <c r="E75" s="1173" t="s">
        <v>7135</v>
      </c>
      <c r="F75" s="669">
        <v>4500</v>
      </c>
      <c r="G75" s="591" t="s">
        <v>2703</v>
      </c>
      <c r="H75" s="584">
        <v>43535</v>
      </c>
      <c r="I75" s="634" t="s">
        <v>7136</v>
      </c>
      <c r="J75" s="674" t="s">
        <v>7286</v>
      </c>
      <c r="K75" s="817" t="s">
        <v>496</v>
      </c>
      <c r="L75" s="696"/>
      <c r="M75" s="817" t="s">
        <v>496</v>
      </c>
      <c r="N75" s="696"/>
      <c r="O75" s="817" t="s">
        <v>496</v>
      </c>
      <c r="P75" s="817"/>
      <c r="Q75" s="817" t="s">
        <v>496</v>
      </c>
      <c r="R75" s="817"/>
      <c r="S75" s="526" t="s">
        <v>8677</v>
      </c>
    </row>
    <row r="76" spans="1:19" s="514" customFormat="1" ht="48" x14ac:dyDescent="0.2">
      <c r="A76" s="1162"/>
      <c r="B76" s="1157"/>
      <c r="C76" s="1160"/>
      <c r="D76" s="640" t="s">
        <v>2557</v>
      </c>
      <c r="E76" s="1174"/>
      <c r="F76" s="669">
        <v>4500</v>
      </c>
      <c r="G76" s="591" t="s">
        <v>2703</v>
      </c>
      <c r="H76" s="584">
        <v>43535</v>
      </c>
      <c r="I76" s="634" t="s">
        <v>7136</v>
      </c>
      <c r="J76" s="674" t="s">
        <v>7287</v>
      </c>
      <c r="K76" s="654"/>
      <c r="L76" s="655"/>
      <c r="M76" s="654"/>
      <c r="N76" s="655"/>
      <c r="O76" s="654"/>
      <c r="P76" s="654"/>
      <c r="Q76" s="654"/>
      <c r="R76" s="654"/>
      <c r="S76" s="526" t="s">
        <v>6987</v>
      </c>
    </row>
    <row r="77" spans="1:19" s="514" customFormat="1" ht="48" x14ac:dyDescent="0.2">
      <c r="A77" s="1146"/>
      <c r="B77" s="1158"/>
      <c r="C77" s="1161"/>
      <c r="D77" s="645" t="s">
        <v>3598</v>
      </c>
      <c r="E77" s="1175"/>
      <c r="F77" s="669">
        <v>9000</v>
      </c>
      <c r="G77" s="591" t="s">
        <v>2703</v>
      </c>
      <c r="H77" s="584">
        <v>43537</v>
      </c>
      <c r="I77" s="634" t="s">
        <v>7136</v>
      </c>
      <c r="J77" s="674" t="s">
        <v>7288</v>
      </c>
      <c r="K77" s="817" t="s">
        <v>496</v>
      </c>
      <c r="L77" s="696"/>
      <c r="M77" s="817" t="s">
        <v>496</v>
      </c>
      <c r="N77" s="696"/>
      <c r="O77" s="817" t="s">
        <v>496</v>
      </c>
      <c r="P77" s="817"/>
      <c r="Q77" s="817"/>
      <c r="R77" s="817"/>
      <c r="S77" s="526"/>
    </row>
    <row r="78" spans="1:19" s="514" customFormat="1" ht="46.5" customHeight="1" x14ac:dyDescent="0.2">
      <c r="A78" s="1145">
        <v>42</v>
      </c>
      <c r="B78" s="1156" t="s">
        <v>7137</v>
      </c>
      <c r="C78" s="1177" t="s">
        <v>7138</v>
      </c>
      <c r="D78" s="642" t="s">
        <v>3598</v>
      </c>
      <c r="E78" s="1173" t="s">
        <v>7135</v>
      </c>
      <c r="F78" s="669">
        <v>2650</v>
      </c>
      <c r="G78" s="591" t="s">
        <v>2703</v>
      </c>
      <c r="H78" s="1190">
        <v>43536</v>
      </c>
      <c r="I78" s="1143" t="s">
        <v>7136</v>
      </c>
      <c r="J78" s="674" t="s">
        <v>7289</v>
      </c>
      <c r="K78" s="817" t="s">
        <v>496</v>
      </c>
      <c r="L78" s="696"/>
      <c r="M78" s="817" t="s">
        <v>496</v>
      </c>
      <c r="N78" s="696"/>
      <c r="O78" s="817" t="s">
        <v>496</v>
      </c>
      <c r="P78" s="817"/>
      <c r="Q78" s="817"/>
      <c r="R78" s="817"/>
      <c r="S78" s="526" t="s">
        <v>6987</v>
      </c>
    </row>
    <row r="79" spans="1:19" s="514" customFormat="1" ht="39" customHeight="1" x14ac:dyDescent="0.2">
      <c r="A79" s="1162"/>
      <c r="B79" s="1157"/>
      <c r="C79" s="1178"/>
      <c r="D79" s="642" t="s">
        <v>2557</v>
      </c>
      <c r="E79" s="1174"/>
      <c r="F79" s="669">
        <v>2650</v>
      </c>
      <c r="G79" s="591" t="s">
        <v>2703</v>
      </c>
      <c r="H79" s="1200"/>
      <c r="I79" s="1171"/>
      <c r="J79" s="674" t="s">
        <v>7290</v>
      </c>
      <c r="K79" s="654"/>
      <c r="L79" s="655"/>
      <c r="M79" s="654"/>
      <c r="N79" s="655"/>
      <c r="O79" s="654"/>
      <c r="P79" s="654"/>
      <c r="Q79" s="654"/>
      <c r="R79" s="654"/>
      <c r="S79" s="526" t="s">
        <v>6987</v>
      </c>
    </row>
    <row r="80" spans="1:19" s="514" customFormat="1" ht="41.25" customHeight="1" x14ac:dyDescent="0.2">
      <c r="A80" s="1146"/>
      <c r="B80" s="1158"/>
      <c r="C80" s="1179"/>
      <c r="D80" s="642" t="s">
        <v>7139</v>
      </c>
      <c r="E80" s="1175"/>
      <c r="F80" s="669">
        <v>5300</v>
      </c>
      <c r="G80" s="591" t="s">
        <v>2703</v>
      </c>
      <c r="H80" s="1191"/>
      <c r="I80" s="1144"/>
      <c r="J80" s="674" t="s">
        <v>7291</v>
      </c>
      <c r="K80" s="654"/>
      <c r="L80" s="655"/>
      <c r="M80" s="654"/>
      <c r="N80" s="655"/>
      <c r="O80" s="654"/>
      <c r="P80" s="654"/>
      <c r="Q80" s="654"/>
      <c r="R80" s="654"/>
      <c r="S80" s="526" t="s">
        <v>6987</v>
      </c>
    </row>
    <row r="81" spans="1:19" s="514" customFormat="1" ht="36.75" customHeight="1" x14ac:dyDescent="0.2">
      <c r="A81" s="1145">
        <v>43</v>
      </c>
      <c r="B81" s="1156" t="s">
        <v>7140</v>
      </c>
      <c r="C81" s="1159" t="s">
        <v>7141</v>
      </c>
      <c r="D81" s="642" t="s">
        <v>5281</v>
      </c>
      <c r="E81" s="1173" t="s">
        <v>7135</v>
      </c>
      <c r="F81" s="669">
        <v>3500</v>
      </c>
      <c r="G81" s="591" t="s">
        <v>2703</v>
      </c>
      <c r="H81" s="1190">
        <v>43531</v>
      </c>
      <c r="I81" s="1143" t="s">
        <v>7142</v>
      </c>
      <c r="J81" s="674" t="s">
        <v>7292</v>
      </c>
      <c r="K81" s="820" t="s">
        <v>496</v>
      </c>
      <c r="L81" s="696"/>
      <c r="M81" s="820" t="s">
        <v>496</v>
      </c>
      <c r="N81" s="696"/>
      <c r="O81" s="820" t="s">
        <v>496</v>
      </c>
      <c r="P81" s="820"/>
      <c r="Q81" s="820"/>
      <c r="R81" s="820"/>
      <c r="S81" s="526"/>
    </row>
    <row r="82" spans="1:19" s="514" customFormat="1" ht="36.75" customHeight="1" x14ac:dyDescent="0.2">
      <c r="A82" s="1162"/>
      <c r="B82" s="1157"/>
      <c r="C82" s="1160"/>
      <c r="D82" s="642" t="s">
        <v>5285</v>
      </c>
      <c r="E82" s="1174"/>
      <c r="F82" s="669">
        <v>2851</v>
      </c>
      <c r="G82" s="591" t="s">
        <v>2703</v>
      </c>
      <c r="H82" s="1200"/>
      <c r="I82" s="1171"/>
      <c r="J82" s="674" t="s">
        <v>7293</v>
      </c>
      <c r="K82" s="857" t="s">
        <v>496</v>
      </c>
      <c r="L82" s="696"/>
      <c r="M82" s="857" t="s">
        <v>496</v>
      </c>
      <c r="N82" s="696"/>
      <c r="O82" s="857"/>
      <c r="P82" s="857"/>
      <c r="Q82" s="857" t="s">
        <v>496</v>
      </c>
      <c r="R82" s="857"/>
      <c r="S82" s="526"/>
    </row>
    <row r="83" spans="1:19" s="514" customFormat="1" ht="36.75" customHeight="1" x14ac:dyDescent="0.2">
      <c r="A83" s="1162"/>
      <c r="B83" s="1157"/>
      <c r="C83" s="1160"/>
      <c r="D83" s="642" t="s">
        <v>3595</v>
      </c>
      <c r="E83" s="1174"/>
      <c r="F83" s="669">
        <v>4000</v>
      </c>
      <c r="G83" s="591" t="s">
        <v>2703</v>
      </c>
      <c r="H83" s="1200"/>
      <c r="I83" s="1171"/>
      <c r="J83" s="674" t="s">
        <v>7294</v>
      </c>
      <c r="K83" s="654"/>
      <c r="L83" s="655"/>
      <c r="M83" s="654"/>
      <c r="N83" s="655"/>
      <c r="O83" s="654"/>
      <c r="P83" s="654"/>
      <c r="Q83" s="654"/>
      <c r="R83" s="654"/>
      <c r="S83" s="526" t="s">
        <v>6987</v>
      </c>
    </row>
    <row r="84" spans="1:19" s="514" customFormat="1" ht="36.75" customHeight="1" x14ac:dyDescent="0.2">
      <c r="A84" s="1146"/>
      <c r="B84" s="1158"/>
      <c r="C84" s="1161"/>
      <c r="D84" s="642" t="s">
        <v>5287</v>
      </c>
      <c r="E84" s="1175"/>
      <c r="F84" s="669">
        <v>300</v>
      </c>
      <c r="G84" s="591" t="s">
        <v>2703</v>
      </c>
      <c r="H84" s="1191"/>
      <c r="I84" s="1144"/>
      <c r="J84" s="674" t="s">
        <v>7295</v>
      </c>
      <c r="K84" s="657" t="s">
        <v>496</v>
      </c>
      <c r="L84" s="658"/>
      <c r="M84" s="657" t="s">
        <v>496</v>
      </c>
      <c r="N84" s="658"/>
      <c r="O84" s="649" t="s">
        <v>496</v>
      </c>
      <c r="P84" s="649"/>
      <c r="Q84" s="649"/>
      <c r="R84" s="659"/>
      <c r="S84" s="656"/>
    </row>
    <row r="85" spans="1:19" s="514" customFormat="1" ht="48" x14ac:dyDescent="0.2">
      <c r="A85" s="644">
        <v>44</v>
      </c>
      <c r="B85" s="633" t="s">
        <v>7143</v>
      </c>
      <c r="C85" s="645" t="s">
        <v>7144</v>
      </c>
      <c r="D85" s="645" t="s">
        <v>7145</v>
      </c>
      <c r="E85" s="630" t="s">
        <v>7135</v>
      </c>
      <c r="F85" s="591">
        <v>3000</v>
      </c>
      <c r="G85" s="591" t="s">
        <v>2703</v>
      </c>
      <c r="H85" s="646">
        <v>43543</v>
      </c>
      <c r="I85" s="647" t="s">
        <v>7142</v>
      </c>
      <c r="J85" s="674" t="s">
        <v>7296</v>
      </c>
      <c r="K85" s="825" t="s">
        <v>496</v>
      </c>
      <c r="L85" s="696"/>
      <c r="M85" s="825" t="s">
        <v>496</v>
      </c>
      <c r="N85" s="696"/>
      <c r="O85" s="825" t="s">
        <v>496</v>
      </c>
      <c r="P85" s="825"/>
      <c r="Q85" s="825" t="s">
        <v>496</v>
      </c>
      <c r="R85" s="825"/>
      <c r="S85" s="526" t="s">
        <v>8348</v>
      </c>
    </row>
    <row r="86" spans="1:19" s="514" customFormat="1" ht="45" customHeight="1" x14ac:dyDescent="0.2">
      <c r="A86" s="1145">
        <v>45</v>
      </c>
      <c r="B86" s="1156" t="s">
        <v>7146</v>
      </c>
      <c r="C86" s="1159" t="s">
        <v>7147</v>
      </c>
      <c r="D86" s="645" t="s">
        <v>7098</v>
      </c>
      <c r="E86" s="1173" t="s">
        <v>7148</v>
      </c>
      <c r="F86" s="591">
        <v>1770</v>
      </c>
      <c r="G86" s="591" t="s">
        <v>2703</v>
      </c>
      <c r="H86" s="646">
        <v>43551</v>
      </c>
      <c r="I86" s="647" t="s">
        <v>7149</v>
      </c>
      <c r="J86" s="674" t="s">
        <v>7297</v>
      </c>
      <c r="K86" s="657" t="s">
        <v>496</v>
      </c>
      <c r="L86" s="658"/>
      <c r="M86" s="657" t="s">
        <v>496</v>
      </c>
      <c r="N86" s="658"/>
      <c r="O86" s="649" t="s">
        <v>496</v>
      </c>
      <c r="P86" s="649"/>
      <c r="Q86" s="649"/>
      <c r="R86" s="659"/>
      <c r="S86" s="664"/>
    </row>
    <row r="87" spans="1:19" s="514" customFormat="1" ht="37.5" customHeight="1" x14ac:dyDescent="0.2">
      <c r="A87" s="1146"/>
      <c r="B87" s="1158"/>
      <c r="C87" s="1161"/>
      <c r="D87" s="645" t="s">
        <v>7082</v>
      </c>
      <c r="E87" s="1175"/>
      <c r="F87" s="591">
        <v>11320</v>
      </c>
      <c r="G87" s="593" t="s">
        <v>2703</v>
      </c>
      <c r="H87" s="584">
        <v>43551</v>
      </c>
      <c r="I87" s="647" t="s">
        <v>7150</v>
      </c>
      <c r="J87" s="674" t="s">
        <v>7298</v>
      </c>
      <c r="K87" s="657" t="s">
        <v>496</v>
      </c>
      <c r="L87" s="658"/>
      <c r="M87" s="657" t="s">
        <v>496</v>
      </c>
      <c r="N87" s="658"/>
      <c r="O87" s="649" t="s">
        <v>496</v>
      </c>
      <c r="P87" s="649"/>
      <c r="Q87" s="649"/>
      <c r="R87" s="659"/>
      <c r="S87" s="664"/>
    </row>
    <row r="88" spans="1:19" s="514" customFormat="1" ht="48" customHeight="1" x14ac:dyDescent="0.2">
      <c r="A88" s="637">
        <v>46</v>
      </c>
      <c r="B88" s="691" t="s">
        <v>7151</v>
      </c>
      <c r="C88" s="640" t="s">
        <v>7152</v>
      </c>
      <c r="D88" s="640" t="s">
        <v>7746</v>
      </c>
      <c r="E88" s="640" t="s">
        <v>7153</v>
      </c>
      <c r="F88" s="593">
        <v>1508.75</v>
      </c>
      <c r="G88" s="593" t="s">
        <v>2703</v>
      </c>
      <c r="H88" s="584">
        <v>43530</v>
      </c>
      <c r="I88" s="634" t="s">
        <v>7154</v>
      </c>
      <c r="J88" s="674" t="s">
        <v>7299</v>
      </c>
      <c r="K88" s="654"/>
      <c r="L88" s="655"/>
      <c r="M88" s="654"/>
      <c r="N88" s="655"/>
      <c r="O88" s="654"/>
      <c r="P88" s="654"/>
      <c r="Q88" s="654"/>
      <c r="R88" s="654"/>
      <c r="S88" s="526" t="s">
        <v>6987</v>
      </c>
    </row>
    <row r="89" spans="1:19" s="514" customFormat="1" ht="71.25" customHeight="1" x14ac:dyDescent="0.2">
      <c r="A89" s="637">
        <v>47</v>
      </c>
      <c r="B89" s="691" t="s">
        <v>7155</v>
      </c>
      <c r="C89" s="640" t="s">
        <v>7156</v>
      </c>
      <c r="D89" s="640" t="s">
        <v>7157</v>
      </c>
      <c r="E89" s="640" t="s">
        <v>7158</v>
      </c>
      <c r="F89" s="593">
        <v>10000</v>
      </c>
      <c r="G89" s="593" t="s">
        <v>2703</v>
      </c>
      <c r="H89" s="584">
        <v>43528</v>
      </c>
      <c r="I89" s="634" t="s">
        <v>7159</v>
      </c>
      <c r="J89" s="674" t="s">
        <v>7300</v>
      </c>
      <c r="K89" s="654"/>
      <c r="L89" s="655"/>
      <c r="M89" s="654"/>
      <c r="N89" s="655"/>
      <c r="O89" s="654"/>
      <c r="P89" s="654"/>
      <c r="Q89" s="654"/>
      <c r="R89" s="654"/>
      <c r="S89" s="526" t="s">
        <v>6987</v>
      </c>
    </row>
    <row r="90" spans="1:19" s="514" customFormat="1" ht="60" x14ac:dyDescent="0.2">
      <c r="A90" s="637">
        <v>48</v>
      </c>
      <c r="B90" s="691" t="s">
        <v>7301</v>
      </c>
      <c r="C90" s="640" t="s">
        <v>7302</v>
      </c>
      <c r="D90" s="640" t="s">
        <v>6425</v>
      </c>
      <c r="E90" s="640" t="s">
        <v>7574</v>
      </c>
      <c r="F90" s="593">
        <v>49999.92</v>
      </c>
      <c r="G90" s="591" t="s">
        <v>2703</v>
      </c>
      <c r="H90" s="646">
        <v>43552</v>
      </c>
      <c r="I90" s="647" t="s">
        <v>7303</v>
      </c>
      <c r="J90" s="674" t="s">
        <v>8299</v>
      </c>
      <c r="K90" s="657" t="s">
        <v>496</v>
      </c>
      <c r="L90" s="658"/>
      <c r="M90" s="657" t="s">
        <v>496</v>
      </c>
      <c r="N90" s="658"/>
      <c r="O90" s="649" t="s">
        <v>496</v>
      </c>
      <c r="P90" s="649"/>
      <c r="Q90" s="649"/>
      <c r="R90" s="659"/>
      <c r="S90" s="656"/>
    </row>
    <row r="91" spans="1:19" s="514" customFormat="1" ht="33" customHeight="1" x14ac:dyDescent="0.2">
      <c r="A91" s="1145">
        <v>49</v>
      </c>
      <c r="B91" s="1156" t="s">
        <v>7160</v>
      </c>
      <c r="C91" s="1159" t="s">
        <v>7161</v>
      </c>
      <c r="D91" s="692" t="s">
        <v>7062</v>
      </c>
      <c r="E91" s="1181" t="s">
        <v>7162</v>
      </c>
      <c r="F91" s="693">
        <v>300</v>
      </c>
      <c r="G91" s="591" t="s">
        <v>2703</v>
      </c>
      <c r="H91" s="646">
        <v>43531</v>
      </c>
      <c r="I91" s="634" t="s">
        <v>7061</v>
      </c>
      <c r="J91" s="674" t="s">
        <v>7304</v>
      </c>
      <c r="K91" s="657" t="s">
        <v>496</v>
      </c>
      <c r="L91" s="658"/>
      <c r="M91" s="657" t="s">
        <v>496</v>
      </c>
      <c r="N91" s="658"/>
      <c r="O91" s="649" t="s">
        <v>496</v>
      </c>
      <c r="P91" s="649"/>
      <c r="Q91" s="649"/>
      <c r="R91" s="659"/>
      <c r="S91" s="656"/>
    </row>
    <row r="92" spans="1:19" s="514" customFormat="1" ht="42.75" customHeight="1" x14ac:dyDescent="0.2">
      <c r="A92" s="1162"/>
      <c r="B92" s="1157"/>
      <c r="C92" s="1160"/>
      <c r="D92" s="692" t="s">
        <v>3826</v>
      </c>
      <c r="E92" s="1181"/>
      <c r="F92" s="693">
        <v>500</v>
      </c>
      <c r="G92" s="591" t="s">
        <v>2703</v>
      </c>
      <c r="H92" s="646">
        <v>43531</v>
      </c>
      <c r="I92" s="634" t="s">
        <v>7163</v>
      </c>
      <c r="J92" s="321" t="s">
        <v>7305</v>
      </c>
      <c r="K92" s="657" t="s">
        <v>496</v>
      </c>
      <c r="L92" s="658"/>
      <c r="M92" s="657" t="s">
        <v>496</v>
      </c>
      <c r="N92" s="658"/>
      <c r="O92" s="649"/>
      <c r="P92" s="649"/>
      <c r="Q92" s="649" t="s">
        <v>496</v>
      </c>
      <c r="R92" s="659"/>
      <c r="S92" s="661" t="s">
        <v>8300</v>
      </c>
    </row>
    <row r="93" spans="1:19" s="514" customFormat="1" ht="25.5" x14ac:dyDescent="0.2">
      <c r="A93" s="1146"/>
      <c r="B93" s="1158"/>
      <c r="C93" s="1161"/>
      <c r="D93" s="642" t="s">
        <v>7164</v>
      </c>
      <c r="E93" s="1181"/>
      <c r="F93" s="693">
        <v>314.58999999999997</v>
      </c>
      <c r="G93" s="591" t="s">
        <v>2703</v>
      </c>
      <c r="H93" s="646">
        <v>43531</v>
      </c>
      <c r="I93" s="634" t="s">
        <v>7061</v>
      </c>
      <c r="J93" s="321" t="s">
        <v>7306</v>
      </c>
      <c r="K93" s="657" t="s">
        <v>496</v>
      </c>
      <c r="L93" s="658"/>
      <c r="M93" s="657" t="s">
        <v>496</v>
      </c>
      <c r="N93" s="658"/>
      <c r="O93" s="649" t="s">
        <v>496</v>
      </c>
      <c r="P93" s="649"/>
      <c r="Q93" s="649"/>
      <c r="R93" s="659"/>
      <c r="S93" s="656"/>
    </row>
    <row r="94" spans="1:19" s="514" customFormat="1" ht="36" x14ac:dyDescent="0.2">
      <c r="A94" s="1201">
        <v>50</v>
      </c>
      <c r="B94" s="1156" t="s">
        <v>7398</v>
      </c>
      <c r="C94" s="1159" t="s">
        <v>7399</v>
      </c>
      <c r="D94" s="640" t="s">
        <v>5285</v>
      </c>
      <c r="E94" s="1202" t="s">
        <v>7400</v>
      </c>
      <c r="F94" s="593">
        <v>1523.85</v>
      </c>
      <c r="G94" s="593" t="s">
        <v>2847</v>
      </c>
      <c r="H94" s="646">
        <v>43584</v>
      </c>
      <c r="I94" s="634" t="s">
        <v>7401</v>
      </c>
      <c r="J94" s="321" t="s">
        <v>8301</v>
      </c>
      <c r="K94" s="857" t="s">
        <v>496</v>
      </c>
      <c r="L94" s="696"/>
      <c r="M94" s="857" t="s">
        <v>496</v>
      </c>
      <c r="N94" s="696"/>
      <c r="O94" s="857"/>
      <c r="P94" s="857"/>
      <c r="Q94" s="857" t="s">
        <v>496</v>
      </c>
      <c r="R94" s="857"/>
      <c r="S94" s="526"/>
    </row>
    <row r="95" spans="1:19" s="514" customFormat="1" ht="48" x14ac:dyDescent="0.2">
      <c r="A95" s="1201"/>
      <c r="B95" s="1157"/>
      <c r="C95" s="1160"/>
      <c r="D95" s="640" t="s">
        <v>6499</v>
      </c>
      <c r="E95" s="1202"/>
      <c r="F95" s="593">
        <v>13170</v>
      </c>
      <c r="G95" s="593" t="s">
        <v>2847</v>
      </c>
      <c r="H95" s="646">
        <v>43602</v>
      </c>
      <c r="I95" s="634" t="s">
        <v>7127</v>
      </c>
      <c r="J95" s="321" t="s">
        <v>7402</v>
      </c>
      <c r="K95" s="823" t="s">
        <v>496</v>
      </c>
      <c r="L95" s="696"/>
      <c r="M95" s="823" t="s">
        <v>496</v>
      </c>
      <c r="N95" s="696"/>
      <c r="O95" s="823" t="s">
        <v>496</v>
      </c>
      <c r="P95" s="823"/>
      <c r="Q95" s="823"/>
      <c r="R95" s="823"/>
      <c r="S95" s="526"/>
    </row>
    <row r="96" spans="1:19" s="514" customFormat="1" ht="48" x14ac:dyDescent="0.2">
      <c r="A96" s="1201"/>
      <c r="B96" s="1158"/>
      <c r="C96" s="1161"/>
      <c r="D96" s="640" t="s">
        <v>3595</v>
      </c>
      <c r="E96" s="1202"/>
      <c r="F96" s="593">
        <v>13736.15</v>
      </c>
      <c r="G96" s="593" t="s">
        <v>2847</v>
      </c>
      <c r="H96" s="646">
        <v>43602</v>
      </c>
      <c r="I96" s="634" t="s">
        <v>7127</v>
      </c>
      <c r="J96" s="321" t="s">
        <v>7403</v>
      </c>
      <c r="K96" s="654"/>
      <c r="L96" s="655"/>
      <c r="M96" s="654"/>
      <c r="N96" s="655"/>
      <c r="O96" s="654"/>
      <c r="P96" s="654"/>
      <c r="Q96" s="654"/>
      <c r="R96" s="654"/>
      <c r="S96" s="526" t="s">
        <v>6987</v>
      </c>
    </row>
    <row r="97" spans="1:19" s="514" customFormat="1" ht="33" customHeight="1" x14ac:dyDescent="0.2">
      <c r="A97" s="1201">
        <v>51</v>
      </c>
      <c r="B97" s="1156" t="s">
        <v>7307</v>
      </c>
      <c r="C97" s="1173" t="s">
        <v>5559</v>
      </c>
      <c r="D97" s="640" t="s">
        <v>7308</v>
      </c>
      <c r="E97" s="1173" t="s">
        <v>7309</v>
      </c>
      <c r="F97" s="591">
        <v>1073.9000000000001</v>
      </c>
      <c r="G97" s="593" t="s">
        <v>2827</v>
      </c>
      <c r="H97" s="1190">
        <v>43567</v>
      </c>
      <c r="I97" s="1143" t="s">
        <v>7310</v>
      </c>
      <c r="J97" s="321" t="s">
        <v>7587</v>
      </c>
      <c r="K97" s="657" t="s">
        <v>496</v>
      </c>
      <c r="L97" s="658"/>
      <c r="M97" s="657" t="s">
        <v>496</v>
      </c>
      <c r="N97" s="658"/>
      <c r="O97" s="649" t="s">
        <v>496</v>
      </c>
      <c r="P97" s="649"/>
      <c r="Q97" s="649"/>
      <c r="R97" s="659"/>
      <c r="S97" s="656"/>
    </row>
    <row r="98" spans="1:19" s="514" customFormat="1" ht="33" customHeight="1" x14ac:dyDescent="0.2">
      <c r="A98" s="1201"/>
      <c r="B98" s="1157"/>
      <c r="C98" s="1174"/>
      <c r="D98" s="640" t="s">
        <v>3654</v>
      </c>
      <c r="E98" s="1174"/>
      <c r="F98" s="591">
        <v>537.76</v>
      </c>
      <c r="G98" s="593" t="s">
        <v>2827</v>
      </c>
      <c r="H98" s="1200"/>
      <c r="I98" s="1171"/>
      <c r="J98" s="321" t="s">
        <v>7588</v>
      </c>
      <c r="K98" s="657" t="s">
        <v>496</v>
      </c>
      <c r="L98" s="658"/>
      <c r="M98" s="657" t="s">
        <v>496</v>
      </c>
      <c r="N98" s="658"/>
      <c r="O98" s="649" t="s">
        <v>496</v>
      </c>
      <c r="P98" s="649"/>
      <c r="Q98" s="649"/>
      <c r="R98" s="659"/>
      <c r="S98" s="656"/>
    </row>
    <row r="99" spans="1:19" s="514" customFormat="1" ht="33" customHeight="1" x14ac:dyDescent="0.2">
      <c r="A99" s="1201"/>
      <c r="B99" s="1157"/>
      <c r="C99" s="1174"/>
      <c r="D99" s="640" t="s">
        <v>75</v>
      </c>
      <c r="E99" s="1174"/>
      <c r="F99" s="591">
        <v>599.35</v>
      </c>
      <c r="G99" s="593" t="s">
        <v>2827</v>
      </c>
      <c r="H99" s="1200"/>
      <c r="I99" s="1171"/>
      <c r="J99" s="321" t="s">
        <v>7589</v>
      </c>
      <c r="K99" s="657" t="s">
        <v>496</v>
      </c>
      <c r="L99" s="658"/>
      <c r="M99" s="657" t="s">
        <v>496</v>
      </c>
      <c r="N99" s="658"/>
      <c r="O99" s="649" t="s">
        <v>496</v>
      </c>
      <c r="P99" s="649"/>
      <c r="Q99" s="649"/>
      <c r="R99" s="659"/>
      <c r="S99" s="656"/>
    </row>
    <row r="100" spans="1:19" s="514" customFormat="1" ht="33" customHeight="1" x14ac:dyDescent="0.2">
      <c r="A100" s="1201"/>
      <c r="B100" s="1157"/>
      <c r="C100" s="1174"/>
      <c r="D100" s="640" t="s">
        <v>7311</v>
      </c>
      <c r="E100" s="1174"/>
      <c r="F100" s="591">
        <v>749.35</v>
      </c>
      <c r="G100" s="593" t="s">
        <v>2827</v>
      </c>
      <c r="H100" s="1200"/>
      <c r="I100" s="1171"/>
      <c r="J100" s="321" t="s">
        <v>7590</v>
      </c>
      <c r="K100" s="657" t="s">
        <v>496</v>
      </c>
      <c r="L100" s="658"/>
      <c r="M100" s="657" t="s">
        <v>496</v>
      </c>
      <c r="N100" s="658"/>
      <c r="O100" s="649" t="s">
        <v>496</v>
      </c>
      <c r="P100" s="649"/>
      <c r="Q100" s="649"/>
      <c r="R100" s="659"/>
      <c r="S100" s="656"/>
    </row>
    <row r="101" spans="1:19" s="514" customFormat="1" ht="33" customHeight="1" x14ac:dyDescent="0.2">
      <c r="A101" s="1201"/>
      <c r="B101" s="1157"/>
      <c r="C101" s="1174"/>
      <c r="D101" s="640" t="s">
        <v>5379</v>
      </c>
      <c r="E101" s="1174"/>
      <c r="F101" s="591">
        <v>77.5</v>
      </c>
      <c r="G101" s="593" t="s">
        <v>2827</v>
      </c>
      <c r="H101" s="1200"/>
      <c r="I101" s="1171"/>
      <c r="J101" s="321" t="s">
        <v>7591</v>
      </c>
      <c r="K101" s="657" t="s">
        <v>496</v>
      </c>
      <c r="L101" s="658"/>
      <c r="M101" s="657" t="s">
        <v>496</v>
      </c>
      <c r="N101" s="658"/>
      <c r="O101" s="649" t="s">
        <v>496</v>
      </c>
      <c r="P101" s="649"/>
      <c r="Q101" s="649"/>
      <c r="R101" s="659"/>
      <c r="S101" s="656"/>
    </row>
    <row r="102" spans="1:19" s="514" customFormat="1" ht="33" customHeight="1" x14ac:dyDescent="0.2">
      <c r="A102" s="1201"/>
      <c r="B102" s="1157"/>
      <c r="C102" s="1174"/>
      <c r="D102" s="640" t="s">
        <v>2699</v>
      </c>
      <c r="E102" s="1174"/>
      <c r="F102" s="591">
        <v>1681.6</v>
      </c>
      <c r="G102" s="593" t="s">
        <v>2827</v>
      </c>
      <c r="H102" s="1200"/>
      <c r="I102" s="1171"/>
      <c r="J102" s="321" t="s">
        <v>7592</v>
      </c>
      <c r="K102" s="657" t="s">
        <v>496</v>
      </c>
      <c r="L102" s="658"/>
      <c r="M102" s="657" t="s">
        <v>496</v>
      </c>
      <c r="N102" s="658"/>
      <c r="O102" s="649"/>
      <c r="P102" s="649"/>
      <c r="Q102" s="649" t="s">
        <v>496</v>
      </c>
      <c r="R102" s="659"/>
      <c r="S102" s="661" t="s">
        <v>8302</v>
      </c>
    </row>
    <row r="103" spans="1:19" s="514" customFormat="1" ht="33" customHeight="1" x14ac:dyDescent="0.2">
      <c r="A103" s="1201"/>
      <c r="B103" s="1157"/>
      <c r="C103" s="1174"/>
      <c r="D103" s="640" t="s">
        <v>7312</v>
      </c>
      <c r="E103" s="1174"/>
      <c r="F103" s="591">
        <v>61.65</v>
      </c>
      <c r="G103" s="593" t="s">
        <v>2827</v>
      </c>
      <c r="H103" s="1200"/>
      <c r="I103" s="1171"/>
      <c r="J103" s="321" t="s">
        <v>7593</v>
      </c>
      <c r="K103" s="657" t="s">
        <v>496</v>
      </c>
      <c r="L103" s="658"/>
      <c r="M103" s="657" t="s">
        <v>496</v>
      </c>
      <c r="N103" s="658"/>
      <c r="O103" s="649" t="s">
        <v>496</v>
      </c>
      <c r="P103" s="649"/>
      <c r="Q103" s="649"/>
      <c r="R103" s="659"/>
      <c r="S103" s="656"/>
    </row>
    <row r="104" spans="1:19" s="514" customFormat="1" ht="33" customHeight="1" x14ac:dyDescent="0.2">
      <c r="A104" s="1201"/>
      <c r="B104" s="1158"/>
      <c r="C104" s="1175"/>
      <c r="D104" s="640" t="s">
        <v>3648</v>
      </c>
      <c r="E104" s="1175"/>
      <c r="F104" s="591">
        <v>5022.1499999999996</v>
      </c>
      <c r="G104" s="593" t="s">
        <v>2827</v>
      </c>
      <c r="H104" s="1191"/>
      <c r="I104" s="1144"/>
      <c r="J104" s="321" t="s">
        <v>7594</v>
      </c>
      <c r="K104" s="657" t="s">
        <v>496</v>
      </c>
      <c r="L104" s="658"/>
      <c r="M104" s="657" t="s">
        <v>496</v>
      </c>
      <c r="N104" s="658"/>
      <c r="O104" s="649" t="s">
        <v>496</v>
      </c>
      <c r="P104" s="649"/>
      <c r="Q104" s="649"/>
      <c r="R104" s="659"/>
      <c r="S104" s="656"/>
    </row>
    <row r="105" spans="1:19" s="514" customFormat="1" ht="34.5" customHeight="1" x14ac:dyDescent="0.2">
      <c r="A105" s="637">
        <v>52</v>
      </c>
      <c r="B105" s="691" t="s">
        <v>7165</v>
      </c>
      <c r="C105" s="677" t="s">
        <v>7166</v>
      </c>
      <c r="D105" s="640" t="s">
        <v>2744</v>
      </c>
      <c r="E105" s="677" t="s">
        <v>7167</v>
      </c>
      <c r="F105" s="593">
        <v>2797</v>
      </c>
      <c r="G105" s="593" t="s">
        <v>2569</v>
      </c>
      <c r="H105" s="584">
        <v>43521</v>
      </c>
      <c r="I105" s="634" t="s">
        <v>7168</v>
      </c>
      <c r="J105" s="321" t="s">
        <v>7313</v>
      </c>
      <c r="K105" s="657" t="s">
        <v>496</v>
      </c>
      <c r="L105" s="658"/>
      <c r="M105" s="657" t="s">
        <v>496</v>
      </c>
      <c r="N105" s="658"/>
      <c r="O105" s="649"/>
      <c r="P105" s="649"/>
      <c r="Q105" s="649" t="s">
        <v>496</v>
      </c>
      <c r="R105" s="659"/>
      <c r="S105" s="660"/>
    </row>
    <row r="106" spans="1:19" s="514" customFormat="1" ht="36.75" customHeight="1" x14ac:dyDescent="0.2">
      <c r="A106" s="1201">
        <v>53</v>
      </c>
      <c r="B106" s="1156" t="s">
        <v>7314</v>
      </c>
      <c r="C106" s="1173" t="s">
        <v>6831</v>
      </c>
      <c r="D106" s="640" t="s">
        <v>7315</v>
      </c>
      <c r="E106" s="1181" t="s">
        <v>7316</v>
      </c>
      <c r="F106" s="593">
        <v>869.5</v>
      </c>
      <c r="G106" s="593" t="s">
        <v>2827</v>
      </c>
      <c r="H106" s="584">
        <v>43565</v>
      </c>
      <c r="I106" s="634" t="s">
        <v>7317</v>
      </c>
      <c r="J106" s="321" t="s">
        <v>7595</v>
      </c>
      <c r="K106" s="657" t="s">
        <v>496</v>
      </c>
      <c r="L106" s="658"/>
      <c r="M106" s="657" t="s">
        <v>496</v>
      </c>
      <c r="N106" s="658"/>
      <c r="O106" s="649" t="s">
        <v>496</v>
      </c>
      <c r="P106" s="649"/>
      <c r="Q106" s="649"/>
      <c r="R106" s="659"/>
      <c r="S106" s="660"/>
    </row>
    <row r="107" spans="1:19" s="514" customFormat="1" ht="36.75" customHeight="1" x14ac:dyDescent="0.2">
      <c r="A107" s="1201"/>
      <c r="B107" s="1157"/>
      <c r="C107" s="1174"/>
      <c r="D107" s="640" t="s">
        <v>7103</v>
      </c>
      <c r="E107" s="1181"/>
      <c r="F107" s="593">
        <v>230</v>
      </c>
      <c r="G107" s="593" t="s">
        <v>2827</v>
      </c>
      <c r="H107" s="584">
        <v>43565</v>
      </c>
      <c r="I107" s="634" t="s">
        <v>7317</v>
      </c>
      <c r="J107" s="321" t="s">
        <v>7596</v>
      </c>
      <c r="K107" s="657" t="s">
        <v>496</v>
      </c>
      <c r="L107" s="658"/>
      <c r="M107" s="657" t="s">
        <v>496</v>
      </c>
      <c r="N107" s="658"/>
      <c r="O107" s="649" t="s">
        <v>496</v>
      </c>
      <c r="P107" s="649"/>
      <c r="Q107" s="649"/>
      <c r="R107" s="659"/>
      <c r="S107" s="656"/>
    </row>
    <row r="108" spans="1:19" s="514" customFormat="1" ht="36.75" customHeight="1" x14ac:dyDescent="0.2">
      <c r="A108" s="1201"/>
      <c r="B108" s="1157"/>
      <c r="C108" s="1174"/>
      <c r="D108" s="640" t="s">
        <v>4316</v>
      </c>
      <c r="E108" s="1181"/>
      <c r="F108" s="593">
        <v>84</v>
      </c>
      <c r="G108" s="593" t="s">
        <v>2827</v>
      </c>
      <c r="H108" s="584">
        <v>43565</v>
      </c>
      <c r="I108" s="634" t="s">
        <v>7317</v>
      </c>
      <c r="J108" s="321" t="s">
        <v>7597</v>
      </c>
      <c r="K108" s="657" t="s">
        <v>496</v>
      </c>
      <c r="L108" s="658"/>
      <c r="M108" s="657" t="s">
        <v>496</v>
      </c>
      <c r="N108" s="658"/>
      <c r="O108" s="649" t="s">
        <v>496</v>
      </c>
      <c r="P108" s="649"/>
      <c r="Q108" s="649"/>
      <c r="R108" s="659"/>
      <c r="S108" s="656"/>
    </row>
    <row r="109" spans="1:19" s="514" customFormat="1" ht="63" customHeight="1" x14ac:dyDescent="0.2">
      <c r="A109" s="1201"/>
      <c r="B109" s="1158"/>
      <c r="C109" s="1175"/>
      <c r="D109" s="640" t="s">
        <v>4320</v>
      </c>
      <c r="E109" s="1181"/>
      <c r="F109" s="593">
        <v>2200</v>
      </c>
      <c r="G109" s="593" t="s">
        <v>2827</v>
      </c>
      <c r="H109" s="584">
        <v>43565</v>
      </c>
      <c r="I109" s="634" t="s">
        <v>7318</v>
      </c>
      <c r="J109" s="321" t="s">
        <v>7598</v>
      </c>
      <c r="K109" s="657"/>
      <c r="L109" s="657" t="s">
        <v>496</v>
      </c>
      <c r="M109" s="657" t="s">
        <v>496</v>
      </c>
      <c r="N109" s="658"/>
      <c r="O109" s="649"/>
      <c r="P109" s="649"/>
      <c r="Q109" s="649" t="s">
        <v>496</v>
      </c>
      <c r="R109" s="659"/>
      <c r="S109" s="656" t="s">
        <v>8599</v>
      </c>
    </row>
    <row r="110" spans="1:19" s="514" customFormat="1" ht="36" x14ac:dyDescent="0.2">
      <c r="A110" s="637">
        <v>54</v>
      </c>
      <c r="B110" s="691" t="s">
        <v>7169</v>
      </c>
      <c r="C110" s="642" t="s">
        <v>7170</v>
      </c>
      <c r="D110" s="640" t="s">
        <v>7171</v>
      </c>
      <c r="E110" s="679" t="s">
        <v>7172</v>
      </c>
      <c r="F110" s="593">
        <v>1761</v>
      </c>
      <c r="G110" s="593" t="s">
        <v>2703</v>
      </c>
      <c r="H110" s="584">
        <v>43537</v>
      </c>
      <c r="I110" s="634" t="s">
        <v>7173</v>
      </c>
      <c r="J110" s="321" t="s">
        <v>7319</v>
      </c>
      <c r="K110" s="657" t="s">
        <v>496</v>
      </c>
      <c r="L110" s="658"/>
      <c r="M110" s="657" t="s">
        <v>496</v>
      </c>
      <c r="N110" s="658"/>
      <c r="O110" s="649" t="s">
        <v>496</v>
      </c>
      <c r="P110" s="649"/>
      <c r="Q110" s="649"/>
      <c r="R110" s="659"/>
      <c r="S110" s="660"/>
    </row>
    <row r="111" spans="1:19" s="514" customFormat="1" ht="48" x14ac:dyDescent="0.2">
      <c r="A111" s="637">
        <v>55</v>
      </c>
      <c r="B111" s="691" t="s">
        <v>7174</v>
      </c>
      <c r="C111" s="640" t="s">
        <v>6302</v>
      </c>
      <c r="D111" s="640" t="s">
        <v>3904</v>
      </c>
      <c r="E111" s="679" t="s">
        <v>7175</v>
      </c>
      <c r="F111" s="593">
        <v>1985</v>
      </c>
      <c r="G111" s="593" t="s">
        <v>2703</v>
      </c>
      <c r="H111" s="584">
        <v>43551</v>
      </c>
      <c r="I111" s="634" t="s">
        <v>7107</v>
      </c>
      <c r="J111" s="321" t="s">
        <v>7320</v>
      </c>
      <c r="K111" s="657" t="s">
        <v>496</v>
      </c>
      <c r="L111" s="658"/>
      <c r="M111" s="657" t="s">
        <v>496</v>
      </c>
      <c r="N111" s="658"/>
      <c r="O111" s="649" t="s">
        <v>496</v>
      </c>
      <c r="P111" s="649"/>
      <c r="Q111" s="649"/>
      <c r="R111" s="659"/>
      <c r="S111" s="660"/>
    </row>
    <row r="112" spans="1:19" s="514" customFormat="1" ht="48" x14ac:dyDescent="0.2">
      <c r="A112" s="637">
        <v>56</v>
      </c>
      <c r="B112" s="691" t="s">
        <v>7176</v>
      </c>
      <c r="C112" s="640" t="s">
        <v>7177</v>
      </c>
      <c r="D112" s="640" t="s">
        <v>7178</v>
      </c>
      <c r="E112" s="640" t="s">
        <v>7179</v>
      </c>
      <c r="F112" s="593">
        <v>1088</v>
      </c>
      <c r="G112" s="593" t="s">
        <v>2703</v>
      </c>
      <c r="H112" s="584">
        <v>43536</v>
      </c>
      <c r="I112" s="634" t="s">
        <v>7136</v>
      </c>
      <c r="J112" s="321" t="s">
        <v>7321</v>
      </c>
      <c r="K112" s="522" t="s">
        <v>496</v>
      </c>
      <c r="L112" s="523"/>
      <c r="M112" s="522" t="s">
        <v>496</v>
      </c>
      <c r="N112" s="523"/>
      <c r="O112" s="524" t="s">
        <v>496</v>
      </c>
      <c r="P112" s="524"/>
      <c r="Q112" s="524" t="s">
        <v>496</v>
      </c>
      <c r="R112" s="524"/>
      <c r="S112" s="526" t="s">
        <v>8303</v>
      </c>
    </row>
    <row r="113" spans="1:19" s="514" customFormat="1" ht="49.5" customHeight="1" x14ac:dyDescent="0.2">
      <c r="A113" s="637">
        <v>57</v>
      </c>
      <c r="B113" s="691" t="s">
        <v>7180</v>
      </c>
      <c r="C113" s="640" t="s">
        <v>7181</v>
      </c>
      <c r="D113" s="640" t="s">
        <v>3465</v>
      </c>
      <c r="E113" s="640" t="s">
        <v>7182</v>
      </c>
      <c r="F113" s="593">
        <v>2965</v>
      </c>
      <c r="G113" s="593" t="s">
        <v>2703</v>
      </c>
      <c r="H113" s="584">
        <v>43552</v>
      </c>
      <c r="I113" s="634" t="s">
        <v>7136</v>
      </c>
      <c r="J113" s="321" t="s">
        <v>7322</v>
      </c>
      <c r="K113" s="522" t="s">
        <v>496</v>
      </c>
      <c r="L113" s="523"/>
      <c r="M113" s="522" t="s">
        <v>496</v>
      </c>
      <c r="N113" s="523"/>
      <c r="O113" s="524" t="s">
        <v>496</v>
      </c>
      <c r="P113" s="524"/>
      <c r="Q113" s="524"/>
      <c r="R113" s="524"/>
      <c r="S113" s="526"/>
    </row>
    <row r="114" spans="1:19" s="514" customFormat="1" ht="36" x14ac:dyDescent="0.2">
      <c r="A114" s="637">
        <v>58</v>
      </c>
      <c r="B114" s="691" t="s">
        <v>7183</v>
      </c>
      <c r="C114" s="640" t="s">
        <v>7184</v>
      </c>
      <c r="D114" s="640" t="s">
        <v>1529</v>
      </c>
      <c r="E114" s="640" t="s">
        <v>7185</v>
      </c>
      <c r="F114" s="593">
        <v>273</v>
      </c>
      <c r="G114" s="593" t="s">
        <v>2703</v>
      </c>
      <c r="H114" s="584">
        <v>43531</v>
      </c>
      <c r="I114" s="634" t="s">
        <v>7186</v>
      </c>
      <c r="J114" s="321" t="s">
        <v>7323</v>
      </c>
      <c r="K114" s="522" t="s">
        <v>496</v>
      </c>
      <c r="L114" s="523"/>
      <c r="M114" s="522" t="s">
        <v>496</v>
      </c>
      <c r="N114" s="523"/>
      <c r="O114" s="524" t="s">
        <v>496</v>
      </c>
      <c r="P114" s="524"/>
      <c r="Q114" s="524"/>
      <c r="R114" s="524"/>
      <c r="S114" s="526"/>
    </row>
    <row r="115" spans="1:19" s="514" customFormat="1" ht="63.75" customHeight="1" x14ac:dyDescent="0.2">
      <c r="A115" s="637">
        <v>59</v>
      </c>
      <c r="B115" s="691" t="s">
        <v>7187</v>
      </c>
      <c r="C115" s="640" t="s">
        <v>7188</v>
      </c>
      <c r="D115" s="640" t="s">
        <v>5667</v>
      </c>
      <c r="E115" s="640" t="s">
        <v>7189</v>
      </c>
      <c r="F115" s="593">
        <v>1200</v>
      </c>
      <c r="G115" s="593" t="s">
        <v>2703</v>
      </c>
      <c r="H115" s="584">
        <v>43552</v>
      </c>
      <c r="I115" s="634" t="s">
        <v>7136</v>
      </c>
      <c r="J115" s="321" t="s">
        <v>7324</v>
      </c>
      <c r="K115" s="522" t="s">
        <v>496</v>
      </c>
      <c r="L115" s="523"/>
      <c r="M115" s="522" t="s">
        <v>496</v>
      </c>
      <c r="N115" s="523"/>
      <c r="O115" s="524"/>
      <c r="P115" s="524"/>
      <c r="Q115" s="524" t="s">
        <v>496</v>
      </c>
      <c r="R115" s="524" t="s">
        <v>496</v>
      </c>
      <c r="S115" s="526" t="s">
        <v>8304</v>
      </c>
    </row>
    <row r="116" spans="1:19" s="514" customFormat="1" ht="36" x14ac:dyDescent="0.2">
      <c r="A116" s="637">
        <v>60</v>
      </c>
      <c r="B116" s="691" t="s">
        <v>7190</v>
      </c>
      <c r="C116" s="640" t="s">
        <v>7191</v>
      </c>
      <c r="D116" s="640" t="s">
        <v>6337</v>
      </c>
      <c r="E116" s="640" t="s">
        <v>7192</v>
      </c>
      <c r="F116" s="593">
        <v>2788.9</v>
      </c>
      <c r="G116" s="593" t="s">
        <v>2703</v>
      </c>
      <c r="H116" s="584">
        <v>43543</v>
      </c>
      <c r="I116" s="634" t="s">
        <v>7193</v>
      </c>
      <c r="J116" s="321" t="s">
        <v>7325</v>
      </c>
      <c r="K116" s="522" t="s">
        <v>496</v>
      </c>
      <c r="L116" s="523"/>
      <c r="M116" s="522" t="s">
        <v>496</v>
      </c>
      <c r="N116" s="523"/>
      <c r="O116" s="524" t="s">
        <v>496</v>
      </c>
      <c r="P116" s="524"/>
      <c r="Q116" s="524"/>
      <c r="R116" s="524"/>
      <c r="S116" s="526"/>
    </row>
    <row r="117" spans="1:19" s="514" customFormat="1" ht="60" customHeight="1" x14ac:dyDescent="0.2">
      <c r="A117" s="594">
        <v>61</v>
      </c>
      <c r="B117" s="633" t="s">
        <v>7405</v>
      </c>
      <c r="C117" s="645" t="s">
        <v>7404</v>
      </c>
      <c r="D117" s="645" t="s">
        <v>8305</v>
      </c>
      <c r="E117" s="645" t="s">
        <v>8306</v>
      </c>
      <c r="F117" s="591" t="s">
        <v>2534</v>
      </c>
      <c r="G117" s="591" t="s">
        <v>2847</v>
      </c>
      <c r="H117" s="646">
        <v>43585</v>
      </c>
      <c r="I117" s="680" t="s">
        <v>4327</v>
      </c>
      <c r="J117" s="681" t="s">
        <v>4327</v>
      </c>
      <c r="K117" s="665" t="s">
        <v>6059</v>
      </c>
      <c r="L117" s="665" t="s">
        <v>6059</v>
      </c>
      <c r="M117" s="665" t="s">
        <v>6059</v>
      </c>
      <c r="N117" s="665" t="s">
        <v>6059</v>
      </c>
      <c r="O117" s="665" t="s">
        <v>6059</v>
      </c>
      <c r="P117" s="665" t="s">
        <v>6059</v>
      </c>
      <c r="Q117" s="665" t="s">
        <v>6059</v>
      </c>
      <c r="R117" s="665" t="s">
        <v>6059</v>
      </c>
      <c r="S117" s="656" t="s">
        <v>5513</v>
      </c>
    </row>
    <row r="118" spans="1:19" s="514" customFormat="1" ht="69.75" customHeight="1" x14ac:dyDescent="0.2">
      <c r="A118" s="594">
        <v>62</v>
      </c>
      <c r="B118" s="690" t="s">
        <v>7194</v>
      </c>
      <c r="C118" s="642" t="s">
        <v>8307</v>
      </c>
      <c r="D118" s="642" t="s">
        <v>7195</v>
      </c>
      <c r="E118" s="641" t="s">
        <v>7196</v>
      </c>
      <c r="F118" s="676">
        <v>2300</v>
      </c>
      <c r="G118" s="676" t="s">
        <v>2703</v>
      </c>
      <c r="H118" s="678">
        <v>43539</v>
      </c>
      <c r="I118" s="635" t="s">
        <v>7197</v>
      </c>
      <c r="J118" s="682" t="s">
        <v>7326</v>
      </c>
      <c r="K118" s="657" t="s">
        <v>496</v>
      </c>
      <c r="L118" s="658"/>
      <c r="M118" s="657" t="s">
        <v>496</v>
      </c>
      <c r="N118" s="658"/>
      <c r="O118" s="649"/>
      <c r="P118" s="649"/>
      <c r="Q118" s="649" t="s">
        <v>496</v>
      </c>
      <c r="R118" s="659"/>
      <c r="S118" s="656"/>
    </row>
    <row r="119" spans="1:19" s="514" customFormat="1" ht="36" x14ac:dyDescent="0.2">
      <c r="A119" s="594">
        <v>63</v>
      </c>
      <c r="B119" s="1156" t="s">
        <v>7327</v>
      </c>
      <c r="C119" s="1159" t="s">
        <v>7328</v>
      </c>
      <c r="D119" s="640" t="s">
        <v>7103</v>
      </c>
      <c r="E119" s="1173" t="s">
        <v>7329</v>
      </c>
      <c r="F119" s="694">
        <v>299</v>
      </c>
      <c r="G119" s="643" t="s">
        <v>2827</v>
      </c>
      <c r="H119" s="584">
        <v>43584</v>
      </c>
      <c r="I119" s="643" t="s">
        <v>7330</v>
      </c>
      <c r="J119" s="674" t="s">
        <v>7331</v>
      </c>
      <c r="K119" s="657" t="s">
        <v>496</v>
      </c>
      <c r="L119" s="658"/>
      <c r="M119" s="657" t="s">
        <v>496</v>
      </c>
      <c r="N119" s="658"/>
      <c r="O119" s="649" t="s">
        <v>496</v>
      </c>
      <c r="P119" s="649"/>
      <c r="Q119" s="649"/>
      <c r="R119" s="659"/>
      <c r="S119" s="656"/>
    </row>
    <row r="120" spans="1:19" s="514" customFormat="1" ht="64.5" customHeight="1" x14ac:dyDescent="0.2">
      <c r="A120" s="594">
        <v>64</v>
      </c>
      <c r="B120" s="1158"/>
      <c r="C120" s="1161"/>
      <c r="D120" s="640" t="s">
        <v>7204</v>
      </c>
      <c r="E120" s="1175"/>
      <c r="F120" s="694">
        <v>464.85</v>
      </c>
      <c r="G120" s="643" t="s">
        <v>2827</v>
      </c>
      <c r="H120" s="584">
        <v>43584</v>
      </c>
      <c r="I120" s="643" t="s">
        <v>7332</v>
      </c>
      <c r="J120" s="682" t="s">
        <v>7333</v>
      </c>
      <c r="K120" s="657" t="s">
        <v>496</v>
      </c>
      <c r="L120" s="658"/>
      <c r="M120" s="657" t="s">
        <v>496</v>
      </c>
      <c r="N120" s="658"/>
      <c r="O120" s="649" t="s">
        <v>496</v>
      </c>
      <c r="P120" s="649"/>
      <c r="Q120" s="649"/>
      <c r="R120" s="659"/>
      <c r="S120" s="656"/>
    </row>
    <row r="121" spans="1:19" s="514" customFormat="1" ht="36" x14ac:dyDescent="0.2">
      <c r="A121" s="594">
        <v>65</v>
      </c>
      <c r="B121" s="691" t="s">
        <v>7198</v>
      </c>
      <c r="C121" s="642" t="s">
        <v>7199</v>
      </c>
      <c r="D121" s="640" t="s">
        <v>7103</v>
      </c>
      <c r="E121" s="640" t="s">
        <v>7200</v>
      </c>
      <c r="F121" s="669">
        <v>478</v>
      </c>
      <c r="G121" s="643" t="s">
        <v>2703</v>
      </c>
      <c r="H121" s="584">
        <v>43544</v>
      </c>
      <c r="I121" s="640" t="s">
        <v>7201</v>
      </c>
      <c r="J121" s="683" t="s">
        <v>7334</v>
      </c>
      <c r="K121" s="657" t="s">
        <v>496</v>
      </c>
      <c r="L121" s="658"/>
      <c r="M121" s="657" t="s">
        <v>496</v>
      </c>
      <c r="N121" s="658"/>
      <c r="O121" s="649" t="s">
        <v>496</v>
      </c>
      <c r="P121" s="649"/>
      <c r="Q121" s="649"/>
      <c r="R121" s="659"/>
      <c r="S121" s="660"/>
    </row>
    <row r="122" spans="1:19" s="514" customFormat="1" ht="65.25" customHeight="1" x14ac:dyDescent="0.2">
      <c r="A122" s="637">
        <v>66</v>
      </c>
      <c r="B122" s="691" t="s">
        <v>7335</v>
      </c>
      <c r="C122" s="645" t="s">
        <v>8600</v>
      </c>
      <c r="D122" s="640" t="s">
        <v>6923</v>
      </c>
      <c r="E122" s="640" t="s">
        <v>7336</v>
      </c>
      <c r="F122" s="593">
        <v>32281.75</v>
      </c>
      <c r="G122" s="593" t="s">
        <v>2827</v>
      </c>
      <c r="H122" s="584">
        <v>43579</v>
      </c>
      <c r="I122" s="634" t="s">
        <v>7337</v>
      </c>
      <c r="J122" s="321" t="s">
        <v>7338</v>
      </c>
      <c r="K122" s="816" t="s">
        <v>496</v>
      </c>
      <c r="L122" s="696"/>
      <c r="M122" s="816" t="s">
        <v>496</v>
      </c>
      <c r="N122" s="696"/>
      <c r="O122" s="816" t="s">
        <v>496</v>
      </c>
      <c r="P122" s="816"/>
      <c r="Q122" s="816"/>
      <c r="R122" s="816"/>
      <c r="S122" s="526"/>
    </row>
    <row r="123" spans="1:19" s="514" customFormat="1" ht="41.25" customHeight="1" x14ac:dyDescent="0.2">
      <c r="A123" s="1145">
        <v>67</v>
      </c>
      <c r="B123" s="1156" t="s">
        <v>7339</v>
      </c>
      <c r="C123" s="1159" t="s">
        <v>7340</v>
      </c>
      <c r="D123" s="640" t="s">
        <v>7341</v>
      </c>
      <c r="E123" s="1181" t="s">
        <v>7342</v>
      </c>
      <c r="F123" s="593">
        <v>588.95000000000005</v>
      </c>
      <c r="G123" s="593" t="s">
        <v>2827</v>
      </c>
      <c r="H123" s="584">
        <v>43468</v>
      </c>
      <c r="I123" s="634" t="s">
        <v>7343</v>
      </c>
      <c r="J123" s="321" t="s">
        <v>7599</v>
      </c>
      <c r="K123" s="657" t="s">
        <v>496</v>
      </c>
      <c r="L123" s="657"/>
      <c r="M123" s="657" t="s">
        <v>496</v>
      </c>
      <c r="N123" s="658"/>
      <c r="O123" s="649"/>
      <c r="P123" s="649"/>
      <c r="Q123" s="649" t="s">
        <v>496</v>
      </c>
      <c r="R123" s="659"/>
      <c r="S123" s="656"/>
    </row>
    <row r="124" spans="1:19" s="514" customFormat="1" ht="38.25" customHeight="1" x14ac:dyDescent="0.2">
      <c r="A124" s="1162"/>
      <c r="B124" s="1157"/>
      <c r="C124" s="1160"/>
      <c r="D124" s="640" t="s">
        <v>6410</v>
      </c>
      <c r="E124" s="1181"/>
      <c r="F124" s="593">
        <v>595</v>
      </c>
      <c r="G124" s="593" t="s">
        <v>2827</v>
      </c>
      <c r="H124" s="584">
        <v>43566</v>
      </c>
      <c r="I124" s="634" t="s">
        <v>7343</v>
      </c>
      <c r="J124" s="321" t="s">
        <v>7600</v>
      </c>
      <c r="K124" s="657" t="s">
        <v>496</v>
      </c>
      <c r="L124" s="657"/>
      <c r="M124" s="657" t="s">
        <v>496</v>
      </c>
      <c r="N124" s="658"/>
      <c r="O124" s="649" t="s">
        <v>496</v>
      </c>
      <c r="P124" s="649"/>
      <c r="Q124" s="649"/>
      <c r="R124" s="659"/>
      <c r="S124" s="656"/>
    </row>
    <row r="125" spans="1:19" s="514" customFormat="1" ht="35.25" customHeight="1" x14ac:dyDescent="0.2">
      <c r="A125" s="1162"/>
      <c r="B125" s="1157"/>
      <c r="C125" s="1160"/>
      <c r="D125" s="640" t="s">
        <v>3298</v>
      </c>
      <c r="E125" s="1181"/>
      <c r="F125" s="593">
        <v>1200</v>
      </c>
      <c r="G125" s="593" t="s">
        <v>2827</v>
      </c>
      <c r="H125" s="584">
        <v>43566</v>
      </c>
      <c r="I125" s="634" t="s">
        <v>5802</v>
      </c>
      <c r="J125" s="321" t="s">
        <v>8308</v>
      </c>
      <c r="K125" s="657" t="s">
        <v>496</v>
      </c>
      <c r="L125" s="657"/>
      <c r="M125" s="657" t="s">
        <v>496</v>
      </c>
      <c r="N125" s="658"/>
      <c r="O125" s="649" t="s">
        <v>496</v>
      </c>
      <c r="P125" s="649"/>
      <c r="Q125" s="649"/>
      <c r="R125" s="659"/>
      <c r="S125" s="656"/>
    </row>
    <row r="126" spans="1:19" s="514" customFormat="1" ht="42" customHeight="1" x14ac:dyDescent="0.2">
      <c r="A126" s="1162"/>
      <c r="B126" s="1158"/>
      <c r="C126" s="1161"/>
      <c r="D126" s="640" t="s">
        <v>3581</v>
      </c>
      <c r="E126" s="1181"/>
      <c r="F126" s="593">
        <v>522</v>
      </c>
      <c r="G126" s="593" t="s">
        <v>2827</v>
      </c>
      <c r="H126" s="584">
        <v>43566</v>
      </c>
      <c r="I126" s="634" t="s">
        <v>7343</v>
      </c>
      <c r="J126" s="321" t="s">
        <v>8309</v>
      </c>
      <c r="K126" s="657" t="s">
        <v>496</v>
      </c>
      <c r="L126" s="657"/>
      <c r="M126" s="657" t="s">
        <v>496</v>
      </c>
      <c r="N126" s="658"/>
      <c r="O126" s="649" t="s">
        <v>496</v>
      </c>
      <c r="P126" s="649"/>
      <c r="Q126" s="649"/>
      <c r="R126" s="659"/>
      <c r="S126" s="656"/>
    </row>
    <row r="127" spans="1:19" s="514" customFormat="1" ht="39" customHeight="1" x14ac:dyDescent="0.2">
      <c r="A127" s="639">
        <v>68</v>
      </c>
      <c r="B127" s="691" t="s">
        <v>7202</v>
      </c>
      <c r="C127" s="630" t="s">
        <v>7203</v>
      </c>
      <c r="D127" s="645" t="s">
        <v>7204</v>
      </c>
      <c r="E127" s="684" t="s">
        <v>7205</v>
      </c>
      <c r="F127" s="591">
        <v>1440</v>
      </c>
      <c r="G127" s="593" t="s">
        <v>2703</v>
      </c>
      <c r="H127" s="584">
        <v>43544</v>
      </c>
      <c r="I127" s="640" t="s">
        <v>7201</v>
      </c>
      <c r="J127" s="321" t="s">
        <v>7601</v>
      </c>
      <c r="K127" s="657" t="s">
        <v>496</v>
      </c>
      <c r="L127" s="658"/>
      <c r="M127" s="657" t="s">
        <v>496</v>
      </c>
      <c r="N127" s="658"/>
      <c r="O127" s="649" t="s">
        <v>496</v>
      </c>
      <c r="P127" s="649"/>
      <c r="Q127" s="649"/>
      <c r="R127" s="659"/>
      <c r="S127" s="660"/>
    </row>
    <row r="128" spans="1:19" s="514" customFormat="1" ht="25.5" customHeight="1" x14ac:dyDescent="0.2">
      <c r="A128" s="1145">
        <v>69</v>
      </c>
      <c r="B128" s="1156" t="s">
        <v>7206</v>
      </c>
      <c r="C128" s="1159" t="s">
        <v>7207</v>
      </c>
      <c r="D128" s="642" t="s">
        <v>7208</v>
      </c>
      <c r="E128" s="1177" t="s">
        <v>7209</v>
      </c>
      <c r="F128" s="669">
        <v>664.5</v>
      </c>
      <c r="G128" s="593" t="s">
        <v>2703</v>
      </c>
      <c r="H128" s="584">
        <v>43546</v>
      </c>
      <c r="I128" s="634" t="s">
        <v>7210</v>
      </c>
      <c r="J128" s="321" t="s">
        <v>7344</v>
      </c>
      <c r="K128" s="657" t="s">
        <v>496</v>
      </c>
      <c r="L128" s="658"/>
      <c r="M128" s="657" t="s">
        <v>496</v>
      </c>
      <c r="N128" s="658"/>
      <c r="O128" s="649" t="s">
        <v>496</v>
      </c>
      <c r="P128" s="649"/>
      <c r="Q128" s="649"/>
      <c r="R128" s="659"/>
      <c r="S128" s="660"/>
    </row>
    <row r="129" spans="1:19" s="514" customFormat="1" ht="25.5" x14ac:dyDescent="0.2">
      <c r="A129" s="1162"/>
      <c r="B129" s="1157"/>
      <c r="C129" s="1160"/>
      <c r="D129" s="642" t="s">
        <v>1159</v>
      </c>
      <c r="E129" s="1178"/>
      <c r="F129" s="669">
        <v>759.3</v>
      </c>
      <c r="G129" s="593" t="s">
        <v>2703</v>
      </c>
      <c r="H129" s="584">
        <v>43546</v>
      </c>
      <c r="I129" s="634" t="s">
        <v>7210</v>
      </c>
      <c r="J129" s="321" t="s">
        <v>7345</v>
      </c>
      <c r="K129" s="657" t="s">
        <v>496</v>
      </c>
      <c r="L129" s="658"/>
      <c r="M129" s="657" t="s">
        <v>496</v>
      </c>
      <c r="N129" s="658"/>
      <c r="O129" s="649" t="s">
        <v>496</v>
      </c>
      <c r="P129" s="649"/>
      <c r="Q129" s="649"/>
      <c r="R129" s="659"/>
      <c r="S129" s="660"/>
    </row>
    <row r="130" spans="1:19" s="514" customFormat="1" ht="25.5" x14ac:dyDescent="0.2">
      <c r="A130" s="1162"/>
      <c r="B130" s="1157"/>
      <c r="C130" s="1160"/>
      <c r="D130" s="642" t="s">
        <v>7211</v>
      </c>
      <c r="E130" s="1178"/>
      <c r="F130" s="669">
        <v>664.5</v>
      </c>
      <c r="G130" s="593" t="s">
        <v>2703</v>
      </c>
      <c r="H130" s="584">
        <v>43546</v>
      </c>
      <c r="I130" s="634" t="s">
        <v>7210</v>
      </c>
      <c r="J130" s="321" t="s">
        <v>7346</v>
      </c>
      <c r="K130" s="657" t="s">
        <v>496</v>
      </c>
      <c r="L130" s="658"/>
      <c r="M130" s="657" t="s">
        <v>496</v>
      </c>
      <c r="N130" s="658"/>
      <c r="O130" s="649" t="s">
        <v>496</v>
      </c>
      <c r="P130" s="649"/>
      <c r="Q130" s="649"/>
      <c r="R130" s="659"/>
      <c r="S130" s="660"/>
    </row>
    <row r="131" spans="1:19" s="514" customFormat="1" ht="25.5" x14ac:dyDescent="0.2">
      <c r="A131" s="1162"/>
      <c r="B131" s="1157"/>
      <c r="C131" s="1160"/>
      <c r="D131" s="642" t="s">
        <v>441</v>
      </c>
      <c r="E131" s="1178"/>
      <c r="F131" s="669">
        <v>339</v>
      </c>
      <c r="G131" s="593" t="s">
        <v>2703</v>
      </c>
      <c r="H131" s="584">
        <v>43546</v>
      </c>
      <c r="I131" s="634" t="s">
        <v>7210</v>
      </c>
      <c r="J131" s="321" t="s">
        <v>7347</v>
      </c>
      <c r="K131" s="657" t="s">
        <v>496</v>
      </c>
      <c r="L131" s="658"/>
      <c r="M131" s="657" t="s">
        <v>496</v>
      </c>
      <c r="N131" s="658"/>
      <c r="O131" s="649" t="s">
        <v>496</v>
      </c>
      <c r="P131" s="649"/>
      <c r="Q131" s="649"/>
      <c r="R131" s="659"/>
      <c r="S131" s="660"/>
    </row>
    <row r="132" spans="1:19" s="514" customFormat="1" ht="25.5" x14ac:dyDescent="0.2">
      <c r="A132" s="1146"/>
      <c r="B132" s="1158"/>
      <c r="C132" s="1161"/>
      <c r="D132" s="642" t="s">
        <v>7212</v>
      </c>
      <c r="E132" s="1179"/>
      <c r="F132" s="669">
        <v>560.1</v>
      </c>
      <c r="G132" s="593" t="s">
        <v>2703</v>
      </c>
      <c r="H132" s="584">
        <v>43546</v>
      </c>
      <c r="I132" s="634" t="s">
        <v>7210</v>
      </c>
      <c r="J132" s="321" t="s">
        <v>7348</v>
      </c>
      <c r="K132" s="657" t="s">
        <v>496</v>
      </c>
      <c r="L132" s="658"/>
      <c r="M132" s="657" t="s">
        <v>496</v>
      </c>
      <c r="N132" s="658"/>
      <c r="O132" s="649" t="s">
        <v>496</v>
      </c>
      <c r="P132" s="649"/>
      <c r="Q132" s="649"/>
      <c r="R132" s="659"/>
      <c r="S132" s="656"/>
    </row>
    <row r="133" spans="1:19" s="514" customFormat="1" ht="57.75" customHeight="1" x14ac:dyDescent="0.2">
      <c r="A133" s="1145">
        <v>70</v>
      </c>
      <c r="B133" s="1156" t="s">
        <v>7213</v>
      </c>
      <c r="C133" s="1159" t="s">
        <v>7214</v>
      </c>
      <c r="D133" s="642" t="s">
        <v>2551</v>
      </c>
      <c r="E133" s="1177" t="s">
        <v>7215</v>
      </c>
      <c r="F133" s="669">
        <v>664.44</v>
      </c>
      <c r="G133" s="593" t="s">
        <v>2703</v>
      </c>
      <c r="H133" s="584">
        <v>43546</v>
      </c>
      <c r="I133" s="634" t="s">
        <v>7216</v>
      </c>
      <c r="J133" s="321" t="s">
        <v>7349</v>
      </c>
      <c r="K133" s="657" t="s">
        <v>496</v>
      </c>
      <c r="L133" s="658"/>
      <c r="M133" s="657" t="s">
        <v>496</v>
      </c>
      <c r="N133" s="658"/>
      <c r="O133" s="649" t="s">
        <v>496</v>
      </c>
      <c r="P133" s="649"/>
      <c r="Q133" s="649"/>
      <c r="R133" s="659"/>
      <c r="S133" s="656"/>
    </row>
    <row r="134" spans="1:19" s="514" customFormat="1" ht="41.25" customHeight="1" x14ac:dyDescent="0.2">
      <c r="A134" s="1146"/>
      <c r="B134" s="1158"/>
      <c r="C134" s="1161"/>
      <c r="D134" s="642" t="s">
        <v>7217</v>
      </c>
      <c r="E134" s="1180"/>
      <c r="F134" s="669">
        <v>569.52</v>
      </c>
      <c r="G134" s="593" t="s">
        <v>2703</v>
      </c>
      <c r="H134" s="584">
        <v>43546</v>
      </c>
      <c r="I134" s="634" t="s">
        <v>7218</v>
      </c>
      <c r="J134" s="321" t="s">
        <v>7350</v>
      </c>
      <c r="K134" s="657" t="s">
        <v>496</v>
      </c>
      <c r="L134" s="658"/>
      <c r="M134" s="657" t="s">
        <v>496</v>
      </c>
      <c r="N134" s="658"/>
      <c r="O134" s="649" t="s">
        <v>496</v>
      </c>
      <c r="P134" s="649"/>
      <c r="Q134" s="649"/>
      <c r="R134" s="659"/>
      <c r="S134" s="656"/>
    </row>
    <row r="135" spans="1:19" s="514" customFormat="1" ht="33" customHeight="1" x14ac:dyDescent="0.2">
      <c r="A135" s="637">
        <v>71</v>
      </c>
      <c r="B135" s="633" t="s">
        <v>7351</v>
      </c>
      <c r="C135" s="630" t="s">
        <v>7352</v>
      </c>
      <c r="D135" s="645" t="s">
        <v>2564</v>
      </c>
      <c r="E135" s="630" t="s">
        <v>7353</v>
      </c>
      <c r="F135" s="591">
        <v>2631</v>
      </c>
      <c r="G135" s="591" t="s">
        <v>2827</v>
      </c>
      <c r="H135" s="646">
        <v>43566</v>
      </c>
      <c r="I135" s="647" t="s">
        <v>7354</v>
      </c>
      <c r="J135" s="674" t="s">
        <v>8310</v>
      </c>
      <c r="K135" s="524" t="s">
        <v>496</v>
      </c>
      <c r="L135" s="696"/>
      <c r="M135" s="524" t="s">
        <v>496</v>
      </c>
      <c r="N135" s="696"/>
      <c r="O135" s="524" t="s">
        <v>496</v>
      </c>
      <c r="P135" s="524"/>
      <c r="Q135" s="524"/>
      <c r="R135" s="524"/>
      <c r="S135" s="526"/>
    </row>
    <row r="136" spans="1:19" s="514" customFormat="1" ht="36" x14ac:dyDescent="0.2">
      <c r="A136" s="638">
        <v>72</v>
      </c>
      <c r="B136" s="695" t="s">
        <v>7219</v>
      </c>
      <c r="C136" s="645" t="s">
        <v>7220</v>
      </c>
      <c r="D136" s="642" t="s">
        <v>2744</v>
      </c>
      <c r="E136" s="684" t="s">
        <v>7221</v>
      </c>
      <c r="F136" s="669">
        <v>2350</v>
      </c>
      <c r="G136" s="669" t="s">
        <v>2703</v>
      </c>
      <c r="H136" s="670">
        <v>43546</v>
      </c>
      <c r="I136" s="636" t="s">
        <v>7222</v>
      </c>
      <c r="J136" s="321" t="s">
        <v>7355</v>
      </c>
      <c r="K136" s="522" t="s">
        <v>496</v>
      </c>
      <c r="L136" s="523"/>
      <c r="M136" s="522" t="s">
        <v>496</v>
      </c>
      <c r="N136" s="523"/>
      <c r="O136" s="524"/>
      <c r="P136" s="524"/>
      <c r="Q136" s="524" t="s">
        <v>496</v>
      </c>
      <c r="R136" s="524"/>
      <c r="S136" s="526"/>
    </row>
    <row r="137" spans="1:19" s="514" customFormat="1" ht="36" x14ac:dyDescent="0.2">
      <c r="A137" s="639">
        <v>73</v>
      </c>
      <c r="B137" s="583" t="s">
        <v>7223</v>
      </c>
      <c r="C137" s="645" t="s">
        <v>7220</v>
      </c>
      <c r="D137" s="645" t="s">
        <v>2744</v>
      </c>
      <c r="E137" s="677" t="s">
        <v>7221</v>
      </c>
      <c r="F137" s="591">
        <v>4200</v>
      </c>
      <c r="G137" s="593" t="s">
        <v>2703</v>
      </c>
      <c r="H137" s="646">
        <v>43546</v>
      </c>
      <c r="I137" s="634" t="s">
        <v>7224</v>
      </c>
      <c r="J137" s="321" t="s">
        <v>7356</v>
      </c>
      <c r="K137" s="522" t="s">
        <v>496</v>
      </c>
      <c r="L137" s="523"/>
      <c r="M137" s="522" t="s">
        <v>496</v>
      </c>
      <c r="N137" s="523"/>
      <c r="O137" s="524"/>
      <c r="P137" s="524"/>
      <c r="Q137" s="524" t="s">
        <v>496</v>
      </c>
      <c r="R137" s="524"/>
      <c r="S137" s="526"/>
    </row>
    <row r="138" spans="1:19" s="514" customFormat="1" ht="48" x14ac:dyDescent="0.2">
      <c r="A138" s="637">
        <v>74</v>
      </c>
      <c r="B138" s="691" t="s">
        <v>7357</v>
      </c>
      <c r="C138" s="640" t="s">
        <v>7358</v>
      </c>
      <c r="D138" s="640" t="s">
        <v>5667</v>
      </c>
      <c r="E138" s="640" t="s">
        <v>7359</v>
      </c>
      <c r="F138" s="593">
        <v>1400</v>
      </c>
      <c r="G138" s="593" t="s">
        <v>2827</v>
      </c>
      <c r="H138" s="584">
        <v>43564</v>
      </c>
      <c r="I138" s="634" t="s">
        <v>7360</v>
      </c>
      <c r="J138" s="321" t="s">
        <v>8311</v>
      </c>
      <c r="K138" s="522" t="s">
        <v>496</v>
      </c>
      <c r="L138" s="523"/>
      <c r="M138" s="522" t="s">
        <v>496</v>
      </c>
      <c r="N138" s="523"/>
      <c r="O138" s="524"/>
      <c r="P138" s="524"/>
      <c r="Q138" s="524" t="s">
        <v>496</v>
      </c>
      <c r="R138" s="524" t="s">
        <v>496</v>
      </c>
      <c r="S138" s="526" t="s">
        <v>8312</v>
      </c>
    </row>
    <row r="139" spans="1:19" s="514" customFormat="1" ht="48" x14ac:dyDescent="0.2">
      <c r="A139" s="637">
        <v>75</v>
      </c>
      <c r="B139" s="691" t="s">
        <v>7406</v>
      </c>
      <c r="C139" s="630" t="s">
        <v>7407</v>
      </c>
      <c r="D139" s="645" t="s">
        <v>7408</v>
      </c>
      <c r="E139" s="645" t="s">
        <v>7409</v>
      </c>
      <c r="F139" s="591">
        <v>15157</v>
      </c>
      <c r="G139" s="593" t="s">
        <v>2847</v>
      </c>
      <c r="H139" s="584">
        <v>43588</v>
      </c>
      <c r="I139" s="634" t="s">
        <v>7360</v>
      </c>
      <c r="J139" s="321" t="s">
        <v>7410</v>
      </c>
      <c r="K139" s="772" t="s">
        <v>496</v>
      </c>
      <c r="L139" s="696"/>
      <c r="M139" s="772" t="s">
        <v>496</v>
      </c>
      <c r="N139" s="696"/>
      <c r="O139" s="772" t="s">
        <v>496</v>
      </c>
      <c r="P139" s="772"/>
      <c r="Q139" s="772"/>
      <c r="R139" s="772"/>
      <c r="S139" s="526"/>
    </row>
    <row r="140" spans="1:19" s="514" customFormat="1" ht="36" x14ac:dyDescent="0.2">
      <c r="A140" s="638">
        <v>76</v>
      </c>
      <c r="B140" s="691" t="s">
        <v>7225</v>
      </c>
      <c r="C140" s="685" t="s">
        <v>7226</v>
      </c>
      <c r="D140" s="641" t="s">
        <v>7227</v>
      </c>
      <c r="E140" s="641" t="s">
        <v>7228</v>
      </c>
      <c r="F140" s="676">
        <v>164.64</v>
      </c>
      <c r="G140" s="593" t="s">
        <v>2703</v>
      </c>
      <c r="H140" s="584">
        <v>43552</v>
      </c>
      <c r="I140" s="634" t="s">
        <v>7229</v>
      </c>
      <c r="J140" s="321" t="s">
        <v>7361</v>
      </c>
      <c r="K140" s="657" t="s">
        <v>496</v>
      </c>
      <c r="L140" s="658"/>
      <c r="M140" s="657" t="s">
        <v>496</v>
      </c>
      <c r="N140" s="658"/>
      <c r="O140" s="649" t="s">
        <v>496</v>
      </c>
      <c r="P140" s="649"/>
      <c r="Q140" s="649"/>
      <c r="R140" s="659"/>
      <c r="S140" s="660"/>
    </row>
    <row r="141" spans="1:19" s="514" customFormat="1" ht="43.5" customHeight="1" x14ac:dyDescent="0.2">
      <c r="A141" s="1145">
        <v>77</v>
      </c>
      <c r="B141" s="1156" t="s">
        <v>7362</v>
      </c>
      <c r="C141" s="1159" t="s">
        <v>7363</v>
      </c>
      <c r="D141" s="640" t="s">
        <v>2709</v>
      </c>
      <c r="E141" s="1177" t="s">
        <v>7364</v>
      </c>
      <c r="F141" s="593">
        <v>2352.85</v>
      </c>
      <c r="G141" s="593" t="s">
        <v>2827</v>
      </c>
      <c r="H141" s="584">
        <v>43566</v>
      </c>
      <c r="I141" s="634" t="s">
        <v>7365</v>
      </c>
      <c r="J141" s="321" t="s">
        <v>7602</v>
      </c>
      <c r="K141" s="657" t="s">
        <v>496</v>
      </c>
      <c r="L141" s="658"/>
      <c r="M141" s="657" t="s">
        <v>496</v>
      </c>
      <c r="N141" s="658"/>
      <c r="O141" s="649"/>
      <c r="P141" s="649"/>
      <c r="Q141" s="649" t="s">
        <v>496</v>
      </c>
      <c r="R141" s="659"/>
      <c r="S141" s="656"/>
    </row>
    <row r="142" spans="1:19" s="514" customFormat="1" ht="36" x14ac:dyDescent="0.2">
      <c r="A142" s="1162"/>
      <c r="B142" s="1157"/>
      <c r="C142" s="1160"/>
      <c r="D142" s="640" t="s">
        <v>2706</v>
      </c>
      <c r="E142" s="1178"/>
      <c r="F142" s="593">
        <v>2575.3000000000002</v>
      </c>
      <c r="G142" s="593" t="s">
        <v>2827</v>
      </c>
      <c r="H142" s="584">
        <v>43566</v>
      </c>
      <c r="I142" s="634" t="s">
        <v>7365</v>
      </c>
      <c r="J142" s="321" t="s">
        <v>8313</v>
      </c>
      <c r="K142" s="657" t="s">
        <v>496</v>
      </c>
      <c r="L142" s="658"/>
      <c r="M142" s="657" t="s">
        <v>496</v>
      </c>
      <c r="N142" s="658"/>
      <c r="O142" s="649" t="s">
        <v>496</v>
      </c>
      <c r="P142" s="649"/>
      <c r="Q142" s="649"/>
      <c r="R142" s="659"/>
      <c r="S142" s="656"/>
    </row>
    <row r="143" spans="1:19" s="514" customFormat="1" ht="27.75" customHeight="1" x14ac:dyDescent="0.2">
      <c r="A143" s="1146"/>
      <c r="B143" s="1158"/>
      <c r="C143" s="1161"/>
      <c r="D143" s="640" t="s">
        <v>7366</v>
      </c>
      <c r="E143" s="1179"/>
      <c r="F143" s="593">
        <v>687.5</v>
      </c>
      <c r="G143" s="593" t="s">
        <v>2827</v>
      </c>
      <c r="H143" s="584">
        <v>43566</v>
      </c>
      <c r="I143" s="634" t="s">
        <v>7367</v>
      </c>
      <c r="J143" s="321" t="s">
        <v>8314</v>
      </c>
      <c r="K143" s="657" t="s">
        <v>496</v>
      </c>
      <c r="L143" s="658"/>
      <c r="M143" s="657" t="s">
        <v>496</v>
      </c>
      <c r="N143" s="658"/>
      <c r="O143" s="649" t="s">
        <v>496</v>
      </c>
      <c r="P143" s="649"/>
      <c r="Q143" s="649"/>
      <c r="R143" s="659"/>
      <c r="S143" s="656"/>
    </row>
    <row r="144" spans="1:19" s="514" customFormat="1" ht="48" x14ac:dyDescent="0.2">
      <c r="A144" s="637">
        <v>78</v>
      </c>
      <c r="B144" s="691" t="s">
        <v>7368</v>
      </c>
      <c r="C144" s="640" t="s">
        <v>7369</v>
      </c>
      <c r="D144" s="640" t="s">
        <v>5667</v>
      </c>
      <c r="E144" s="640" t="s">
        <v>7370</v>
      </c>
      <c r="F144" s="593">
        <v>800</v>
      </c>
      <c r="G144" s="593" t="s">
        <v>2827</v>
      </c>
      <c r="H144" s="584">
        <v>43564</v>
      </c>
      <c r="I144" s="634" t="s">
        <v>7360</v>
      </c>
      <c r="J144" s="321" t="s">
        <v>7603</v>
      </c>
      <c r="K144" s="522" t="s">
        <v>496</v>
      </c>
      <c r="L144" s="523"/>
      <c r="M144" s="522" t="s">
        <v>496</v>
      </c>
      <c r="N144" s="523"/>
      <c r="O144" s="524"/>
      <c r="P144" s="524"/>
      <c r="Q144" s="524" t="s">
        <v>496</v>
      </c>
      <c r="R144" s="524"/>
      <c r="S144" s="656"/>
    </row>
    <row r="145" spans="1:19" s="514" customFormat="1" ht="85.5" customHeight="1" x14ac:dyDescent="0.2">
      <c r="A145" s="637">
        <v>79</v>
      </c>
      <c r="B145" s="691" t="s">
        <v>7371</v>
      </c>
      <c r="C145" s="630" t="s">
        <v>7372</v>
      </c>
      <c r="D145" s="640" t="s">
        <v>3465</v>
      </c>
      <c r="E145" s="640" t="s">
        <v>7373</v>
      </c>
      <c r="F145" s="593">
        <v>1700</v>
      </c>
      <c r="G145" s="593" t="s">
        <v>2827</v>
      </c>
      <c r="H145" s="584">
        <v>43584</v>
      </c>
      <c r="I145" s="634" t="s">
        <v>7374</v>
      </c>
      <c r="J145" s="321" t="s">
        <v>8315</v>
      </c>
      <c r="K145" s="522" t="s">
        <v>496</v>
      </c>
      <c r="L145" s="523"/>
      <c r="M145" s="522" t="s">
        <v>496</v>
      </c>
      <c r="N145" s="523"/>
      <c r="O145" s="524"/>
      <c r="P145" s="524"/>
      <c r="Q145" s="524" t="s">
        <v>496</v>
      </c>
      <c r="R145" s="524"/>
      <c r="S145" s="656"/>
    </row>
    <row r="146" spans="1:19" s="514" customFormat="1" ht="48" x14ac:dyDescent="0.2">
      <c r="A146" s="638">
        <v>80</v>
      </c>
      <c r="B146" s="633" t="s">
        <v>7230</v>
      </c>
      <c r="C146" s="642" t="s">
        <v>7231</v>
      </c>
      <c r="D146" s="645" t="s">
        <v>7232</v>
      </c>
      <c r="E146" s="645" t="s">
        <v>7233</v>
      </c>
      <c r="F146" s="591">
        <v>155.22999999999999</v>
      </c>
      <c r="G146" s="591" t="s">
        <v>2703</v>
      </c>
      <c r="H146" s="646">
        <v>43553</v>
      </c>
      <c r="I146" s="647" t="s">
        <v>7234</v>
      </c>
      <c r="J146" s="674" t="s">
        <v>7375</v>
      </c>
      <c r="K146" s="657" t="s">
        <v>496</v>
      </c>
      <c r="L146" s="658"/>
      <c r="M146" s="657" t="s">
        <v>496</v>
      </c>
      <c r="N146" s="658"/>
      <c r="O146" s="649" t="s">
        <v>496</v>
      </c>
      <c r="P146" s="649"/>
      <c r="Q146" s="649"/>
      <c r="R146" s="659"/>
      <c r="S146" s="656"/>
    </row>
    <row r="147" spans="1:19" s="514" customFormat="1" ht="36" x14ac:dyDescent="0.2">
      <c r="A147" s="644">
        <v>81</v>
      </c>
      <c r="B147" s="633" t="s">
        <v>7376</v>
      </c>
      <c r="C147" s="645" t="s">
        <v>7377</v>
      </c>
      <c r="D147" s="645" t="s">
        <v>7232</v>
      </c>
      <c r="E147" s="645" t="s">
        <v>7233</v>
      </c>
      <c r="F147" s="591">
        <v>155.22999999999999</v>
      </c>
      <c r="G147" s="591" t="s">
        <v>2827</v>
      </c>
      <c r="H147" s="646">
        <v>43558</v>
      </c>
      <c r="I147" s="647" t="s">
        <v>7378</v>
      </c>
      <c r="J147" s="674" t="s">
        <v>7379</v>
      </c>
      <c r="K147" s="657" t="s">
        <v>496</v>
      </c>
      <c r="L147" s="658"/>
      <c r="M147" s="657" t="s">
        <v>496</v>
      </c>
      <c r="N147" s="658"/>
      <c r="O147" s="649" t="s">
        <v>496</v>
      </c>
      <c r="P147" s="649"/>
      <c r="Q147" s="649"/>
      <c r="R147" s="659"/>
      <c r="S147" s="656"/>
    </row>
    <row r="148" spans="1:19" s="514" customFormat="1" ht="35.25" customHeight="1" x14ac:dyDescent="0.2">
      <c r="A148" s="1145">
        <v>82</v>
      </c>
      <c r="B148" s="1156" t="s">
        <v>7517</v>
      </c>
      <c r="C148" s="1159" t="s">
        <v>7518</v>
      </c>
      <c r="D148" s="645" t="s">
        <v>3298</v>
      </c>
      <c r="E148" s="1173" t="s">
        <v>7519</v>
      </c>
      <c r="F148" s="591">
        <v>5362.24</v>
      </c>
      <c r="G148" s="591" t="s">
        <v>2847</v>
      </c>
      <c r="H148" s="646">
        <v>43609</v>
      </c>
      <c r="I148" s="647" t="s">
        <v>7520</v>
      </c>
      <c r="J148" s="674" t="s">
        <v>7521</v>
      </c>
      <c r="K148" s="522" t="s">
        <v>496</v>
      </c>
      <c r="L148" s="523"/>
      <c r="M148" s="522" t="s">
        <v>496</v>
      </c>
      <c r="N148" s="523"/>
      <c r="O148" s="524" t="s">
        <v>496</v>
      </c>
      <c r="P148" s="524"/>
      <c r="Q148" s="524"/>
      <c r="R148" s="524"/>
      <c r="S148" s="526"/>
    </row>
    <row r="149" spans="1:19" s="514" customFormat="1" ht="63" customHeight="1" x14ac:dyDescent="0.2">
      <c r="A149" s="1162"/>
      <c r="B149" s="1157"/>
      <c r="C149" s="1160"/>
      <c r="D149" s="645" t="s">
        <v>3904</v>
      </c>
      <c r="E149" s="1174"/>
      <c r="F149" s="591">
        <v>17677.740000000002</v>
      </c>
      <c r="G149" s="591" t="s">
        <v>2847</v>
      </c>
      <c r="H149" s="646">
        <v>43613</v>
      </c>
      <c r="I149" s="647" t="s">
        <v>7522</v>
      </c>
      <c r="J149" s="674" t="s">
        <v>7523</v>
      </c>
      <c r="K149" s="522" t="s">
        <v>496</v>
      </c>
      <c r="L149" s="523"/>
      <c r="M149" s="522" t="s">
        <v>496</v>
      </c>
      <c r="N149" s="523"/>
      <c r="O149" s="524"/>
      <c r="P149" s="524"/>
      <c r="Q149" s="524" t="s">
        <v>496</v>
      </c>
      <c r="R149" s="524"/>
      <c r="S149" s="526" t="s">
        <v>8506</v>
      </c>
    </row>
    <row r="150" spans="1:19" s="514" customFormat="1" ht="63" customHeight="1" x14ac:dyDescent="0.2">
      <c r="A150" s="1162"/>
      <c r="B150" s="1157"/>
      <c r="C150" s="1160"/>
      <c r="D150" s="645" t="s">
        <v>7341</v>
      </c>
      <c r="E150" s="1174"/>
      <c r="F150" s="591">
        <v>180</v>
      </c>
      <c r="G150" s="591" t="s">
        <v>2847</v>
      </c>
      <c r="H150" s="646">
        <v>43609</v>
      </c>
      <c r="I150" s="647" t="s">
        <v>7343</v>
      </c>
      <c r="J150" s="674" t="s">
        <v>8316</v>
      </c>
      <c r="K150" s="522" t="s">
        <v>496</v>
      </c>
      <c r="L150" s="523"/>
      <c r="M150" s="522" t="s">
        <v>496</v>
      </c>
      <c r="N150" s="523"/>
      <c r="O150" s="524" t="s">
        <v>496</v>
      </c>
      <c r="P150" s="524"/>
      <c r="Q150" s="524"/>
      <c r="R150" s="524"/>
      <c r="S150" s="526"/>
    </row>
    <row r="151" spans="1:19" s="514" customFormat="1" ht="35.25" customHeight="1" x14ac:dyDescent="0.2">
      <c r="A151" s="1146"/>
      <c r="B151" s="1158"/>
      <c r="C151" s="1161"/>
      <c r="D151" s="645" t="s">
        <v>7103</v>
      </c>
      <c r="E151" s="1175"/>
      <c r="F151" s="591">
        <v>31035.5</v>
      </c>
      <c r="G151" s="591" t="s">
        <v>2847</v>
      </c>
      <c r="H151" s="646">
        <v>43609</v>
      </c>
      <c r="I151" s="647" t="s">
        <v>7524</v>
      </c>
      <c r="J151" s="674" t="s">
        <v>7525</v>
      </c>
      <c r="K151" s="522" t="s">
        <v>496</v>
      </c>
      <c r="L151" s="523"/>
      <c r="M151" s="522" t="s">
        <v>496</v>
      </c>
      <c r="N151" s="523"/>
      <c r="O151" s="524" t="s">
        <v>496</v>
      </c>
      <c r="P151" s="524"/>
      <c r="Q151" s="524"/>
      <c r="R151" s="524"/>
      <c r="S151" s="526"/>
    </row>
    <row r="152" spans="1:19" s="514" customFormat="1" ht="48" customHeight="1" x14ac:dyDescent="0.2">
      <c r="A152" s="644">
        <v>83</v>
      </c>
      <c r="B152" s="633" t="s">
        <v>7380</v>
      </c>
      <c r="C152" s="630" t="s">
        <v>7381</v>
      </c>
      <c r="D152" s="645" t="s">
        <v>2744</v>
      </c>
      <c r="E152" s="645" t="s">
        <v>7382</v>
      </c>
      <c r="F152" s="591">
        <v>725</v>
      </c>
      <c r="G152" s="591" t="s">
        <v>2827</v>
      </c>
      <c r="H152" s="646">
        <v>43564</v>
      </c>
      <c r="I152" s="647" t="s">
        <v>7168</v>
      </c>
      <c r="J152" s="674" t="s">
        <v>7604</v>
      </c>
      <c r="K152" s="822" t="s">
        <v>8680</v>
      </c>
      <c r="L152" s="822" t="s">
        <v>8680</v>
      </c>
      <c r="M152" s="822" t="s">
        <v>8680</v>
      </c>
      <c r="N152" s="822" t="s">
        <v>8680</v>
      </c>
      <c r="O152" s="822" t="s">
        <v>8680</v>
      </c>
      <c r="P152" s="822" t="s">
        <v>8680</v>
      </c>
      <c r="Q152" s="822" t="s">
        <v>8680</v>
      </c>
      <c r="R152" s="822" t="s">
        <v>8680</v>
      </c>
      <c r="S152" s="526" t="s">
        <v>8679</v>
      </c>
    </row>
    <row r="153" spans="1:19" s="514" customFormat="1" ht="33.75" customHeight="1" x14ac:dyDescent="0.2">
      <c r="A153" s="1145">
        <v>84</v>
      </c>
      <c r="B153" s="1156" t="s">
        <v>7383</v>
      </c>
      <c r="C153" s="1159" t="s">
        <v>7384</v>
      </c>
      <c r="D153" s="645" t="s">
        <v>2551</v>
      </c>
      <c r="E153" s="1159" t="s">
        <v>2737</v>
      </c>
      <c r="F153" s="591">
        <v>169.5</v>
      </c>
      <c r="G153" s="591" t="s">
        <v>2827</v>
      </c>
      <c r="H153" s="646">
        <v>43560</v>
      </c>
      <c r="I153" s="647" t="s">
        <v>7385</v>
      </c>
      <c r="J153" s="674" t="s">
        <v>8317</v>
      </c>
      <c r="K153" s="657" t="s">
        <v>496</v>
      </c>
      <c r="L153" s="658"/>
      <c r="M153" s="657" t="s">
        <v>496</v>
      </c>
      <c r="N153" s="658"/>
      <c r="O153" s="649" t="s">
        <v>496</v>
      </c>
      <c r="P153" s="649"/>
      <c r="Q153" s="649"/>
      <c r="R153" s="659"/>
      <c r="S153" s="656"/>
    </row>
    <row r="154" spans="1:19" s="514" customFormat="1" ht="34.5" customHeight="1" x14ac:dyDescent="0.2">
      <c r="A154" s="1146"/>
      <c r="B154" s="1158"/>
      <c r="C154" s="1161"/>
      <c r="D154" s="645" t="s">
        <v>7232</v>
      </c>
      <c r="E154" s="1161"/>
      <c r="F154" s="591">
        <v>155.22999999999999</v>
      </c>
      <c r="G154" s="591" t="s">
        <v>2827</v>
      </c>
      <c r="H154" s="646">
        <v>43560</v>
      </c>
      <c r="I154" s="647" t="s">
        <v>7385</v>
      </c>
      <c r="J154" s="674" t="s">
        <v>8318</v>
      </c>
      <c r="K154" s="657" t="s">
        <v>496</v>
      </c>
      <c r="L154" s="658"/>
      <c r="M154" s="657" t="s">
        <v>496</v>
      </c>
      <c r="N154" s="658"/>
      <c r="O154" s="649" t="s">
        <v>496</v>
      </c>
      <c r="P154" s="649"/>
      <c r="Q154" s="649"/>
      <c r="R154" s="659"/>
      <c r="S154" s="656"/>
    </row>
    <row r="155" spans="1:19" s="514" customFormat="1" ht="34.5" customHeight="1" x14ac:dyDescent="0.2">
      <c r="A155" s="644">
        <v>85</v>
      </c>
      <c r="B155" s="633" t="s">
        <v>7411</v>
      </c>
      <c r="C155" s="645" t="s">
        <v>7412</v>
      </c>
      <c r="D155" s="645" t="s">
        <v>7049</v>
      </c>
      <c r="E155" s="645" t="s">
        <v>7413</v>
      </c>
      <c r="F155" s="591">
        <v>1474</v>
      </c>
      <c r="G155" s="591" t="s">
        <v>2847</v>
      </c>
      <c r="H155" s="646">
        <v>43598</v>
      </c>
      <c r="I155" s="647" t="s">
        <v>7414</v>
      </c>
      <c r="J155" s="674" t="s">
        <v>7415</v>
      </c>
      <c r="K155" s="657" t="s">
        <v>496</v>
      </c>
      <c r="L155" s="658"/>
      <c r="M155" s="657" t="s">
        <v>496</v>
      </c>
      <c r="N155" s="658"/>
      <c r="O155" s="649" t="s">
        <v>496</v>
      </c>
      <c r="P155" s="649"/>
      <c r="Q155" s="649"/>
      <c r="R155" s="659"/>
      <c r="S155" s="660"/>
    </row>
    <row r="156" spans="1:19" s="514" customFormat="1" ht="34.5" customHeight="1" x14ac:dyDescent="0.2">
      <c r="A156" s="644">
        <v>86</v>
      </c>
      <c r="B156" s="633" t="s">
        <v>7416</v>
      </c>
      <c r="C156" s="645" t="s">
        <v>7417</v>
      </c>
      <c r="D156" s="630" t="s">
        <v>2976</v>
      </c>
      <c r="E156" s="645" t="s">
        <v>7418</v>
      </c>
      <c r="F156" s="591">
        <v>13340</v>
      </c>
      <c r="G156" s="591" t="s">
        <v>2847</v>
      </c>
      <c r="H156" s="646">
        <v>43615</v>
      </c>
      <c r="I156" s="1143" t="s">
        <v>7127</v>
      </c>
      <c r="J156" s="1141" t="s">
        <v>7419</v>
      </c>
      <c r="K156" s="1152"/>
      <c r="L156" s="1152"/>
      <c r="M156" s="1152"/>
      <c r="N156" s="1152"/>
      <c r="O156" s="1152"/>
      <c r="P156" s="1152"/>
      <c r="Q156" s="1152"/>
      <c r="R156" s="1152"/>
      <c r="S156" s="1150" t="s">
        <v>6987</v>
      </c>
    </row>
    <row r="157" spans="1:19" s="514" customFormat="1" ht="45.75" customHeight="1" x14ac:dyDescent="0.2">
      <c r="A157" s="638">
        <v>87</v>
      </c>
      <c r="B157" s="690" t="s">
        <v>7876</v>
      </c>
      <c r="C157" s="686" t="s">
        <v>8319</v>
      </c>
      <c r="D157" s="630" t="s">
        <v>2976</v>
      </c>
      <c r="E157" s="641" t="s">
        <v>7875</v>
      </c>
      <c r="F157" s="593">
        <v>2000</v>
      </c>
      <c r="G157" s="593" t="s">
        <v>3075</v>
      </c>
      <c r="H157" s="584">
        <v>43809</v>
      </c>
      <c r="I157" s="1144"/>
      <c r="J157" s="1142"/>
      <c r="K157" s="1153"/>
      <c r="L157" s="1153"/>
      <c r="M157" s="1153"/>
      <c r="N157" s="1153"/>
      <c r="O157" s="1153"/>
      <c r="P157" s="1153"/>
      <c r="Q157" s="1153"/>
      <c r="R157" s="1153"/>
      <c r="S157" s="1151"/>
    </row>
    <row r="158" spans="1:19" s="514" customFormat="1" ht="45" customHeight="1" x14ac:dyDescent="0.2">
      <c r="A158" s="1169">
        <v>88</v>
      </c>
      <c r="B158" s="1156" t="s">
        <v>7420</v>
      </c>
      <c r="C158" s="1173" t="s">
        <v>6831</v>
      </c>
      <c r="D158" s="645" t="s">
        <v>7103</v>
      </c>
      <c r="E158" s="1159" t="s">
        <v>7421</v>
      </c>
      <c r="F158" s="591">
        <v>1950</v>
      </c>
      <c r="G158" s="593" t="s">
        <v>2847</v>
      </c>
      <c r="H158" s="646">
        <v>43609</v>
      </c>
      <c r="I158" s="647" t="s">
        <v>7422</v>
      </c>
      <c r="J158" s="674" t="s">
        <v>7423</v>
      </c>
      <c r="K158" s="522" t="s">
        <v>496</v>
      </c>
      <c r="L158" s="523"/>
      <c r="M158" s="522" t="s">
        <v>496</v>
      </c>
      <c r="N158" s="523"/>
      <c r="O158" s="524" t="s">
        <v>496</v>
      </c>
      <c r="P158" s="524"/>
      <c r="Q158" s="524"/>
      <c r="R158" s="524"/>
      <c r="S158" s="526"/>
    </row>
    <row r="159" spans="1:19" s="514" customFormat="1" ht="84.75" customHeight="1" x14ac:dyDescent="0.2">
      <c r="A159" s="1203"/>
      <c r="B159" s="1157"/>
      <c r="C159" s="1174"/>
      <c r="D159" s="645" t="s">
        <v>4320</v>
      </c>
      <c r="E159" s="1160"/>
      <c r="F159" s="591">
        <v>17845</v>
      </c>
      <c r="G159" s="593" t="s">
        <v>2847</v>
      </c>
      <c r="H159" s="646">
        <v>43609</v>
      </c>
      <c r="I159" s="647" t="s">
        <v>7343</v>
      </c>
      <c r="J159" s="674" t="s">
        <v>7424</v>
      </c>
      <c r="K159" s="522"/>
      <c r="L159" s="522" t="s">
        <v>496</v>
      </c>
      <c r="M159" s="522" t="s">
        <v>496</v>
      </c>
      <c r="N159" s="523"/>
      <c r="O159" s="524"/>
      <c r="P159" s="524"/>
      <c r="Q159" s="524"/>
      <c r="R159" s="524" t="s">
        <v>496</v>
      </c>
      <c r="S159" s="767" t="s">
        <v>8827</v>
      </c>
    </row>
    <row r="160" spans="1:19" s="514" customFormat="1" ht="68.25" customHeight="1" x14ac:dyDescent="0.2">
      <c r="A160" s="1170"/>
      <c r="B160" s="1158"/>
      <c r="C160" s="1175"/>
      <c r="D160" s="645" t="s">
        <v>5873</v>
      </c>
      <c r="E160" s="1161"/>
      <c r="F160" s="591">
        <v>525</v>
      </c>
      <c r="G160" s="593" t="s">
        <v>2847</v>
      </c>
      <c r="H160" s="646">
        <v>43609</v>
      </c>
      <c r="I160" s="647" t="s">
        <v>7425</v>
      </c>
      <c r="J160" s="674" t="s">
        <v>7426</v>
      </c>
      <c r="K160" s="657" t="s">
        <v>496</v>
      </c>
      <c r="L160" s="658"/>
      <c r="M160" s="657" t="s">
        <v>496</v>
      </c>
      <c r="N160" s="658"/>
      <c r="O160" s="649" t="s">
        <v>496</v>
      </c>
      <c r="P160" s="649"/>
      <c r="Q160" s="649"/>
      <c r="R160" s="659"/>
      <c r="S160" s="660"/>
    </row>
    <row r="161" spans="1:19" s="514" customFormat="1" ht="34.5" customHeight="1" x14ac:dyDescent="0.2">
      <c r="A161" s="644">
        <v>89</v>
      </c>
      <c r="B161" s="633" t="s">
        <v>7427</v>
      </c>
      <c r="C161" s="645" t="s">
        <v>7428</v>
      </c>
      <c r="D161" s="645" t="s">
        <v>4782</v>
      </c>
      <c r="E161" s="645" t="s">
        <v>7429</v>
      </c>
      <c r="F161" s="591">
        <v>800</v>
      </c>
      <c r="G161" s="591" t="s">
        <v>2847</v>
      </c>
      <c r="H161" s="646">
        <v>43592</v>
      </c>
      <c r="I161" s="647" t="s">
        <v>7193</v>
      </c>
      <c r="J161" s="674" t="s">
        <v>7430</v>
      </c>
      <c r="K161" s="522" t="s">
        <v>496</v>
      </c>
      <c r="L161" s="523"/>
      <c r="M161" s="522" t="s">
        <v>496</v>
      </c>
      <c r="N161" s="523"/>
      <c r="O161" s="524" t="s">
        <v>496</v>
      </c>
      <c r="P161" s="524"/>
      <c r="Q161" s="524"/>
      <c r="R161" s="524"/>
      <c r="S161" s="656"/>
    </row>
    <row r="162" spans="1:19" s="514" customFormat="1" ht="34.5" customHeight="1" x14ac:dyDescent="0.2">
      <c r="A162" s="644">
        <v>90</v>
      </c>
      <c r="B162" s="633" t="s">
        <v>7431</v>
      </c>
      <c r="C162" s="645" t="s">
        <v>7432</v>
      </c>
      <c r="D162" s="645" t="s">
        <v>3465</v>
      </c>
      <c r="E162" s="645" t="s">
        <v>7433</v>
      </c>
      <c r="F162" s="591">
        <v>2600</v>
      </c>
      <c r="G162" s="591" t="s">
        <v>2847</v>
      </c>
      <c r="H162" s="646">
        <v>43600</v>
      </c>
      <c r="I162" s="647" t="s">
        <v>7193</v>
      </c>
      <c r="J162" s="674" t="s">
        <v>7434</v>
      </c>
      <c r="K162" s="657" t="s">
        <v>496</v>
      </c>
      <c r="L162" s="658"/>
      <c r="M162" s="657" t="s">
        <v>496</v>
      </c>
      <c r="N162" s="658"/>
      <c r="O162" s="649"/>
      <c r="P162" s="649"/>
      <c r="Q162" s="649" t="s">
        <v>496</v>
      </c>
      <c r="R162" s="659"/>
      <c r="S162" s="656"/>
    </row>
    <row r="163" spans="1:19" s="514" customFormat="1" ht="34.5" customHeight="1" x14ac:dyDescent="0.2">
      <c r="A163" s="594">
        <v>91</v>
      </c>
      <c r="B163" s="633" t="s">
        <v>7435</v>
      </c>
      <c r="C163" s="645" t="s">
        <v>7436</v>
      </c>
      <c r="D163" s="645" t="s">
        <v>7227</v>
      </c>
      <c r="E163" s="645" t="s">
        <v>7437</v>
      </c>
      <c r="F163" s="591">
        <v>1406.88</v>
      </c>
      <c r="G163" s="591" t="s">
        <v>2847</v>
      </c>
      <c r="H163" s="646">
        <v>43616</v>
      </c>
      <c r="I163" s="647" t="s">
        <v>7229</v>
      </c>
      <c r="J163" s="674" t="s">
        <v>7438</v>
      </c>
      <c r="K163" s="657" t="s">
        <v>496</v>
      </c>
      <c r="L163" s="658"/>
      <c r="M163" s="657" t="s">
        <v>496</v>
      </c>
      <c r="N163" s="658"/>
      <c r="O163" s="649" t="s">
        <v>496</v>
      </c>
      <c r="P163" s="649"/>
      <c r="Q163" s="649"/>
      <c r="R163" s="659"/>
      <c r="S163" s="660"/>
    </row>
    <row r="164" spans="1:19" s="514" customFormat="1" ht="34.5" customHeight="1" x14ac:dyDescent="0.2">
      <c r="A164" s="1169">
        <v>92</v>
      </c>
      <c r="B164" s="1156" t="s">
        <v>7439</v>
      </c>
      <c r="C164" s="1159" t="s">
        <v>7440</v>
      </c>
      <c r="D164" s="645" t="s">
        <v>2695</v>
      </c>
      <c r="E164" s="1173" t="s">
        <v>7441</v>
      </c>
      <c r="F164" s="591">
        <v>13.5</v>
      </c>
      <c r="G164" s="591" t="s">
        <v>2847</v>
      </c>
      <c r="H164" s="1190">
        <v>43615</v>
      </c>
      <c r="I164" s="647" t="s">
        <v>7442</v>
      </c>
      <c r="J164" s="674" t="s">
        <v>7443</v>
      </c>
      <c r="K164" s="657" t="s">
        <v>496</v>
      </c>
      <c r="L164" s="658"/>
      <c r="M164" s="657" t="s">
        <v>496</v>
      </c>
      <c r="N164" s="658"/>
      <c r="O164" s="649" t="s">
        <v>496</v>
      </c>
      <c r="P164" s="649"/>
      <c r="Q164" s="649"/>
      <c r="R164" s="659"/>
      <c r="S164" s="656"/>
    </row>
    <row r="165" spans="1:19" s="514" customFormat="1" ht="34.5" customHeight="1" x14ac:dyDescent="0.2">
      <c r="A165" s="1203"/>
      <c r="B165" s="1157"/>
      <c r="C165" s="1160"/>
      <c r="D165" s="645" t="s">
        <v>3826</v>
      </c>
      <c r="E165" s="1174"/>
      <c r="F165" s="591">
        <v>150</v>
      </c>
      <c r="G165" s="591" t="s">
        <v>2847</v>
      </c>
      <c r="H165" s="1200"/>
      <c r="I165" s="647" t="s">
        <v>7444</v>
      </c>
      <c r="J165" s="674" t="s">
        <v>7445</v>
      </c>
      <c r="K165" s="657" t="s">
        <v>496</v>
      </c>
      <c r="L165" s="658"/>
      <c r="M165" s="657" t="s">
        <v>496</v>
      </c>
      <c r="N165" s="658"/>
      <c r="O165" s="649" t="s">
        <v>496</v>
      </c>
      <c r="P165" s="649"/>
      <c r="Q165" s="649"/>
      <c r="R165" s="659"/>
      <c r="S165" s="656"/>
    </row>
    <row r="166" spans="1:19" s="514" customFormat="1" ht="34.5" customHeight="1" x14ac:dyDescent="0.2">
      <c r="A166" s="1170"/>
      <c r="B166" s="1158"/>
      <c r="C166" s="1161"/>
      <c r="D166" s="645" t="s">
        <v>2697</v>
      </c>
      <c r="E166" s="1175"/>
      <c r="F166" s="591">
        <v>168.75</v>
      </c>
      <c r="G166" s="591" t="s">
        <v>2847</v>
      </c>
      <c r="H166" s="1191"/>
      <c r="I166" s="647" t="s">
        <v>7442</v>
      </c>
      <c r="J166" s="674" t="s">
        <v>7446</v>
      </c>
      <c r="K166" s="657" t="s">
        <v>496</v>
      </c>
      <c r="L166" s="658"/>
      <c r="M166" s="657" t="s">
        <v>496</v>
      </c>
      <c r="N166" s="658"/>
      <c r="O166" s="649" t="s">
        <v>496</v>
      </c>
      <c r="P166" s="649"/>
      <c r="Q166" s="649"/>
      <c r="R166" s="659"/>
      <c r="S166" s="656"/>
    </row>
    <row r="167" spans="1:19" s="514" customFormat="1" ht="34.5" customHeight="1" x14ac:dyDescent="0.2">
      <c r="A167" s="594">
        <v>93</v>
      </c>
      <c r="B167" s="633" t="s">
        <v>7447</v>
      </c>
      <c r="C167" s="645" t="s">
        <v>7448</v>
      </c>
      <c r="D167" s="645" t="s">
        <v>7204</v>
      </c>
      <c r="E167" s="645" t="s">
        <v>7449</v>
      </c>
      <c r="F167" s="591">
        <v>200</v>
      </c>
      <c r="G167" s="591" t="s">
        <v>2847</v>
      </c>
      <c r="H167" s="646">
        <v>43592</v>
      </c>
      <c r="I167" s="647" t="s">
        <v>5377</v>
      </c>
      <c r="J167" s="674" t="s">
        <v>7450</v>
      </c>
      <c r="K167" s="657" t="s">
        <v>496</v>
      </c>
      <c r="L167" s="658"/>
      <c r="M167" s="657" t="s">
        <v>496</v>
      </c>
      <c r="N167" s="658"/>
      <c r="O167" s="649" t="s">
        <v>496</v>
      </c>
      <c r="P167" s="649"/>
      <c r="Q167" s="649"/>
      <c r="R167" s="659"/>
      <c r="S167" s="660"/>
    </row>
    <row r="168" spans="1:19" s="514" customFormat="1" ht="34.5" customHeight="1" x14ac:dyDescent="0.2">
      <c r="A168" s="1145">
        <v>94</v>
      </c>
      <c r="B168" s="1156" t="s">
        <v>7451</v>
      </c>
      <c r="C168" s="1159" t="s">
        <v>7452</v>
      </c>
      <c r="D168" s="645" t="s">
        <v>7616</v>
      </c>
      <c r="E168" s="1173" t="s">
        <v>7453</v>
      </c>
      <c r="F168" s="591">
        <v>1695</v>
      </c>
      <c r="G168" s="591" t="s">
        <v>2657</v>
      </c>
      <c r="H168" s="646">
        <v>43620</v>
      </c>
      <c r="I168" s="647" t="s">
        <v>7454</v>
      </c>
      <c r="J168" s="674" t="s">
        <v>7455</v>
      </c>
      <c r="K168" s="657" t="s">
        <v>496</v>
      </c>
      <c r="L168" s="658"/>
      <c r="M168" s="657" t="s">
        <v>496</v>
      </c>
      <c r="N168" s="658"/>
      <c r="O168" s="649" t="s">
        <v>496</v>
      </c>
      <c r="P168" s="649"/>
      <c r="Q168" s="649"/>
      <c r="R168" s="659"/>
      <c r="S168" s="656"/>
    </row>
    <row r="169" spans="1:19" s="514" customFormat="1" ht="34.5" customHeight="1" x14ac:dyDescent="0.2">
      <c r="A169" s="1146"/>
      <c r="B169" s="1158"/>
      <c r="C169" s="1161"/>
      <c r="D169" s="645" t="s">
        <v>7456</v>
      </c>
      <c r="E169" s="1175"/>
      <c r="F169" s="591">
        <v>1841.88</v>
      </c>
      <c r="G169" s="591" t="s">
        <v>2657</v>
      </c>
      <c r="H169" s="646">
        <v>43620</v>
      </c>
      <c r="I169" s="647" t="s">
        <v>7454</v>
      </c>
      <c r="J169" s="674" t="s">
        <v>7457</v>
      </c>
      <c r="K169" s="657" t="s">
        <v>496</v>
      </c>
      <c r="L169" s="658"/>
      <c r="M169" s="657" t="s">
        <v>496</v>
      </c>
      <c r="N169" s="658"/>
      <c r="O169" s="649" t="s">
        <v>496</v>
      </c>
      <c r="P169" s="649"/>
      <c r="Q169" s="649"/>
      <c r="R169" s="659"/>
      <c r="S169" s="656"/>
    </row>
    <row r="170" spans="1:19" s="514" customFormat="1" ht="34.5" customHeight="1" x14ac:dyDescent="0.2">
      <c r="A170" s="644">
        <v>95</v>
      </c>
      <c r="B170" s="633" t="s">
        <v>7458</v>
      </c>
      <c r="C170" s="645" t="s">
        <v>7459</v>
      </c>
      <c r="D170" s="645" t="s">
        <v>75</v>
      </c>
      <c r="E170" s="645" t="s">
        <v>7460</v>
      </c>
      <c r="F170" s="591">
        <v>2700</v>
      </c>
      <c r="G170" s="591" t="s">
        <v>2847</v>
      </c>
      <c r="H170" s="646">
        <v>43605</v>
      </c>
      <c r="I170" s="647" t="s">
        <v>8320</v>
      </c>
      <c r="J170" s="674" t="s">
        <v>7461</v>
      </c>
      <c r="K170" s="657" t="s">
        <v>496</v>
      </c>
      <c r="L170" s="658"/>
      <c r="M170" s="657" t="s">
        <v>496</v>
      </c>
      <c r="N170" s="658"/>
      <c r="O170" s="649" t="s">
        <v>496</v>
      </c>
      <c r="P170" s="649"/>
      <c r="Q170" s="649"/>
      <c r="R170" s="659"/>
      <c r="S170" s="656"/>
    </row>
    <row r="171" spans="1:19" s="514" customFormat="1" ht="34.5" customHeight="1" x14ac:dyDescent="0.2">
      <c r="A171" s="594">
        <v>96</v>
      </c>
      <c r="B171" s="633" t="s">
        <v>7462</v>
      </c>
      <c r="C171" s="645" t="s">
        <v>7463</v>
      </c>
      <c r="D171" s="645" t="s">
        <v>6431</v>
      </c>
      <c r="E171" s="645" t="s">
        <v>7464</v>
      </c>
      <c r="F171" s="591">
        <v>5800</v>
      </c>
      <c r="G171" s="591" t="s">
        <v>2657</v>
      </c>
      <c r="H171" s="646">
        <v>43622</v>
      </c>
      <c r="I171" s="647" t="s">
        <v>7465</v>
      </c>
      <c r="J171" s="674" t="s">
        <v>7466</v>
      </c>
      <c r="K171" s="657" t="s">
        <v>496</v>
      </c>
      <c r="L171" s="658"/>
      <c r="M171" s="657" t="s">
        <v>496</v>
      </c>
      <c r="N171" s="658"/>
      <c r="O171" s="819"/>
      <c r="P171" s="819"/>
      <c r="Q171" s="819" t="s">
        <v>496</v>
      </c>
      <c r="R171" s="659"/>
      <c r="S171" s="656"/>
    </row>
    <row r="172" spans="1:19" s="514" customFormat="1" ht="34.5" customHeight="1" x14ac:dyDescent="0.2">
      <c r="A172" s="1169">
        <v>97</v>
      </c>
      <c r="B172" s="1156" t="s">
        <v>7467</v>
      </c>
      <c r="C172" s="1159" t="s">
        <v>7468</v>
      </c>
      <c r="D172" s="645" t="s">
        <v>7469</v>
      </c>
      <c r="E172" s="1159" t="s">
        <v>7470</v>
      </c>
      <c r="F172" s="591">
        <v>1100</v>
      </c>
      <c r="G172" s="591" t="s">
        <v>2847</v>
      </c>
      <c r="H172" s="646">
        <v>43616</v>
      </c>
      <c r="I172" s="647" t="s">
        <v>7471</v>
      </c>
      <c r="J172" s="674" t="s">
        <v>7472</v>
      </c>
      <c r="K172" s="657" t="s">
        <v>496</v>
      </c>
      <c r="L172" s="658"/>
      <c r="M172" s="657" t="s">
        <v>496</v>
      </c>
      <c r="N172" s="658"/>
      <c r="O172" s="649" t="s">
        <v>496</v>
      </c>
      <c r="P172" s="649"/>
      <c r="Q172" s="649"/>
      <c r="R172" s="659"/>
      <c r="S172" s="656"/>
    </row>
    <row r="173" spans="1:19" s="514" customFormat="1" ht="34.5" customHeight="1" x14ac:dyDescent="0.2">
      <c r="A173" s="1170"/>
      <c r="B173" s="1158"/>
      <c r="C173" s="1161"/>
      <c r="D173" s="645" t="s">
        <v>4108</v>
      </c>
      <c r="E173" s="1161"/>
      <c r="F173" s="591">
        <v>2479.7800000000002</v>
      </c>
      <c r="G173" s="591" t="s">
        <v>2847</v>
      </c>
      <c r="H173" s="646">
        <v>43616</v>
      </c>
      <c r="I173" s="647" t="s">
        <v>7473</v>
      </c>
      <c r="J173" s="674" t="s">
        <v>7474</v>
      </c>
      <c r="K173" s="657" t="s">
        <v>496</v>
      </c>
      <c r="L173" s="658"/>
      <c r="M173" s="657" t="s">
        <v>496</v>
      </c>
      <c r="N173" s="658"/>
      <c r="O173" s="649" t="s">
        <v>496</v>
      </c>
      <c r="P173" s="649"/>
      <c r="Q173" s="649"/>
      <c r="R173" s="659"/>
      <c r="S173" s="656"/>
    </row>
    <row r="174" spans="1:19" s="514" customFormat="1" ht="67.5" customHeight="1" x14ac:dyDescent="0.2">
      <c r="A174" s="594">
        <v>98</v>
      </c>
      <c r="B174" s="633" t="s">
        <v>7475</v>
      </c>
      <c r="C174" s="645" t="s">
        <v>7404</v>
      </c>
      <c r="D174" s="645" t="s">
        <v>6455</v>
      </c>
      <c r="E174" s="645" t="s">
        <v>7555</v>
      </c>
      <c r="F174" s="591">
        <v>3200</v>
      </c>
      <c r="G174" s="591" t="s">
        <v>2612</v>
      </c>
      <c r="H174" s="646">
        <v>43670</v>
      </c>
      <c r="I174" s="680" t="s">
        <v>7343</v>
      </c>
      <c r="J174" s="687" t="s">
        <v>8321</v>
      </c>
      <c r="K174" s="524" t="s">
        <v>496</v>
      </c>
      <c r="L174" s="696"/>
      <c r="M174" s="524" t="s">
        <v>496</v>
      </c>
      <c r="N174" s="696"/>
      <c r="O174" s="524" t="s">
        <v>496</v>
      </c>
      <c r="P174" s="524"/>
      <c r="Q174" s="524"/>
      <c r="R174" s="524"/>
      <c r="S174" s="526"/>
    </row>
    <row r="175" spans="1:19" s="514" customFormat="1" ht="34.5" customHeight="1" x14ac:dyDescent="0.2">
      <c r="A175" s="1145">
        <v>99</v>
      </c>
      <c r="B175" s="1156" t="s">
        <v>7476</v>
      </c>
      <c r="C175" s="1159" t="s">
        <v>7477</v>
      </c>
      <c r="D175" s="645" t="s">
        <v>6973</v>
      </c>
      <c r="E175" s="1159" t="s">
        <v>7491</v>
      </c>
      <c r="F175" s="591">
        <v>9.9499999999999993</v>
      </c>
      <c r="G175" s="591" t="s">
        <v>2657</v>
      </c>
      <c r="H175" s="646">
        <v>43623</v>
      </c>
      <c r="I175" s="647" t="s">
        <v>7492</v>
      </c>
      <c r="J175" s="674" t="s">
        <v>7605</v>
      </c>
      <c r="K175" s="522" t="s">
        <v>496</v>
      </c>
      <c r="L175" s="523"/>
      <c r="M175" s="522" t="s">
        <v>496</v>
      </c>
      <c r="N175" s="523"/>
      <c r="O175" s="524" t="s">
        <v>496</v>
      </c>
      <c r="P175" s="524"/>
      <c r="Q175" s="524"/>
      <c r="R175" s="524"/>
      <c r="S175" s="526"/>
    </row>
    <row r="176" spans="1:19" s="514" customFormat="1" ht="34.5" customHeight="1" x14ac:dyDescent="0.2">
      <c r="A176" s="1162"/>
      <c r="B176" s="1157"/>
      <c r="C176" s="1160"/>
      <c r="D176" s="645" t="s">
        <v>7493</v>
      </c>
      <c r="E176" s="1160"/>
      <c r="F176" s="591">
        <v>292.47000000000003</v>
      </c>
      <c r="G176" s="591" t="s">
        <v>2657</v>
      </c>
      <c r="H176" s="646">
        <v>43623</v>
      </c>
      <c r="I176" s="647" t="s">
        <v>7492</v>
      </c>
      <c r="J176" s="674" t="s">
        <v>7606</v>
      </c>
      <c r="K176" s="522" t="s">
        <v>496</v>
      </c>
      <c r="L176" s="523"/>
      <c r="M176" s="522" t="s">
        <v>496</v>
      </c>
      <c r="N176" s="523"/>
      <c r="O176" s="524" t="s">
        <v>496</v>
      </c>
      <c r="P176" s="524"/>
      <c r="Q176" s="524"/>
      <c r="R176" s="524"/>
      <c r="S176" s="526"/>
    </row>
    <row r="177" spans="1:19" s="514" customFormat="1" ht="34.5" customHeight="1" x14ac:dyDescent="0.2">
      <c r="A177" s="1162"/>
      <c r="B177" s="1157"/>
      <c r="C177" s="1160"/>
      <c r="D177" s="645" t="s">
        <v>3681</v>
      </c>
      <c r="E177" s="1160"/>
      <c r="F177" s="591">
        <v>13</v>
      </c>
      <c r="G177" s="591" t="s">
        <v>2657</v>
      </c>
      <c r="H177" s="646">
        <v>43623</v>
      </c>
      <c r="I177" s="647" t="s">
        <v>7492</v>
      </c>
      <c r="J177" s="674" t="s">
        <v>7607</v>
      </c>
      <c r="K177" s="524" t="s">
        <v>496</v>
      </c>
      <c r="L177" s="696"/>
      <c r="M177" s="524" t="s">
        <v>496</v>
      </c>
      <c r="N177" s="696"/>
      <c r="O177" s="524" t="s">
        <v>496</v>
      </c>
      <c r="P177" s="524"/>
      <c r="Q177" s="524"/>
      <c r="R177" s="524"/>
      <c r="S177" s="526"/>
    </row>
    <row r="178" spans="1:19" s="514" customFormat="1" ht="34.5" customHeight="1" x14ac:dyDescent="0.2">
      <c r="A178" s="1162"/>
      <c r="B178" s="1157"/>
      <c r="C178" s="1160"/>
      <c r="D178" s="645" t="s">
        <v>2854</v>
      </c>
      <c r="E178" s="1160"/>
      <c r="F178" s="591">
        <v>517.85</v>
      </c>
      <c r="G178" s="591" t="s">
        <v>2657</v>
      </c>
      <c r="H178" s="646">
        <v>43623</v>
      </c>
      <c r="I178" s="647" t="s">
        <v>7492</v>
      </c>
      <c r="J178" s="674" t="s">
        <v>7608</v>
      </c>
      <c r="K178" s="522" t="s">
        <v>496</v>
      </c>
      <c r="L178" s="523"/>
      <c r="M178" s="522" t="s">
        <v>496</v>
      </c>
      <c r="N178" s="523"/>
      <c r="O178" s="524" t="s">
        <v>496</v>
      </c>
      <c r="P178" s="524"/>
      <c r="Q178" s="524"/>
      <c r="R178" s="524"/>
      <c r="S178" s="526"/>
    </row>
    <row r="179" spans="1:19" s="514" customFormat="1" ht="34.5" customHeight="1" x14ac:dyDescent="0.2">
      <c r="A179" s="1146"/>
      <c r="B179" s="1158"/>
      <c r="C179" s="1161"/>
      <c r="D179" s="645" t="s">
        <v>7494</v>
      </c>
      <c r="E179" s="1161"/>
      <c r="F179" s="591">
        <v>49.6</v>
      </c>
      <c r="G179" s="591" t="s">
        <v>2657</v>
      </c>
      <c r="H179" s="646">
        <v>43623</v>
      </c>
      <c r="I179" s="647" t="s">
        <v>7492</v>
      </c>
      <c r="J179" s="674" t="s">
        <v>7609</v>
      </c>
      <c r="K179" s="522" t="s">
        <v>496</v>
      </c>
      <c r="L179" s="523"/>
      <c r="M179" s="522" t="s">
        <v>496</v>
      </c>
      <c r="N179" s="523"/>
      <c r="O179" s="524" t="s">
        <v>496</v>
      </c>
      <c r="P179" s="524"/>
      <c r="Q179" s="524"/>
      <c r="R179" s="524"/>
      <c r="S179" s="526"/>
    </row>
    <row r="180" spans="1:19" s="514" customFormat="1" ht="61.5" customHeight="1" x14ac:dyDescent="0.2">
      <c r="A180" s="1169">
        <v>100</v>
      </c>
      <c r="B180" s="1156" t="s">
        <v>7478</v>
      </c>
      <c r="C180" s="1159" t="s">
        <v>7479</v>
      </c>
      <c r="D180" s="645" t="s">
        <v>8322</v>
      </c>
      <c r="E180" s="1159" t="s">
        <v>7550</v>
      </c>
      <c r="F180" s="591">
        <v>740</v>
      </c>
      <c r="G180" s="591" t="s">
        <v>2612</v>
      </c>
      <c r="H180" s="646">
        <v>43657</v>
      </c>
      <c r="I180" s="647" t="s">
        <v>7551</v>
      </c>
      <c r="J180" s="674" t="s">
        <v>7552</v>
      </c>
      <c r="K180" s="657" t="s">
        <v>496</v>
      </c>
      <c r="L180" s="658"/>
      <c r="M180" s="657" t="s">
        <v>496</v>
      </c>
      <c r="N180" s="658"/>
      <c r="O180" s="649" t="s">
        <v>496</v>
      </c>
      <c r="P180" s="649"/>
      <c r="Q180" s="649"/>
      <c r="R180" s="659"/>
      <c r="S180" s="656"/>
    </row>
    <row r="181" spans="1:19" s="514" customFormat="1" ht="59.25" customHeight="1" x14ac:dyDescent="0.2">
      <c r="A181" s="1170"/>
      <c r="B181" s="1158"/>
      <c r="C181" s="1161"/>
      <c r="D181" s="645" t="s">
        <v>7553</v>
      </c>
      <c r="E181" s="1161"/>
      <c r="F181" s="591">
        <v>740</v>
      </c>
      <c r="G181" s="591" t="s">
        <v>2612</v>
      </c>
      <c r="H181" s="646">
        <v>43657</v>
      </c>
      <c r="I181" s="647" t="s">
        <v>7551</v>
      </c>
      <c r="J181" s="674" t="s">
        <v>7554</v>
      </c>
      <c r="K181" s="657" t="s">
        <v>496</v>
      </c>
      <c r="L181" s="658"/>
      <c r="M181" s="657" t="s">
        <v>496</v>
      </c>
      <c r="N181" s="658"/>
      <c r="O181" s="649" t="s">
        <v>496</v>
      </c>
      <c r="P181" s="649"/>
      <c r="Q181" s="649"/>
      <c r="R181" s="659"/>
      <c r="S181" s="656"/>
    </row>
    <row r="182" spans="1:19" s="514" customFormat="1" ht="42.75" customHeight="1" x14ac:dyDescent="0.2">
      <c r="A182" s="594">
        <v>101</v>
      </c>
      <c r="B182" s="633" t="s">
        <v>7480</v>
      </c>
      <c r="C182" s="645" t="s">
        <v>7481</v>
      </c>
      <c r="D182" s="645" t="s">
        <v>2682</v>
      </c>
      <c r="E182" s="645" t="s">
        <v>7482</v>
      </c>
      <c r="F182" s="591">
        <v>170</v>
      </c>
      <c r="G182" s="591" t="s">
        <v>2847</v>
      </c>
      <c r="H182" s="646">
        <v>43612</v>
      </c>
      <c r="I182" s="647" t="s">
        <v>7483</v>
      </c>
      <c r="J182" s="674" t="s">
        <v>7484</v>
      </c>
      <c r="K182" s="657" t="s">
        <v>496</v>
      </c>
      <c r="L182" s="658"/>
      <c r="M182" s="657" t="s">
        <v>496</v>
      </c>
      <c r="N182" s="658"/>
      <c r="O182" s="649" t="s">
        <v>496</v>
      </c>
      <c r="P182" s="649"/>
      <c r="Q182" s="649"/>
      <c r="R182" s="659"/>
      <c r="S182" s="660"/>
    </row>
    <row r="183" spans="1:19" s="514" customFormat="1" ht="65.25" customHeight="1" x14ac:dyDescent="0.2">
      <c r="A183" s="644">
        <v>102</v>
      </c>
      <c r="B183" s="633" t="s">
        <v>7485</v>
      </c>
      <c r="C183" s="645" t="s">
        <v>7565</v>
      </c>
      <c r="D183" s="645" t="s">
        <v>7499</v>
      </c>
      <c r="E183" s="645" t="s">
        <v>7566</v>
      </c>
      <c r="F183" s="591">
        <v>1449.05</v>
      </c>
      <c r="G183" s="591" t="s">
        <v>2657</v>
      </c>
      <c r="H183" s="646">
        <v>43628</v>
      </c>
      <c r="I183" s="647" t="s">
        <v>7500</v>
      </c>
      <c r="J183" s="674" t="s">
        <v>7501</v>
      </c>
      <c r="K183" s="657" t="s">
        <v>496</v>
      </c>
      <c r="L183" s="658"/>
      <c r="M183" s="657" t="s">
        <v>496</v>
      </c>
      <c r="N183" s="658"/>
      <c r="O183" s="649" t="s">
        <v>496</v>
      </c>
      <c r="P183" s="649"/>
      <c r="Q183" s="649"/>
      <c r="R183" s="659"/>
      <c r="S183" s="656"/>
    </row>
    <row r="184" spans="1:19" s="514" customFormat="1" ht="34.5" customHeight="1" x14ac:dyDescent="0.2">
      <c r="A184" s="594">
        <v>103</v>
      </c>
      <c r="B184" s="633" t="s">
        <v>7486</v>
      </c>
      <c r="C184" s="645" t="s">
        <v>7502</v>
      </c>
      <c r="D184" s="645" t="s">
        <v>5893</v>
      </c>
      <c r="E184" s="645" t="s">
        <v>7503</v>
      </c>
      <c r="F184" s="591">
        <v>2419.1999999999998</v>
      </c>
      <c r="G184" s="591" t="s">
        <v>2657</v>
      </c>
      <c r="H184" s="646">
        <v>43634</v>
      </c>
      <c r="I184" s="647" t="s">
        <v>7504</v>
      </c>
      <c r="J184" s="674" t="s">
        <v>7505</v>
      </c>
      <c r="K184" s="657" t="s">
        <v>496</v>
      </c>
      <c r="L184" s="658"/>
      <c r="M184" s="657" t="s">
        <v>496</v>
      </c>
      <c r="N184" s="658"/>
      <c r="O184" s="649"/>
      <c r="P184" s="649"/>
      <c r="Q184" s="649" t="s">
        <v>496</v>
      </c>
      <c r="R184" s="659"/>
      <c r="S184" s="661" t="s">
        <v>8323</v>
      </c>
    </row>
    <row r="185" spans="1:19" s="514" customFormat="1" ht="53.25" customHeight="1" x14ac:dyDescent="0.2">
      <c r="A185" s="644">
        <v>104</v>
      </c>
      <c r="B185" s="633" t="s">
        <v>7487</v>
      </c>
      <c r="C185" s="645" t="s">
        <v>7488</v>
      </c>
      <c r="D185" s="645" t="s">
        <v>2551</v>
      </c>
      <c r="E185" s="645" t="s">
        <v>7233</v>
      </c>
      <c r="F185" s="591">
        <v>211.88</v>
      </c>
      <c r="G185" s="591" t="s">
        <v>2657</v>
      </c>
      <c r="H185" s="646">
        <v>43620</v>
      </c>
      <c r="I185" s="647" t="s">
        <v>7489</v>
      </c>
      <c r="J185" s="674" t="s">
        <v>7490</v>
      </c>
      <c r="K185" s="657" t="s">
        <v>496</v>
      </c>
      <c r="L185" s="658"/>
      <c r="M185" s="657" t="s">
        <v>496</v>
      </c>
      <c r="N185" s="658"/>
      <c r="O185" s="649" t="s">
        <v>496</v>
      </c>
      <c r="P185" s="649"/>
      <c r="Q185" s="649"/>
      <c r="R185" s="659"/>
      <c r="S185" s="656"/>
    </row>
    <row r="186" spans="1:19" s="514" customFormat="1" ht="57.75" customHeight="1" x14ac:dyDescent="0.2">
      <c r="A186" s="644">
        <v>105</v>
      </c>
      <c r="B186" s="633" t="s">
        <v>7495</v>
      </c>
      <c r="C186" s="645" t="s">
        <v>7496</v>
      </c>
      <c r="D186" s="645" t="s">
        <v>7232</v>
      </c>
      <c r="E186" s="645" t="s">
        <v>7233</v>
      </c>
      <c r="F186" s="591">
        <v>155.22999999999999</v>
      </c>
      <c r="G186" s="591" t="s">
        <v>2657</v>
      </c>
      <c r="H186" s="646">
        <v>43628</v>
      </c>
      <c r="I186" s="647" t="s">
        <v>7497</v>
      </c>
      <c r="J186" s="674" t="s">
        <v>7498</v>
      </c>
      <c r="K186" s="657" t="s">
        <v>496</v>
      </c>
      <c r="L186" s="658"/>
      <c r="M186" s="657" t="s">
        <v>496</v>
      </c>
      <c r="N186" s="658"/>
      <c r="O186" s="649" t="s">
        <v>496</v>
      </c>
      <c r="P186" s="649"/>
      <c r="Q186" s="649"/>
      <c r="R186" s="659"/>
      <c r="S186" s="656"/>
    </row>
    <row r="187" spans="1:19" s="514" customFormat="1" ht="55.5" customHeight="1" x14ac:dyDescent="0.2">
      <c r="A187" s="594">
        <v>106</v>
      </c>
      <c r="B187" s="633" t="s">
        <v>7526</v>
      </c>
      <c r="C187" s="645" t="s">
        <v>7564</v>
      </c>
      <c r="D187" s="645" t="s">
        <v>2867</v>
      </c>
      <c r="E187" s="645" t="s">
        <v>7527</v>
      </c>
      <c r="F187" s="591">
        <v>700</v>
      </c>
      <c r="G187" s="591" t="s">
        <v>2612</v>
      </c>
      <c r="H187" s="646">
        <v>43647</v>
      </c>
      <c r="I187" s="647" t="s">
        <v>7528</v>
      </c>
      <c r="J187" s="674" t="s">
        <v>7529</v>
      </c>
      <c r="K187" s="524" t="s">
        <v>496</v>
      </c>
      <c r="L187" s="696"/>
      <c r="M187" s="524" t="s">
        <v>496</v>
      </c>
      <c r="N187" s="696"/>
      <c r="O187" s="524" t="s">
        <v>496</v>
      </c>
      <c r="P187" s="524"/>
      <c r="Q187" s="524"/>
      <c r="R187" s="524"/>
      <c r="S187" s="526"/>
    </row>
    <row r="188" spans="1:19" s="514" customFormat="1" ht="34.5" customHeight="1" x14ac:dyDescent="0.2">
      <c r="A188" s="644">
        <v>107</v>
      </c>
      <c r="B188" s="633" t="s">
        <v>7530</v>
      </c>
      <c r="C188" s="645" t="s">
        <v>7531</v>
      </c>
      <c r="D188" s="645" t="s">
        <v>6556</v>
      </c>
      <c r="E188" s="645" t="s">
        <v>8324</v>
      </c>
      <c r="F188" s="591">
        <v>3482.47</v>
      </c>
      <c r="G188" s="591" t="s">
        <v>2612</v>
      </c>
      <c r="H188" s="646">
        <v>43651</v>
      </c>
      <c r="I188" s="647" t="s">
        <v>7532</v>
      </c>
      <c r="J188" s="674" t="s">
        <v>7533</v>
      </c>
      <c r="K188" s="657" t="s">
        <v>496</v>
      </c>
      <c r="L188" s="658"/>
      <c r="M188" s="657" t="s">
        <v>496</v>
      </c>
      <c r="N188" s="658"/>
      <c r="O188" s="649" t="s">
        <v>496</v>
      </c>
      <c r="P188" s="649"/>
      <c r="Q188" s="649"/>
      <c r="R188" s="659"/>
      <c r="S188" s="656"/>
    </row>
    <row r="189" spans="1:19" s="514" customFormat="1" ht="34.5" customHeight="1" x14ac:dyDescent="0.2">
      <c r="A189" s="1169">
        <v>108</v>
      </c>
      <c r="B189" s="1156" t="s">
        <v>7534</v>
      </c>
      <c r="C189" s="1159" t="s">
        <v>7567</v>
      </c>
      <c r="D189" s="645" t="s">
        <v>1099</v>
      </c>
      <c r="E189" s="1159" t="s">
        <v>7568</v>
      </c>
      <c r="F189" s="591">
        <v>1359.74</v>
      </c>
      <c r="G189" s="591" t="s">
        <v>2612</v>
      </c>
      <c r="H189" s="646">
        <v>43655</v>
      </c>
      <c r="I189" s="1143" t="s">
        <v>7343</v>
      </c>
      <c r="J189" s="674" t="s">
        <v>7535</v>
      </c>
      <c r="K189" s="657" t="s">
        <v>496</v>
      </c>
      <c r="L189" s="658"/>
      <c r="M189" s="657" t="s">
        <v>496</v>
      </c>
      <c r="N189" s="658"/>
      <c r="O189" s="649" t="s">
        <v>496</v>
      </c>
      <c r="P189" s="649"/>
      <c r="Q189" s="649"/>
      <c r="R189" s="659"/>
      <c r="S189" s="656"/>
    </row>
    <row r="190" spans="1:19" s="514" customFormat="1" ht="34.5" customHeight="1" x14ac:dyDescent="0.2">
      <c r="A190" s="1203"/>
      <c r="B190" s="1157"/>
      <c r="C190" s="1160"/>
      <c r="D190" s="645" t="s">
        <v>7536</v>
      </c>
      <c r="E190" s="1160"/>
      <c r="F190" s="591">
        <v>64</v>
      </c>
      <c r="G190" s="591" t="s">
        <v>2612</v>
      </c>
      <c r="H190" s="646">
        <v>43655</v>
      </c>
      <c r="I190" s="1171"/>
      <c r="J190" s="674" t="s">
        <v>7537</v>
      </c>
      <c r="K190" s="657" t="s">
        <v>496</v>
      </c>
      <c r="L190" s="658"/>
      <c r="M190" s="657" t="s">
        <v>496</v>
      </c>
      <c r="N190" s="658"/>
      <c r="O190" s="649" t="s">
        <v>496</v>
      </c>
      <c r="P190" s="649"/>
      <c r="Q190" s="649"/>
      <c r="R190" s="659"/>
      <c r="S190" s="656"/>
    </row>
    <row r="191" spans="1:19" s="514" customFormat="1" ht="34.5" customHeight="1" x14ac:dyDescent="0.2">
      <c r="A191" s="1170"/>
      <c r="B191" s="1158"/>
      <c r="C191" s="1161"/>
      <c r="D191" s="645" t="s">
        <v>7538</v>
      </c>
      <c r="E191" s="1161"/>
      <c r="F191" s="591">
        <v>160</v>
      </c>
      <c r="G191" s="591" t="s">
        <v>2612</v>
      </c>
      <c r="H191" s="646">
        <v>43655</v>
      </c>
      <c r="I191" s="1144"/>
      <c r="J191" s="674" t="s">
        <v>7539</v>
      </c>
      <c r="K191" s="657" t="s">
        <v>496</v>
      </c>
      <c r="L191" s="658"/>
      <c r="M191" s="657" t="s">
        <v>496</v>
      </c>
      <c r="N191" s="658"/>
      <c r="O191" s="649"/>
      <c r="P191" s="649"/>
      <c r="Q191" s="649" t="s">
        <v>496</v>
      </c>
      <c r="R191" s="659"/>
      <c r="S191" s="661" t="s">
        <v>8325</v>
      </c>
    </row>
    <row r="192" spans="1:19" s="514" customFormat="1" ht="48" x14ac:dyDescent="0.2">
      <c r="A192" s="644">
        <v>109</v>
      </c>
      <c r="B192" s="633" t="s">
        <v>7540</v>
      </c>
      <c r="C192" s="645" t="s">
        <v>7541</v>
      </c>
      <c r="D192" s="645" t="s">
        <v>3676</v>
      </c>
      <c r="E192" s="645" t="s">
        <v>7556</v>
      </c>
      <c r="F192" s="591">
        <v>2080</v>
      </c>
      <c r="G192" s="591" t="s">
        <v>2612</v>
      </c>
      <c r="H192" s="646">
        <v>43661</v>
      </c>
      <c r="I192" s="647" t="s">
        <v>7569</v>
      </c>
      <c r="J192" s="674" t="s">
        <v>7557</v>
      </c>
      <c r="K192" s="657" t="s">
        <v>496</v>
      </c>
      <c r="L192" s="658"/>
      <c r="M192" s="657" t="s">
        <v>496</v>
      </c>
      <c r="N192" s="658"/>
      <c r="O192" s="649" t="s">
        <v>496</v>
      </c>
      <c r="P192" s="649"/>
      <c r="Q192" s="649"/>
      <c r="R192" s="659"/>
      <c r="S192" s="656"/>
    </row>
    <row r="193" spans="1:19" s="514" customFormat="1" ht="69.75" customHeight="1" x14ac:dyDescent="0.2">
      <c r="A193" s="644">
        <v>110</v>
      </c>
      <c r="B193" s="633" t="s">
        <v>7542</v>
      </c>
      <c r="C193" s="645" t="s">
        <v>7543</v>
      </c>
      <c r="D193" s="645" t="s">
        <v>3110</v>
      </c>
      <c r="E193" s="645" t="s">
        <v>7544</v>
      </c>
      <c r="F193" s="591">
        <v>445</v>
      </c>
      <c r="G193" s="591" t="s">
        <v>2612</v>
      </c>
      <c r="H193" s="646">
        <v>43651</v>
      </c>
      <c r="I193" s="647" t="s">
        <v>7545</v>
      </c>
      <c r="J193" s="674" t="s">
        <v>7546</v>
      </c>
      <c r="K193" s="657" t="s">
        <v>496</v>
      </c>
      <c r="L193" s="658"/>
      <c r="M193" s="657" t="s">
        <v>496</v>
      </c>
      <c r="N193" s="658"/>
      <c r="O193" s="649" t="s">
        <v>496</v>
      </c>
      <c r="P193" s="649"/>
      <c r="Q193" s="649"/>
      <c r="R193" s="659"/>
      <c r="S193" s="656"/>
    </row>
    <row r="194" spans="1:19" s="514" customFormat="1" ht="60" customHeight="1" x14ac:dyDescent="0.2">
      <c r="A194" s="594">
        <v>111</v>
      </c>
      <c r="B194" s="633" t="s">
        <v>7547</v>
      </c>
      <c r="C194" s="645" t="s">
        <v>7570</v>
      </c>
      <c r="D194" s="645" t="s">
        <v>2551</v>
      </c>
      <c r="E194" s="645" t="s">
        <v>8326</v>
      </c>
      <c r="F194" s="591">
        <v>394.37</v>
      </c>
      <c r="G194" s="591" t="s">
        <v>2612</v>
      </c>
      <c r="H194" s="646">
        <v>43651</v>
      </c>
      <c r="I194" s="647" t="s">
        <v>7548</v>
      </c>
      <c r="J194" s="674" t="s">
        <v>7549</v>
      </c>
      <c r="K194" s="657" t="s">
        <v>496</v>
      </c>
      <c r="L194" s="658"/>
      <c r="M194" s="657" t="s">
        <v>496</v>
      </c>
      <c r="N194" s="658"/>
      <c r="O194" s="649" t="s">
        <v>496</v>
      </c>
      <c r="P194" s="649"/>
      <c r="Q194" s="649"/>
      <c r="R194" s="659"/>
      <c r="S194" s="656"/>
    </row>
    <row r="195" spans="1:19" s="514" customFormat="1" ht="34.5" customHeight="1" x14ac:dyDescent="0.2">
      <c r="A195" s="644">
        <v>112</v>
      </c>
      <c r="B195" s="633" t="s">
        <v>7558</v>
      </c>
      <c r="C195" s="645" t="s">
        <v>7575</v>
      </c>
      <c r="D195" s="645" t="s">
        <v>4583</v>
      </c>
      <c r="E195" s="592" t="s">
        <v>7576</v>
      </c>
      <c r="F195" s="591">
        <v>854</v>
      </c>
      <c r="G195" s="591" t="s">
        <v>2612</v>
      </c>
      <c r="H195" s="646">
        <v>43665</v>
      </c>
      <c r="I195" s="647" t="s">
        <v>7577</v>
      </c>
      <c r="J195" s="674" t="s">
        <v>7578</v>
      </c>
      <c r="K195" s="657" t="s">
        <v>496</v>
      </c>
      <c r="L195" s="658"/>
      <c r="M195" s="657" t="s">
        <v>496</v>
      </c>
      <c r="N195" s="658"/>
      <c r="O195" s="649" t="s">
        <v>496</v>
      </c>
      <c r="P195" s="649"/>
      <c r="Q195" s="649"/>
      <c r="R195" s="659"/>
      <c r="S195" s="656"/>
    </row>
    <row r="196" spans="1:19" s="514" customFormat="1" ht="40.5" customHeight="1" x14ac:dyDescent="0.2">
      <c r="A196" s="644">
        <v>113</v>
      </c>
      <c r="B196" s="633" t="s">
        <v>7583</v>
      </c>
      <c r="C196" s="645" t="s">
        <v>7477</v>
      </c>
      <c r="D196" s="645" t="s">
        <v>8327</v>
      </c>
      <c r="E196" s="592" t="s">
        <v>7579</v>
      </c>
      <c r="F196" s="591">
        <v>249.74</v>
      </c>
      <c r="G196" s="591" t="s">
        <v>2612</v>
      </c>
      <c r="H196" s="646">
        <v>43675</v>
      </c>
      <c r="I196" s="647" t="s">
        <v>5979</v>
      </c>
      <c r="J196" s="674" t="s">
        <v>8328</v>
      </c>
      <c r="K196" s="657" t="s">
        <v>496</v>
      </c>
      <c r="L196" s="658"/>
      <c r="M196" s="657" t="s">
        <v>496</v>
      </c>
      <c r="N196" s="658"/>
      <c r="O196" s="649" t="s">
        <v>496</v>
      </c>
      <c r="P196" s="649"/>
      <c r="Q196" s="649"/>
      <c r="R196" s="659"/>
      <c r="S196" s="656"/>
    </row>
    <row r="197" spans="1:19" s="514" customFormat="1" ht="40.5" customHeight="1" x14ac:dyDescent="0.2">
      <c r="A197" s="644">
        <v>114</v>
      </c>
      <c r="B197" s="633" t="s">
        <v>7584</v>
      </c>
      <c r="C197" s="645" t="s">
        <v>7580</v>
      </c>
      <c r="D197" s="645" t="s">
        <v>7581</v>
      </c>
      <c r="E197" s="592" t="s">
        <v>7579</v>
      </c>
      <c r="F197" s="591">
        <v>380</v>
      </c>
      <c r="G197" s="591" t="s">
        <v>2612</v>
      </c>
      <c r="H197" s="646">
        <v>43669</v>
      </c>
      <c r="I197" s="647" t="s">
        <v>6046</v>
      </c>
      <c r="J197" s="674" t="s">
        <v>7582</v>
      </c>
      <c r="K197" s="657" t="s">
        <v>496</v>
      </c>
      <c r="L197" s="658"/>
      <c r="M197" s="657" t="s">
        <v>496</v>
      </c>
      <c r="N197" s="658"/>
      <c r="O197" s="649" t="s">
        <v>496</v>
      </c>
      <c r="P197" s="649"/>
      <c r="Q197" s="649"/>
      <c r="R197" s="659"/>
      <c r="S197" s="656"/>
    </row>
    <row r="198" spans="1:19" s="514" customFormat="1" ht="34.5" customHeight="1" x14ac:dyDescent="0.2">
      <c r="A198" s="1145">
        <v>115</v>
      </c>
      <c r="B198" s="1156" t="s">
        <v>7612</v>
      </c>
      <c r="C198" s="1159" t="s">
        <v>7615</v>
      </c>
      <c r="D198" s="645" t="s">
        <v>7616</v>
      </c>
      <c r="E198" s="1173" t="s">
        <v>7617</v>
      </c>
      <c r="F198" s="591">
        <v>52.6</v>
      </c>
      <c r="G198" s="591" t="s">
        <v>2944</v>
      </c>
      <c r="H198" s="646">
        <v>43692</v>
      </c>
      <c r="I198" s="647" t="s">
        <v>6904</v>
      </c>
      <c r="J198" s="674" t="s">
        <v>7618</v>
      </c>
      <c r="K198" s="657" t="s">
        <v>496</v>
      </c>
      <c r="L198" s="658"/>
      <c r="M198" s="657" t="s">
        <v>496</v>
      </c>
      <c r="N198" s="658"/>
      <c r="O198" s="649" t="s">
        <v>496</v>
      </c>
      <c r="P198" s="649"/>
      <c r="Q198" s="649"/>
      <c r="R198" s="659"/>
      <c r="S198" s="656"/>
    </row>
    <row r="199" spans="1:19" s="514" customFormat="1" ht="34.5" customHeight="1" x14ac:dyDescent="0.2">
      <c r="A199" s="1162"/>
      <c r="B199" s="1157"/>
      <c r="C199" s="1160"/>
      <c r="D199" s="645" t="s">
        <v>7619</v>
      </c>
      <c r="E199" s="1174"/>
      <c r="F199" s="591">
        <v>77</v>
      </c>
      <c r="G199" s="591" t="s">
        <v>2944</v>
      </c>
      <c r="H199" s="646">
        <v>43692</v>
      </c>
      <c r="I199" s="647" t="s">
        <v>7620</v>
      </c>
      <c r="J199" s="674" t="s">
        <v>7621</v>
      </c>
      <c r="K199" s="657" t="s">
        <v>496</v>
      </c>
      <c r="L199" s="658"/>
      <c r="M199" s="657" t="s">
        <v>496</v>
      </c>
      <c r="N199" s="658"/>
      <c r="O199" s="649" t="s">
        <v>496</v>
      </c>
      <c r="P199" s="649"/>
      <c r="Q199" s="649"/>
      <c r="R199" s="659"/>
      <c r="S199" s="656"/>
    </row>
    <row r="200" spans="1:19" s="514" customFormat="1" ht="34.5" customHeight="1" x14ac:dyDescent="0.2">
      <c r="A200" s="1162"/>
      <c r="B200" s="1157"/>
      <c r="C200" s="1160"/>
      <c r="D200" s="645" t="s">
        <v>7622</v>
      </c>
      <c r="E200" s="1174"/>
      <c r="F200" s="591">
        <v>105</v>
      </c>
      <c r="G200" s="591" t="s">
        <v>2944</v>
      </c>
      <c r="H200" s="646">
        <v>43692</v>
      </c>
      <c r="I200" s="647" t="s">
        <v>7623</v>
      </c>
      <c r="J200" s="674" t="s">
        <v>7624</v>
      </c>
      <c r="K200" s="657" t="s">
        <v>496</v>
      </c>
      <c r="L200" s="658"/>
      <c r="M200" s="657" t="s">
        <v>496</v>
      </c>
      <c r="N200" s="658"/>
      <c r="O200" s="649" t="s">
        <v>496</v>
      </c>
      <c r="P200" s="649"/>
      <c r="Q200" s="649"/>
      <c r="R200" s="659"/>
      <c r="S200" s="656"/>
    </row>
    <row r="201" spans="1:19" s="514" customFormat="1" ht="34.5" customHeight="1" x14ac:dyDescent="0.2">
      <c r="A201" s="1146"/>
      <c r="B201" s="1158"/>
      <c r="C201" s="1161"/>
      <c r="D201" s="645" t="s">
        <v>7499</v>
      </c>
      <c r="E201" s="1175"/>
      <c r="F201" s="591">
        <v>1196.8800000000001</v>
      </c>
      <c r="G201" s="591" t="s">
        <v>2944</v>
      </c>
      <c r="H201" s="646">
        <v>43692</v>
      </c>
      <c r="I201" s="647" t="s">
        <v>7625</v>
      </c>
      <c r="J201" s="674" t="s">
        <v>7626</v>
      </c>
      <c r="K201" s="657"/>
      <c r="L201" s="657" t="s">
        <v>496</v>
      </c>
      <c r="M201" s="657" t="s">
        <v>496</v>
      </c>
      <c r="N201" s="658"/>
      <c r="O201" s="649"/>
      <c r="P201" s="649"/>
      <c r="Q201" s="649"/>
      <c r="R201" s="659" t="s">
        <v>496</v>
      </c>
      <c r="S201" s="656" t="s">
        <v>8329</v>
      </c>
    </row>
    <row r="202" spans="1:19" s="514" customFormat="1" ht="34.5" customHeight="1" x14ac:dyDescent="0.2">
      <c r="A202" s="1145">
        <v>116</v>
      </c>
      <c r="B202" s="1156" t="s">
        <v>7613</v>
      </c>
      <c r="C202" s="1173" t="s">
        <v>6831</v>
      </c>
      <c r="D202" s="645" t="s">
        <v>4320</v>
      </c>
      <c r="E202" s="1173" t="s">
        <v>7713</v>
      </c>
      <c r="F202" s="591">
        <v>480</v>
      </c>
      <c r="G202" s="591" t="s">
        <v>2625</v>
      </c>
      <c r="H202" s="646">
        <v>43711</v>
      </c>
      <c r="I202" s="647" t="s">
        <v>7627</v>
      </c>
      <c r="J202" s="674" t="s">
        <v>7628</v>
      </c>
      <c r="K202" s="657" t="s">
        <v>496</v>
      </c>
      <c r="L202" s="658"/>
      <c r="M202" s="657" t="s">
        <v>496</v>
      </c>
      <c r="N202" s="658"/>
      <c r="O202" s="649" t="s">
        <v>496</v>
      </c>
      <c r="P202" s="649"/>
      <c r="Q202" s="649"/>
      <c r="R202" s="659"/>
      <c r="S202" s="656"/>
    </row>
    <row r="203" spans="1:19" s="514" customFormat="1" ht="34.5" customHeight="1" x14ac:dyDescent="0.2">
      <c r="A203" s="1162"/>
      <c r="B203" s="1157"/>
      <c r="C203" s="1174"/>
      <c r="D203" s="645" t="s">
        <v>2764</v>
      </c>
      <c r="E203" s="1174"/>
      <c r="F203" s="591">
        <v>1969.3</v>
      </c>
      <c r="G203" s="591" t="s">
        <v>2625</v>
      </c>
      <c r="H203" s="646">
        <v>43711</v>
      </c>
      <c r="I203" s="647" t="s">
        <v>7629</v>
      </c>
      <c r="J203" s="674" t="s">
        <v>7630</v>
      </c>
      <c r="K203" s="657" t="s">
        <v>496</v>
      </c>
      <c r="L203" s="658"/>
      <c r="M203" s="657" t="s">
        <v>496</v>
      </c>
      <c r="N203" s="658"/>
      <c r="O203" s="649" t="s">
        <v>496</v>
      </c>
      <c r="P203" s="649"/>
      <c r="Q203" s="649"/>
      <c r="R203" s="659"/>
      <c r="S203" s="656"/>
    </row>
    <row r="204" spans="1:19" s="514" customFormat="1" ht="34.5" customHeight="1" x14ac:dyDescent="0.2">
      <c r="A204" s="1146"/>
      <c r="B204" s="1158"/>
      <c r="C204" s="1175"/>
      <c r="D204" s="645" t="s">
        <v>7581</v>
      </c>
      <c r="E204" s="1175"/>
      <c r="F204" s="591">
        <v>684</v>
      </c>
      <c r="G204" s="591" t="s">
        <v>2625</v>
      </c>
      <c r="H204" s="646">
        <v>43711</v>
      </c>
      <c r="I204" s="647" t="s">
        <v>6904</v>
      </c>
      <c r="J204" s="674" t="s">
        <v>7631</v>
      </c>
      <c r="K204" s="657" t="s">
        <v>496</v>
      </c>
      <c r="L204" s="658"/>
      <c r="M204" s="657" t="s">
        <v>496</v>
      </c>
      <c r="N204" s="658"/>
      <c r="O204" s="649"/>
      <c r="P204" s="649"/>
      <c r="Q204" s="649" t="s">
        <v>496</v>
      </c>
      <c r="R204" s="659"/>
      <c r="S204" s="656" t="s">
        <v>8330</v>
      </c>
    </row>
    <row r="205" spans="1:19" s="514" customFormat="1" ht="36" x14ac:dyDescent="0.2">
      <c r="A205" s="644">
        <v>117</v>
      </c>
      <c r="B205" s="633" t="s">
        <v>7614</v>
      </c>
      <c r="C205" s="645" t="s">
        <v>7632</v>
      </c>
      <c r="D205" s="645" t="s">
        <v>7581</v>
      </c>
      <c r="E205" s="645" t="s">
        <v>7714</v>
      </c>
      <c r="F205" s="591">
        <v>1400</v>
      </c>
      <c r="G205" s="591" t="s">
        <v>2625</v>
      </c>
      <c r="H205" s="646">
        <v>43713</v>
      </c>
      <c r="I205" s="647" t="s">
        <v>6762</v>
      </c>
      <c r="J205" s="674" t="s">
        <v>7633</v>
      </c>
      <c r="K205" s="657" t="s">
        <v>496</v>
      </c>
      <c r="L205" s="658"/>
      <c r="M205" s="657" t="s">
        <v>496</v>
      </c>
      <c r="N205" s="658"/>
      <c r="O205" s="649" t="s">
        <v>496</v>
      </c>
      <c r="P205" s="649"/>
      <c r="Q205" s="649"/>
      <c r="R205" s="659"/>
      <c r="S205" s="660"/>
    </row>
    <row r="206" spans="1:19" s="514" customFormat="1" ht="34.5" customHeight="1" x14ac:dyDescent="0.2">
      <c r="A206" s="644">
        <v>118</v>
      </c>
      <c r="B206" s="633" t="s">
        <v>7634</v>
      </c>
      <c r="C206" s="645" t="s">
        <v>6816</v>
      </c>
      <c r="D206" s="645" t="s">
        <v>2744</v>
      </c>
      <c r="E206" s="645" t="s">
        <v>7635</v>
      </c>
      <c r="F206" s="591">
        <v>485</v>
      </c>
      <c r="G206" s="591" t="s">
        <v>2625</v>
      </c>
      <c r="H206" s="646">
        <v>43711</v>
      </c>
      <c r="I206" s="647" t="s">
        <v>7425</v>
      </c>
      <c r="J206" s="674" t="s">
        <v>7636</v>
      </c>
      <c r="K206" s="652" t="s">
        <v>6059</v>
      </c>
      <c r="L206" s="652" t="s">
        <v>6059</v>
      </c>
      <c r="M206" s="652" t="s">
        <v>6059</v>
      </c>
      <c r="N206" s="652" t="s">
        <v>6059</v>
      </c>
      <c r="O206" s="652" t="s">
        <v>6059</v>
      </c>
      <c r="P206" s="652" t="s">
        <v>6059</v>
      </c>
      <c r="Q206" s="652" t="s">
        <v>6059</v>
      </c>
      <c r="R206" s="652" t="s">
        <v>6059</v>
      </c>
      <c r="S206" s="526" t="s">
        <v>8679</v>
      </c>
    </row>
    <row r="207" spans="1:19" s="514" customFormat="1" ht="36" x14ac:dyDescent="0.2">
      <c r="A207" s="644">
        <v>119</v>
      </c>
      <c r="B207" s="633" t="s">
        <v>7637</v>
      </c>
      <c r="C207" s="645" t="s">
        <v>7638</v>
      </c>
      <c r="D207" s="645" t="s">
        <v>2551</v>
      </c>
      <c r="E207" s="645" t="s">
        <v>7715</v>
      </c>
      <c r="F207" s="591">
        <v>271.2</v>
      </c>
      <c r="G207" s="591" t="s">
        <v>2944</v>
      </c>
      <c r="H207" s="646">
        <v>43706</v>
      </c>
      <c r="I207" s="647" t="s">
        <v>7639</v>
      </c>
      <c r="J207" s="674" t="s">
        <v>7640</v>
      </c>
      <c r="K207" s="657" t="s">
        <v>496</v>
      </c>
      <c r="L207" s="658"/>
      <c r="M207" s="657" t="s">
        <v>496</v>
      </c>
      <c r="N207" s="658"/>
      <c r="O207" s="649" t="s">
        <v>496</v>
      </c>
      <c r="P207" s="649"/>
      <c r="Q207" s="649"/>
      <c r="R207" s="659"/>
      <c r="S207" s="660"/>
    </row>
    <row r="208" spans="1:19" s="514" customFormat="1" ht="60" x14ac:dyDescent="0.2">
      <c r="A208" s="644">
        <v>120</v>
      </c>
      <c r="B208" s="633" t="s">
        <v>7641</v>
      </c>
      <c r="C208" s="645" t="s">
        <v>7642</v>
      </c>
      <c r="D208" s="645" t="s">
        <v>2551</v>
      </c>
      <c r="E208" s="645" t="s">
        <v>7716</v>
      </c>
      <c r="F208" s="591">
        <v>292.67</v>
      </c>
      <c r="G208" s="591" t="s">
        <v>2625</v>
      </c>
      <c r="H208" s="646">
        <v>43710</v>
      </c>
      <c r="I208" s="647" t="s">
        <v>7643</v>
      </c>
      <c r="J208" s="674" t="s">
        <v>7644</v>
      </c>
      <c r="K208" s="626" t="s">
        <v>496</v>
      </c>
      <c r="L208" s="626"/>
      <c r="M208" s="626" t="s">
        <v>496</v>
      </c>
      <c r="N208" s="626"/>
      <c r="O208" s="626" t="s">
        <v>496</v>
      </c>
      <c r="P208" s="648"/>
      <c r="Q208" s="648"/>
      <c r="R208" s="666"/>
      <c r="S208" s="662"/>
    </row>
    <row r="209" spans="1:19" s="514" customFormat="1" ht="63.75" x14ac:dyDescent="0.2">
      <c r="A209" s="644">
        <v>121</v>
      </c>
      <c r="B209" s="633" t="s">
        <v>7645</v>
      </c>
      <c r="C209" s="645" t="s">
        <v>7646</v>
      </c>
      <c r="D209" s="645" t="s">
        <v>98</v>
      </c>
      <c r="E209" s="592" t="s">
        <v>7717</v>
      </c>
      <c r="F209" s="591">
        <v>62</v>
      </c>
      <c r="G209" s="591" t="s">
        <v>2625</v>
      </c>
      <c r="H209" s="646">
        <v>43718</v>
      </c>
      <c r="I209" s="647" t="s">
        <v>7647</v>
      </c>
      <c r="J209" s="674" t="s">
        <v>7648</v>
      </c>
      <c r="K209" s="652" t="s">
        <v>6059</v>
      </c>
      <c r="L209" s="652" t="s">
        <v>6059</v>
      </c>
      <c r="M209" s="652" t="s">
        <v>6059</v>
      </c>
      <c r="N209" s="652" t="s">
        <v>6059</v>
      </c>
      <c r="O209" s="652" t="s">
        <v>6059</v>
      </c>
      <c r="P209" s="652" t="s">
        <v>6059</v>
      </c>
      <c r="Q209" s="652" t="s">
        <v>6059</v>
      </c>
      <c r="R209" s="652" t="s">
        <v>6059</v>
      </c>
      <c r="S209" s="653" t="s">
        <v>8331</v>
      </c>
    </row>
    <row r="210" spans="1:19" s="514" customFormat="1" ht="29.25" customHeight="1" x14ac:dyDescent="0.2">
      <c r="A210" s="644">
        <v>122</v>
      </c>
      <c r="B210" s="633" t="s">
        <v>7656</v>
      </c>
      <c r="C210" s="645" t="s">
        <v>7657</v>
      </c>
      <c r="D210" s="645" t="s">
        <v>7658</v>
      </c>
      <c r="E210" s="645" t="s">
        <v>7718</v>
      </c>
      <c r="F210" s="591">
        <v>1970</v>
      </c>
      <c r="G210" s="591" t="s">
        <v>3128</v>
      </c>
      <c r="H210" s="646">
        <v>43745</v>
      </c>
      <c r="I210" s="647" t="s">
        <v>7659</v>
      </c>
      <c r="J210" s="674" t="s">
        <v>7660</v>
      </c>
      <c r="K210" s="626" t="s">
        <v>496</v>
      </c>
      <c r="L210" s="626"/>
      <c r="M210" s="626" t="s">
        <v>496</v>
      </c>
      <c r="N210" s="626"/>
      <c r="O210" s="626" t="s">
        <v>496</v>
      </c>
      <c r="P210" s="626"/>
      <c r="Q210" s="626"/>
      <c r="R210" s="626"/>
      <c r="S210" s="629"/>
    </row>
    <row r="211" spans="1:19" s="514" customFormat="1" ht="31.5" customHeight="1" x14ac:dyDescent="0.2">
      <c r="A211" s="1145">
        <v>123</v>
      </c>
      <c r="B211" s="1156" t="s">
        <v>7661</v>
      </c>
      <c r="C211" s="1159" t="s">
        <v>7662</v>
      </c>
      <c r="D211" s="645" t="s">
        <v>7663</v>
      </c>
      <c r="E211" s="1159" t="s">
        <v>7719</v>
      </c>
      <c r="F211" s="591">
        <v>595.29999999999995</v>
      </c>
      <c r="G211" s="591" t="s">
        <v>3128</v>
      </c>
      <c r="H211" s="646">
        <v>43753</v>
      </c>
      <c r="I211" s="647" t="s">
        <v>7664</v>
      </c>
      <c r="J211" s="674" t="s">
        <v>7665</v>
      </c>
      <c r="K211" s="626" t="s">
        <v>496</v>
      </c>
      <c r="L211" s="626"/>
      <c r="M211" s="626" t="s">
        <v>496</v>
      </c>
      <c r="N211" s="626"/>
      <c r="O211" s="626" t="s">
        <v>496</v>
      </c>
      <c r="P211" s="626"/>
      <c r="Q211" s="626"/>
      <c r="R211" s="626"/>
      <c r="S211" s="629"/>
    </row>
    <row r="212" spans="1:19" s="514" customFormat="1" ht="31.5" customHeight="1" x14ac:dyDescent="0.2">
      <c r="A212" s="1146"/>
      <c r="B212" s="1158"/>
      <c r="C212" s="1161"/>
      <c r="D212" s="645" t="s">
        <v>7227</v>
      </c>
      <c r="E212" s="1161"/>
      <c r="F212" s="591">
        <v>961.85</v>
      </c>
      <c r="G212" s="591" t="s">
        <v>3128</v>
      </c>
      <c r="H212" s="646">
        <v>43753</v>
      </c>
      <c r="I212" s="647" t="s">
        <v>7666</v>
      </c>
      <c r="J212" s="674" t="s">
        <v>7667</v>
      </c>
      <c r="K212" s="626" t="s">
        <v>496</v>
      </c>
      <c r="L212" s="626"/>
      <c r="M212" s="626" t="s">
        <v>496</v>
      </c>
      <c r="N212" s="626"/>
      <c r="O212" s="626" t="s">
        <v>496</v>
      </c>
      <c r="P212" s="626"/>
      <c r="Q212" s="626"/>
      <c r="R212" s="626"/>
      <c r="S212" s="629"/>
    </row>
    <row r="213" spans="1:19" s="514" customFormat="1" ht="40.5" customHeight="1" x14ac:dyDescent="0.2">
      <c r="A213" s="1145">
        <v>124</v>
      </c>
      <c r="B213" s="1156" t="s">
        <v>7668</v>
      </c>
      <c r="C213" s="1159" t="s">
        <v>7669</v>
      </c>
      <c r="D213" s="645" t="s">
        <v>7670</v>
      </c>
      <c r="E213" s="1159" t="s">
        <v>7720</v>
      </c>
      <c r="F213" s="591">
        <v>1005.7</v>
      </c>
      <c r="G213" s="591" t="s">
        <v>3009</v>
      </c>
      <c r="H213" s="646">
        <v>43805</v>
      </c>
      <c r="I213" s="647" t="s">
        <v>7671</v>
      </c>
      <c r="J213" s="674" t="s">
        <v>7869</v>
      </c>
      <c r="K213" s="522" t="s">
        <v>496</v>
      </c>
      <c r="L213" s="523"/>
      <c r="M213" s="522" t="s">
        <v>496</v>
      </c>
      <c r="N213" s="523"/>
      <c r="O213" s="524" t="s">
        <v>496</v>
      </c>
      <c r="P213" s="524"/>
      <c r="Q213" s="524"/>
      <c r="R213" s="524"/>
      <c r="S213" s="526"/>
    </row>
    <row r="214" spans="1:19" s="514" customFormat="1" ht="40.5" customHeight="1" x14ac:dyDescent="0.2">
      <c r="A214" s="1162"/>
      <c r="B214" s="1157"/>
      <c r="C214" s="1160"/>
      <c r="D214" s="645" t="s">
        <v>7672</v>
      </c>
      <c r="E214" s="1160"/>
      <c r="F214" s="591">
        <v>8595.09</v>
      </c>
      <c r="G214" s="591" t="s">
        <v>3009</v>
      </c>
      <c r="H214" s="646">
        <v>43805</v>
      </c>
      <c r="I214" s="647" t="s">
        <v>7671</v>
      </c>
      <c r="J214" s="674" t="s">
        <v>7870</v>
      </c>
      <c r="K214" s="522" t="s">
        <v>496</v>
      </c>
      <c r="L214" s="523"/>
      <c r="M214" s="522" t="s">
        <v>496</v>
      </c>
      <c r="N214" s="523"/>
      <c r="O214" s="524" t="s">
        <v>496</v>
      </c>
      <c r="P214" s="524"/>
      <c r="Q214" s="524"/>
      <c r="R214" s="524"/>
      <c r="S214" s="526"/>
    </row>
    <row r="215" spans="1:19" s="514" customFormat="1" ht="40.5" customHeight="1" x14ac:dyDescent="0.2">
      <c r="A215" s="1162"/>
      <c r="B215" s="1157"/>
      <c r="C215" s="1160"/>
      <c r="D215" s="645" t="s">
        <v>54</v>
      </c>
      <c r="E215" s="1160"/>
      <c r="F215" s="591">
        <v>3900</v>
      </c>
      <c r="G215" s="591" t="s">
        <v>3009</v>
      </c>
      <c r="H215" s="646">
        <v>43805</v>
      </c>
      <c r="I215" s="647" t="s">
        <v>7671</v>
      </c>
      <c r="J215" s="674" t="s">
        <v>7871</v>
      </c>
      <c r="K215" s="522" t="s">
        <v>496</v>
      </c>
      <c r="L215" s="523"/>
      <c r="M215" s="522" t="s">
        <v>496</v>
      </c>
      <c r="N215" s="523"/>
      <c r="O215" s="524" t="s">
        <v>496</v>
      </c>
      <c r="P215" s="524"/>
      <c r="Q215" s="524"/>
      <c r="R215" s="524"/>
      <c r="S215" s="526"/>
    </row>
    <row r="216" spans="1:19" s="514" customFormat="1" ht="40.5" customHeight="1" x14ac:dyDescent="0.2">
      <c r="A216" s="1162"/>
      <c r="B216" s="1157"/>
      <c r="C216" s="1160"/>
      <c r="D216" s="645" t="s">
        <v>7673</v>
      </c>
      <c r="E216" s="1160"/>
      <c r="F216" s="591">
        <v>1390.68</v>
      </c>
      <c r="G216" s="591" t="s">
        <v>3009</v>
      </c>
      <c r="H216" s="646">
        <v>43805</v>
      </c>
      <c r="I216" s="647" t="s">
        <v>7674</v>
      </c>
      <c r="J216" s="674" t="s">
        <v>7872</v>
      </c>
      <c r="K216" s="522" t="s">
        <v>496</v>
      </c>
      <c r="L216" s="523"/>
      <c r="M216" s="522" t="s">
        <v>496</v>
      </c>
      <c r="N216" s="523"/>
      <c r="O216" s="524" t="s">
        <v>496</v>
      </c>
      <c r="P216" s="524"/>
      <c r="Q216" s="524"/>
      <c r="R216" s="524"/>
      <c r="S216" s="526"/>
    </row>
    <row r="217" spans="1:19" s="514" customFormat="1" ht="40.5" customHeight="1" x14ac:dyDescent="0.2">
      <c r="A217" s="1162"/>
      <c r="B217" s="1157"/>
      <c r="C217" s="1160"/>
      <c r="D217" s="645" t="s">
        <v>7675</v>
      </c>
      <c r="E217" s="1160"/>
      <c r="F217" s="591">
        <v>18925.240000000002</v>
      </c>
      <c r="G217" s="591" t="s">
        <v>3009</v>
      </c>
      <c r="H217" s="646">
        <v>43805</v>
      </c>
      <c r="I217" s="647" t="s">
        <v>7674</v>
      </c>
      <c r="J217" s="674" t="s">
        <v>7873</v>
      </c>
      <c r="K217" s="522" t="s">
        <v>496</v>
      </c>
      <c r="L217" s="523"/>
      <c r="M217" s="522" t="s">
        <v>496</v>
      </c>
      <c r="N217" s="523"/>
      <c r="O217" s="524" t="s">
        <v>496</v>
      </c>
      <c r="P217" s="524"/>
      <c r="Q217" s="524" t="s">
        <v>496</v>
      </c>
      <c r="R217" s="524"/>
      <c r="S217" s="526" t="s">
        <v>8332</v>
      </c>
    </row>
    <row r="218" spans="1:19" s="514" customFormat="1" ht="40.5" customHeight="1" x14ac:dyDescent="0.2">
      <c r="A218" s="1146"/>
      <c r="B218" s="1158"/>
      <c r="C218" s="1161"/>
      <c r="D218" s="645" t="s">
        <v>7622</v>
      </c>
      <c r="E218" s="1161"/>
      <c r="F218" s="591">
        <v>7402.6</v>
      </c>
      <c r="G218" s="591" t="s">
        <v>3009</v>
      </c>
      <c r="H218" s="646">
        <v>43805</v>
      </c>
      <c r="I218" s="647" t="s">
        <v>7671</v>
      </c>
      <c r="J218" s="674" t="s">
        <v>7874</v>
      </c>
      <c r="K218" s="522" t="s">
        <v>496</v>
      </c>
      <c r="L218" s="523"/>
      <c r="M218" s="522" t="s">
        <v>496</v>
      </c>
      <c r="N218" s="523"/>
      <c r="O218" s="524" t="s">
        <v>496</v>
      </c>
      <c r="P218" s="524"/>
      <c r="Q218" s="524"/>
      <c r="R218" s="524"/>
      <c r="S218" s="526"/>
    </row>
    <row r="219" spans="1:19" s="514" customFormat="1" ht="43.5" customHeight="1" x14ac:dyDescent="0.2">
      <c r="A219" s="644">
        <v>125</v>
      </c>
      <c r="B219" s="633" t="s">
        <v>7682</v>
      </c>
      <c r="C219" s="645" t="s">
        <v>7676</v>
      </c>
      <c r="D219" s="645" t="s">
        <v>3904</v>
      </c>
      <c r="E219" s="645" t="s">
        <v>7721</v>
      </c>
      <c r="F219" s="591">
        <v>1125</v>
      </c>
      <c r="G219" s="591" t="s">
        <v>3128</v>
      </c>
      <c r="H219" s="646">
        <v>43749</v>
      </c>
      <c r="I219" s="647" t="s">
        <v>7677</v>
      </c>
      <c r="J219" s="674" t="s">
        <v>7678</v>
      </c>
      <c r="K219" s="626" t="s">
        <v>496</v>
      </c>
      <c r="L219" s="626"/>
      <c r="M219" s="626" t="s">
        <v>496</v>
      </c>
      <c r="N219" s="626"/>
      <c r="O219" s="626" t="s">
        <v>496</v>
      </c>
      <c r="P219" s="626"/>
      <c r="Q219" s="626"/>
      <c r="R219" s="626"/>
      <c r="S219" s="629"/>
    </row>
    <row r="220" spans="1:19" s="514" customFormat="1" ht="48" x14ac:dyDescent="0.2">
      <c r="A220" s="644">
        <v>126</v>
      </c>
      <c r="B220" s="633" t="s">
        <v>7679</v>
      </c>
      <c r="C220" s="645" t="s">
        <v>7220</v>
      </c>
      <c r="D220" s="645" t="s">
        <v>2744</v>
      </c>
      <c r="E220" s="645" t="s">
        <v>7722</v>
      </c>
      <c r="F220" s="591">
        <v>740</v>
      </c>
      <c r="G220" s="591" t="s">
        <v>3128</v>
      </c>
      <c r="H220" s="646">
        <v>43741</v>
      </c>
      <c r="I220" s="647" t="s">
        <v>7680</v>
      </c>
      <c r="J220" s="674" t="s">
        <v>7681</v>
      </c>
      <c r="K220" s="824" t="s">
        <v>6123</v>
      </c>
      <c r="L220" s="824" t="s">
        <v>6123</v>
      </c>
      <c r="M220" s="824" t="s">
        <v>6123</v>
      </c>
      <c r="N220" s="824" t="s">
        <v>6123</v>
      </c>
      <c r="O220" s="824" t="s">
        <v>6123</v>
      </c>
      <c r="P220" s="824" t="s">
        <v>6123</v>
      </c>
      <c r="Q220" s="824" t="s">
        <v>6123</v>
      </c>
      <c r="R220" s="824" t="s">
        <v>6123</v>
      </c>
      <c r="S220" s="526" t="s">
        <v>8679</v>
      </c>
    </row>
    <row r="221" spans="1:19" s="514" customFormat="1" ht="36" x14ac:dyDescent="0.2">
      <c r="A221" s="1145">
        <v>127</v>
      </c>
      <c r="B221" s="1156" t="s">
        <v>7683</v>
      </c>
      <c r="C221" s="1159" t="s">
        <v>5866</v>
      </c>
      <c r="D221" s="645" t="s">
        <v>5022</v>
      </c>
      <c r="E221" s="1159" t="s">
        <v>7723</v>
      </c>
      <c r="F221" s="591">
        <v>690</v>
      </c>
      <c r="G221" s="591" t="s">
        <v>3128</v>
      </c>
      <c r="H221" s="646">
        <v>43767</v>
      </c>
      <c r="I221" s="647" t="s">
        <v>7767</v>
      </c>
      <c r="J221" s="674" t="s">
        <v>8333</v>
      </c>
      <c r="K221" s="522"/>
      <c r="L221" s="522" t="s">
        <v>496</v>
      </c>
      <c r="M221" s="522" t="s">
        <v>496</v>
      </c>
      <c r="N221" s="523"/>
      <c r="O221" s="524" t="s">
        <v>496</v>
      </c>
      <c r="P221" s="524"/>
      <c r="Q221" s="524"/>
      <c r="R221" s="524" t="s">
        <v>496</v>
      </c>
      <c r="S221" s="526" t="s">
        <v>7511</v>
      </c>
    </row>
    <row r="222" spans="1:19" s="514" customFormat="1" ht="39.75" customHeight="1" x14ac:dyDescent="0.2">
      <c r="A222" s="1162"/>
      <c r="B222" s="1157"/>
      <c r="C222" s="1160"/>
      <c r="D222" s="645" t="s">
        <v>5019</v>
      </c>
      <c r="E222" s="1160"/>
      <c r="F222" s="591">
        <v>640</v>
      </c>
      <c r="G222" s="591" t="s">
        <v>3128</v>
      </c>
      <c r="H222" s="646">
        <v>43767</v>
      </c>
      <c r="I222" s="647" t="s">
        <v>7623</v>
      </c>
      <c r="J222" s="674" t="s">
        <v>8334</v>
      </c>
      <c r="K222" s="522" t="s">
        <v>496</v>
      </c>
      <c r="L222" s="523"/>
      <c r="M222" s="522" t="s">
        <v>496</v>
      </c>
      <c r="N222" s="523"/>
      <c r="O222" s="524" t="s">
        <v>496</v>
      </c>
      <c r="P222" s="524"/>
      <c r="Q222" s="524"/>
      <c r="R222" s="524"/>
      <c r="S222" s="526"/>
    </row>
    <row r="223" spans="1:19" s="514" customFormat="1" ht="48" x14ac:dyDescent="0.2">
      <c r="A223" s="1146"/>
      <c r="B223" s="1158"/>
      <c r="C223" s="1161"/>
      <c r="D223" s="645" t="s">
        <v>7103</v>
      </c>
      <c r="E223" s="1161"/>
      <c r="F223" s="591">
        <v>252</v>
      </c>
      <c r="G223" s="591" t="s">
        <v>3128</v>
      </c>
      <c r="H223" s="646">
        <v>43767</v>
      </c>
      <c r="I223" s="647" t="s">
        <v>8335</v>
      </c>
      <c r="J223" s="674" t="s">
        <v>8336</v>
      </c>
      <c r="K223" s="522" t="s">
        <v>496</v>
      </c>
      <c r="L223" s="523"/>
      <c r="M223" s="522" t="s">
        <v>496</v>
      </c>
      <c r="N223" s="523"/>
      <c r="O223" s="524" t="s">
        <v>496</v>
      </c>
      <c r="P223" s="524"/>
      <c r="Q223" s="524"/>
      <c r="R223" s="524"/>
      <c r="S223" s="526"/>
    </row>
    <row r="224" spans="1:19" s="514" customFormat="1" ht="36" x14ac:dyDescent="0.2">
      <c r="A224" s="644">
        <v>128</v>
      </c>
      <c r="B224" s="633" t="s">
        <v>7684</v>
      </c>
      <c r="C224" s="645" t="s">
        <v>7685</v>
      </c>
      <c r="D224" s="645" t="s">
        <v>7103</v>
      </c>
      <c r="E224" s="645" t="s">
        <v>7724</v>
      </c>
      <c r="F224" s="591">
        <v>239</v>
      </c>
      <c r="G224" s="591" t="s">
        <v>3128</v>
      </c>
      <c r="H224" s="646">
        <v>43752</v>
      </c>
      <c r="I224" s="647" t="s">
        <v>7664</v>
      </c>
      <c r="J224" s="674" t="s">
        <v>7686</v>
      </c>
      <c r="K224" s="522" t="s">
        <v>496</v>
      </c>
      <c r="L224" s="523"/>
      <c r="M224" s="522" t="s">
        <v>496</v>
      </c>
      <c r="N224" s="523"/>
      <c r="O224" s="524" t="s">
        <v>496</v>
      </c>
      <c r="P224" s="524"/>
      <c r="Q224" s="524"/>
      <c r="R224" s="524"/>
      <c r="S224" s="526"/>
    </row>
    <row r="225" spans="1:19" s="514" customFormat="1" ht="36" x14ac:dyDescent="0.2">
      <c r="A225" s="644">
        <v>129</v>
      </c>
      <c r="B225" s="633" t="s">
        <v>7687</v>
      </c>
      <c r="C225" s="645" t="s">
        <v>7688</v>
      </c>
      <c r="D225" s="645" t="s">
        <v>7689</v>
      </c>
      <c r="E225" s="645" t="s">
        <v>7725</v>
      </c>
      <c r="F225" s="591">
        <v>240</v>
      </c>
      <c r="G225" s="591" t="s">
        <v>3128</v>
      </c>
      <c r="H225" s="646">
        <v>43753</v>
      </c>
      <c r="I225" s="647" t="s">
        <v>7690</v>
      </c>
      <c r="J225" s="674" t="s">
        <v>7691</v>
      </c>
      <c r="K225" s="522" t="s">
        <v>496</v>
      </c>
      <c r="L225" s="523"/>
      <c r="M225" s="522" t="s">
        <v>496</v>
      </c>
      <c r="N225" s="523"/>
      <c r="O225" s="524" t="s">
        <v>496</v>
      </c>
      <c r="P225" s="524"/>
      <c r="Q225" s="524"/>
      <c r="R225" s="524"/>
      <c r="S225" s="526"/>
    </row>
    <row r="226" spans="1:19" s="514" customFormat="1" ht="48" x14ac:dyDescent="0.2">
      <c r="A226" s="1145">
        <v>130</v>
      </c>
      <c r="B226" s="1156" t="s">
        <v>7692</v>
      </c>
      <c r="C226" s="1159" t="s">
        <v>7693</v>
      </c>
      <c r="D226" s="645" t="s">
        <v>7746</v>
      </c>
      <c r="E226" s="1159" t="s">
        <v>7726</v>
      </c>
      <c r="F226" s="591">
        <v>195.5</v>
      </c>
      <c r="G226" s="591" t="s">
        <v>3009</v>
      </c>
      <c r="H226" s="646">
        <v>43780</v>
      </c>
      <c r="I226" s="647" t="s">
        <v>7747</v>
      </c>
      <c r="J226" s="674" t="s">
        <v>7748</v>
      </c>
      <c r="K226" s="522" t="s">
        <v>496</v>
      </c>
      <c r="L226" s="523"/>
      <c r="M226" s="522" t="s">
        <v>496</v>
      </c>
      <c r="N226" s="523"/>
      <c r="O226" s="524" t="s">
        <v>496</v>
      </c>
      <c r="P226" s="524"/>
      <c r="Q226" s="524"/>
      <c r="R226" s="524"/>
      <c r="S226" s="526"/>
    </row>
    <row r="227" spans="1:19" s="514" customFormat="1" ht="48" x14ac:dyDescent="0.2">
      <c r="A227" s="1162"/>
      <c r="B227" s="1157"/>
      <c r="C227" s="1160"/>
      <c r="D227" s="645" t="s">
        <v>7749</v>
      </c>
      <c r="E227" s="1160"/>
      <c r="F227" s="591">
        <v>400</v>
      </c>
      <c r="G227" s="591" t="s">
        <v>3009</v>
      </c>
      <c r="H227" s="646">
        <v>43780</v>
      </c>
      <c r="I227" s="647" t="s">
        <v>7747</v>
      </c>
      <c r="J227" s="674" t="s">
        <v>7750</v>
      </c>
      <c r="K227" s="522" t="s">
        <v>496</v>
      </c>
      <c r="L227" s="522"/>
      <c r="M227" s="522" t="s">
        <v>496</v>
      </c>
      <c r="N227" s="523"/>
      <c r="O227" s="524" t="s">
        <v>496</v>
      </c>
      <c r="P227" s="524"/>
      <c r="Q227" s="524"/>
      <c r="R227" s="524" t="s">
        <v>496</v>
      </c>
      <c r="S227" s="526" t="s">
        <v>8337</v>
      </c>
    </row>
    <row r="228" spans="1:19" s="514" customFormat="1" ht="42" customHeight="1" x14ac:dyDescent="0.2">
      <c r="A228" s="1162"/>
      <c r="B228" s="1157"/>
      <c r="C228" s="1160"/>
      <c r="D228" s="645" t="s">
        <v>5382</v>
      </c>
      <c r="E228" s="1160"/>
      <c r="F228" s="591">
        <v>772.65</v>
      </c>
      <c r="G228" s="591" t="s">
        <v>3009</v>
      </c>
      <c r="H228" s="646">
        <v>43780</v>
      </c>
      <c r="I228" s="647" t="s">
        <v>7751</v>
      </c>
      <c r="J228" s="674" t="s">
        <v>7752</v>
      </c>
      <c r="K228" s="522" t="s">
        <v>496</v>
      </c>
      <c r="L228" s="523"/>
      <c r="M228" s="522" t="s">
        <v>496</v>
      </c>
      <c r="N228" s="523"/>
      <c r="O228" s="524" t="s">
        <v>496</v>
      </c>
      <c r="P228" s="524"/>
      <c r="Q228" s="524"/>
      <c r="R228" s="524"/>
      <c r="S228" s="526"/>
    </row>
    <row r="229" spans="1:19" s="514" customFormat="1" ht="53.25" customHeight="1" x14ac:dyDescent="0.2">
      <c r="A229" s="1162"/>
      <c r="B229" s="1157"/>
      <c r="C229" s="1160"/>
      <c r="D229" s="645" t="s">
        <v>5893</v>
      </c>
      <c r="E229" s="1160"/>
      <c r="F229" s="591">
        <v>1249.5</v>
      </c>
      <c r="G229" s="591" t="s">
        <v>3009</v>
      </c>
      <c r="H229" s="646">
        <v>43780</v>
      </c>
      <c r="I229" s="647" t="s">
        <v>7747</v>
      </c>
      <c r="J229" s="674" t="s">
        <v>7753</v>
      </c>
      <c r="K229" s="522" t="s">
        <v>496</v>
      </c>
      <c r="L229" s="523"/>
      <c r="M229" s="522" t="s">
        <v>496</v>
      </c>
      <c r="N229" s="523"/>
      <c r="O229" s="524" t="s">
        <v>496</v>
      </c>
      <c r="P229" s="524"/>
      <c r="Q229" s="524"/>
      <c r="R229" s="524"/>
      <c r="S229" s="526"/>
    </row>
    <row r="230" spans="1:19" s="514" customFormat="1" ht="56.25" customHeight="1" x14ac:dyDescent="0.2">
      <c r="A230" s="1146"/>
      <c r="B230" s="1158"/>
      <c r="C230" s="1161"/>
      <c r="D230" s="645" t="s">
        <v>3826</v>
      </c>
      <c r="E230" s="1161"/>
      <c r="F230" s="591">
        <v>40</v>
      </c>
      <c r="G230" s="591" t="s">
        <v>3009</v>
      </c>
      <c r="H230" s="646">
        <v>43780</v>
      </c>
      <c r="I230" s="647" t="s">
        <v>7747</v>
      </c>
      <c r="J230" s="674" t="s">
        <v>7754</v>
      </c>
      <c r="K230" s="522" t="s">
        <v>496</v>
      </c>
      <c r="L230" s="523"/>
      <c r="M230" s="522" t="s">
        <v>496</v>
      </c>
      <c r="N230" s="523"/>
      <c r="O230" s="524" t="s">
        <v>496</v>
      </c>
      <c r="P230" s="524"/>
      <c r="Q230" s="524"/>
      <c r="R230" s="524"/>
      <c r="S230" s="526"/>
    </row>
    <row r="231" spans="1:19" s="514" customFormat="1" ht="33" customHeight="1" x14ac:dyDescent="0.2">
      <c r="A231" s="1145">
        <v>131</v>
      </c>
      <c r="B231" s="1156" t="s">
        <v>7694</v>
      </c>
      <c r="C231" s="1159" t="s">
        <v>7695</v>
      </c>
      <c r="D231" s="645" t="s">
        <v>4108</v>
      </c>
      <c r="E231" s="1173" t="s">
        <v>7727</v>
      </c>
      <c r="F231" s="591">
        <v>1668.22</v>
      </c>
      <c r="G231" s="591" t="s">
        <v>3009</v>
      </c>
      <c r="H231" s="646">
        <v>43776</v>
      </c>
      <c r="I231" s="647" t="s">
        <v>7755</v>
      </c>
      <c r="J231" s="674" t="s">
        <v>7756</v>
      </c>
      <c r="K231" s="522" t="s">
        <v>496</v>
      </c>
      <c r="L231" s="523"/>
      <c r="M231" s="522" t="s">
        <v>496</v>
      </c>
      <c r="N231" s="523"/>
      <c r="O231" s="524" t="s">
        <v>496</v>
      </c>
      <c r="P231" s="524"/>
      <c r="Q231" s="524"/>
      <c r="R231" s="524"/>
      <c r="S231" s="526"/>
    </row>
    <row r="232" spans="1:19" s="514" customFormat="1" ht="33" customHeight="1" x14ac:dyDescent="0.2">
      <c r="A232" s="1162"/>
      <c r="B232" s="1157"/>
      <c r="C232" s="1160"/>
      <c r="D232" s="645" t="s">
        <v>7469</v>
      </c>
      <c r="E232" s="1174"/>
      <c r="F232" s="591">
        <v>525</v>
      </c>
      <c r="G232" s="591" t="s">
        <v>3009</v>
      </c>
      <c r="H232" s="646">
        <v>43776</v>
      </c>
      <c r="I232" s="647" t="s">
        <v>7757</v>
      </c>
      <c r="J232" s="674" t="s">
        <v>7758</v>
      </c>
      <c r="K232" s="522" t="s">
        <v>496</v>
      </c>
      <c r="L232" s="523"/>
      <c r="M232" s="522" t="s">
        <v>496</v>
      </c>
      <c r="N232" s="523"/>
      <c r="O232" s="524" t="s">
        <v>496</v>
      </c>
      <c r="P232" s="524"/>
      <c r="Q232" s="524"/>
      <c r="R232" s="524"/>
      <c r="S232" s="526"/>
    </row>
    <row r="233" spans="1:19" s="514" customFormat="1" ht="33" customHeight="1" x14ac:dyDescent="0.2">
      <c r="A233" s="1146"/>
      <c r="B233" s="1158"/>
      <c r="C233" s="1161"/>
      <c r="D233" s="645" t="s">
        <v>7759</v>
      </c>
      <c r="E233" s="1175"/>
      <c r="F233" s="591">
        <v>1611.38</v>
      </c>
      <c r="G233" s="591" t="s">
        <v>3009</v>
      </c>
      <c r="H233" s="646" t="s">
        <v>7760</v>
      </c>
      <c r="I233" s="647" t="s">
        <v>7761</v>
      </c>
      <c r="J233" s="674" t="s">
        <v>7762</v>
      </c>
      <c r="K233" s="522" t="s">
        <v>496</v>
      </c>
      <c r="L233" s="523"/>
      <c r="M233" s="522" t="s">
        <v>496</v>
      </c>
      <c r="N233" s="523"/>
      <c r="O233" s="524" t="s">
        <v>496</v>
      </c>
      <c r="P233" s="524"/>
      <c r="Q233" s="524"/>
      <c r="R233" s="524"/>
      <c r="S233" s="526"/>
    </row>
    <row r="234" spans="1:19" s="514" customFormat="1" ht="60" x14ac:dyDescent="0.2">
      <c r="A234" s="644">
        <v>132</v>
      </c>
      <c r="B234" s="633" t="s">
        <v>7696</v>
      </c>
      <c r="C234" s="645" t="s">
        <v>7697</v>
      </c>
      <c r="D234" s="645" t="s">
        <v>2551</v>
      </c>
      <c r="E234" s="645" t="s">
        <v>7698</v>
      </c>
      <c r="F234" s="591">
        <v>528.84</v>
      </c>
      <c r="G234" s="591" t="s">
        <v>3128</v>
      </c>
      <c r="H234" s="646">
        <v>43753</v>
      </c>
      <c r="I234" s="647" t="s">
        <v>7699</v>
      </c>
      <c r="J234" s="674" t="s">
        <v>7700</v>
      </c>
      <c r="K234" s="657" t="s">
        <v>496</v>
      </c>
      <c r="L234" s="658"/>
      <c r="M234" s="657" t="s">
        <v>496</v>
      </c>
      <c r="N234" s="658"/>
      <c r="O234" s="649" t="s">
        <v>496</v>
      </c>
      <c r="P234" s="649"/>
      <c r="Q234" s="649"/>
      <c r="R234" s="659"/>
      <c r="S234" s="660"/>
    </row>
    <row r="235" spans="1:19" s="514" customFormat="1" ht="48" x14ac:dyDescent="0.2">
      <c r="A235" s="644">
        <v>133</v>
      </c>
      <c r="B235" s="633" t="s">
        <v>7701</v>
      </c>
      <c r="C235" s="645" t="s">
        <v>7702</v>
      </c>
      <c r="D235" s="645" t="s">
        <v>7763</v>
      </c>
      <c r="E235" s="645" t="s">
        <v>7728</v>
      </c>
      <c r="F235" s="591">
        <v>2950</v>
      </c>
      <c r="G235" s="591" t="s">
        <v>3009</v>
      </c>
      <c r="H235" s="646">
        <v>43777</v>
      </c>
      <c r="I235" s="647" t="s">
        <v>7764</v>
      </c>
      <c r="J235" s="674" t="s">
        <v>7765</v>
      </c>
      <c r="K235" s="657" t="s">
        <v>496</v>
      </c>
      <c r="L235" s="658"/>
      <c r="M235" s="657" t="s">
        <v>496</v>
      </c>
      <c r="N235" s="658"/>
      <c r="O235" s="649" t="s">
        <v>496</v>
      </c>
      <c r="P235" s="649"/>
      <c r="Q235" s="649"/>
      <c r="R235" s="659"/>
      <c r="S235" s="660"/>
    </row>
    <row r="236" spans="1:19" s="514" customFormat="1" ht="47.25" customHeight="1" x14ac:dyDescent="0.2">
      <c r="A236" s="644">
        <v>134</v>
      </c>
      <c r="B236" s="633" t="s">
        <v>7703</v>
      </c>
      <c r="C236" s="645" t="s">
        <v>6816</v>
      </c>
      <c r="D236" s="645" t="s">
        <v>7766</v>
      </c>
      <c r="E236" s="645" t="s">
        <v>7722</v>
      </c>
      <c r="F236" s="591" t="s">
        <v>2534</v>
      </c>
      <c r="G236" s="591" t="s">
        <v>3128</v>
      </c>
      <c r="H236" s="646">
        <v>43766</v>
      </c>
      <c r="I236" s="647" t="s">
        <v>7766</v>
      </c>
      <c r="J236" s="688" t="s">
        <v>6060</v>
      </c>
      <c r="K236" s="657" t="s">
        <v>2534</v>
      </c>
      <c r="L236" s="657" t="s">
        <v>2534</v>
      </c>
      <c r="M236" s="657" t="s">
        <v>2534</v>
      </c>
      <c r="N236" s="657" t="s">
        <v>2534</v>
      </c>
      <c r="O236" s="649" t="s">
        <v>2534</v>
      </c>
      <c r="P236" s="649" t="s">
        <v>2534</v>
      </c>
      <c r="Q236" s="649"/>
      <c r="R236" s="659"/>
      <c r="S236" s="667" t="s">
        <v>8338</v>
      </c>
    </row>
    <row r="237" spans="1:19" s="514" customFormat="1" ht="28.5" customHeight="1" x14ac:dyDescent="0.2">
      <c r="A237" s="644">
        <v>135</v>
      </c>
      <c r="B237" s="633" t="s">
        <v>7704</v>
      </c>
      <c r="C237" s="645" t="s">
        <v>5929</v>
      </c>
      <c r="D237" s="645" t="s">
        <v>7018</v>
      </c>
      <c r="E237" s="645" t="s">
        <v>7729</v>
      </c>
      <c r="F237" s="591">
        <v>874.8</v>
      </c>
      <c r="G237" s="591" t="s">
        <v>3009</v>
      </c>
      <c r="H237" s="646">
        <v>43789</v>
      </c>
      <c r="I237" s="647" t="s">
        <v>5979</v>
      </c>
      <c r="J237" s="674" t="s">
        <v>7796</v>
      </c>
      <c r="K237" s="657" t="s">
        <v>496</v>
      </c>
      <c r="L237" s="658"/>
      <c r="M237" s="657" t="s">
        <v>496</v>
      </c>
      <c r="N237" s="658"/>
      <c r="O237" s="649" t="s">
        <v>496</v>
      </c>
      <c r="P237" s="649"/>
      <c r="Q237" s="649"/>
      <c r="R237" s="659"/>
      <c r="S237" s="660"/>
    </row>
    <row r="238" spans="1:19" s="514" customFormat="1" ht="48" customHeight="1" x14ac:dyDescent="0.2">
      <c r="A238" s="644">
        <v>136</v>
      </c>
      <c r="B238" s="633" t="s">
        <v>7705</v>
      </c>
      <c r="C238" s="645" t="s">
        <v>7009</v>
      </c>
      <c r="D238" s="645" t="s">
        <v>2706</v>
      </c>
      <c r="E238" s="645" t="s">
        <v>7730</v>
      </c>
      <c r="F238" s="591">
        <v>887.4</v>
      </c>
      <c r="G238" s="591" t="s">
        <v>3009</v>
      </c>
      <c r="H238" s="646">
        <v>43775</v>
      </c>
      <c r="I238" s="647" t="s">
        <v>7767</v>
      </c>
      <c r="J238" s="674" t="s">
        <v>7768</v>
      </c>
      <c r="K238" s="657" t="s">
        <v>496</v>
      </c>
      <c r="L238" s="658"/>
      <c r="M238" s="657" t="s">
        <v>496</v>
      </c>
      <c r="N238" s="658"/>
      <c r="O238" s="649" t="s">
        <v>496</v>
      </c>
      <c r="P238" s="649"/>
      <c r="Q238" s="649"/>
      <c r="R238" s="659"/>
      <c r="S238" s="660"/>
    </row>
    <row r="239" spans="1:19" s="514" customFormat="1" ht="61.5" customHeight="1" x14ac:dyDescent="0.2">
      <c r="A239" s="1145">
        <v>137</v>
      </c>
      <c r="B239" s="1156" t="s">
        <v>7706</v>
      </c>
      <c r="C239" s="1159" t="s">
        <v>7707</v>
      </c>
      <c r="D239" s="645" t="s">
        <v>7769</v>
      </c>
      <c r="E239" s="1159" t="s">
        <v>7731</v>
      </c>
      <c r="F239" s="591">
        <v>169.28</v>
      </c>
      <c r="G239" s="591" t="s">
        <v>3009</v>
      </c>
      <c r="H239" s="646">
        <v>43775</v>
      </c>
      <c r="I239" s="647" t="s">
        <v>7767</v>
      </c>
      <c r="J239" s="674" t="s">
        <v>7770</v>
      </c>
      <c r="K239" s="657" t="s">
        <v>496</v>
      </c>
      <c r="L239" s="658"/>
      <c r="M239" s="657" t="s">
        <v>496</v>
      </c>
      <c r="N239" s="658"/>
      <c r="O239" s="649" t="s">
        <v>496</v>
      </c>
      <c r="P239" s="649"/>
      <c r="Q239" s="649"/>
      <c r="R239" s="659"/>
      <c r="S239" s="660"/>
    </row>
    <row r="240" spans="1:19" s="514" customFormat="1" ht="45.75" customHeight="1" x14ac:dyDescent="0.2">
      <c r="A240" s="1146"/>
      <c r="B240" s="1158"/>
      <c r="C240" s="1161"/>
      <c r="D240" s="645" t="s">
        <v>2706</v>
      </c>
      <c r="E240" s="1161"/>
      <c r="F240" s="591">
        <v>225.45</v>
      </c>
      <c r="G240" s="591" t="s">
        <v>3009</v>
      </c>
      <c r="H240" s="646">
        <v>43775</v>
      </c>
      <c r="I240" s="647" t="s">
        <v>7767</v>
      </c>
      <c r="J240" s="674" t="s">
        <v>7771</v>
      </c>
      <c r="K240" s="657" t="s">
        <v>496</v>
      </c>
      <c r="L240" s="658"/>
      <c r="M240" s="657" t="s">
        <v>496</v>
      </c>
      <c r="N240" s="658"/>
      <c r="O240" s="649" t="s">
        <v>496</v>
      </c>
      <c r="P240" s="649"/>
      <c r="Q240" s="649"/>
      <c r="R240" s="659"/>
      <c r="S240" s="660"/>
    </row>
    <row r="241" spans="1:19" s="514" customFormat="1" ht="30" customHeight="1" x14ac:dyDescent="0.2">
      <c r="A241" s="1145">
        <v>138</v>
      </c>
      <c r="B241" s="1156" t="s">
        <v>7708</v>
      </c>
      <c r="C241" s="1173" t="s">
        <v>5559</v>
      </c>
      <c r="D241" s="645" t="s">
        <v>7772</v>
      </c>
      <c r="E241" s="1159" t="s">
        <v>7732</v>
      </c>
      <c r="F241" s="591">
        <v>74</v>
      </c>
      <c r="G241" s="591" t="s">
        <v>3009</v>
      </c>
      <c r="H241" s="646">
        <v>43775</v>
      </c>
      <c r="I241" s="647" t="s">
        <v>7492</v>
      </c>
      <c r="J241" s="674" t="s">
        <v>7773</v>
      </c>
      <c r="K241" s="657" t="s">
        <v>496</v>
      </c>
      <c r="L241" s="658"/>
      <c r="M241" s="657" t="s">
        <v>496</v>
      </c>
      <c r="N241" s="658"/>
      <c r="O241" s="649" t="s">
        <v>496</v>
      </c>
      <c r="P241" s="649"/>
      <c r="Q241" s="649"/>
      <c r="R241" s="659"/>
      <c r="S241" s="660"/>
    </row>
    <row r="242" spans="1:19" s="514" customFormat="1" ht="30" customHeight="1" x14ac:dyDescent="0.2">
      <c r="A242" s="1162"/>
      <c r="B242" s="1157"/>
      <c r="C242" s="1174"/>
      <c r="D242" s="645" t="s">
        <v>2699</v>
      </c>
      <c r="E242" s="1160"/>
      <c r="F242" s="591">
        <v>63.68</v>
      </c>
      <c r="G242" s="591" t="s">
        <v>3009</v>
      </c>
      <c r="H242" s="646">
        <v>43775</v>
      </c>
      <c r="I242" s="647" t="s">
        <v>7492</v>
      </c>
      <c r="J242" s="674" t="s">
        <v>7774</v>
      </c>
      <c r="K242" s="657" t="s">
        <v>496</v>
      </c>
      <c r="L242" s="658"/>
      <c r="M242" s="657" t="s">
        <v>496</v>
      </c>
      <c r="N242" s="658"/>
      <c r="O242" s="649" t="s">
        <v>496</v>
      </c>
      <c r="P242" s="649"/>
      <c r="Q242" s="649"/>
      <c r="R242" s="659"/>
      <c r="S242" s="660"/>
    </row>
    <row r="243" spans="1:19" s="514" customFormat="1" ht="30" customHeight="1" x14ac:dyDescent="0.2">
      <c r="A243" s="1162"/>
      <c r="B243" s="1157"/>
      <c r="C243" s="1174"/>
      <c r="D243" s="645" t="s">
        <v>7775</v>
      </c>
      <c r="E243" s="1160"/>
      <c r="F243" s="591">
        <v>60</v>
      </c>
      <c r="G243" s="591" t="s">
        <v>3009</v>
      </c>
      <c r="H243" s="646">
        <v>43775</v>
      </c>
      <c r="I243" s="647" t="s">
        <v>7776</v>
      </c>
      <c r="J243" s="674" t="s">
        <v>7777</v>
      </c>
      <c r="K243" s="657" t="s">
        <v>496</v>
      </c>
      <c r="L243" s="658"/>
      <c r="M243" s="657" t="s">
        <v>496</v>
      </c>
      <c r="N243" s="658"/>
      <c r="O243" s="649" t="s">
        <v>496</v>
      </c>
      <c r="P243" s="649"/>
      <c r="Q243" s="649"/>
      <c r="R243" s="659"/>
      <c r="S243" s="660"/>
    </row>
    <row r="244" spans="1:19" s="514" customFormat="1" ht="25.5" x14ac:dyDescent="0.2">
      <c r="A244" s="1146"/>
      <c r="B244" s="1158"/>
      <c r="C244" s="1175"/>
      <c r="D244" s="645" t="s">
        <v>7778</v>
      </c>
      <c r="E244" s="1161"/>
      <c r="F244" s="591">
        <v>72.849999999999994</v>
      </c>
      <c r="G244" s="591" t="s">
        <v>3009</v>
      </c>
      <c r="H244" s="646">
        <v>43775</v>
      </c>
      <c r="I244" s="647" t="s">
        <v>5377</v>
      </c>
      <c r="J244" s="674" t="s">
        <v>7779</v>
      </c>
      <c r="K244" s="657" t="s">
        <v>496</v>
      </c>
      <c r="L244" s="658"/>
      <c r="M244" s="657" t="s">
        <v>496</v>
      </c>
      <c r="N244" s="658"/>
      <c r="O244" s="649" t="s">
        <v>496</v>
      </c>
      <c r="P244" s="649"/>
      <c r="Q244" s="649"/>
      <c r="R244" s="659"/>
      <c r="S244" s="660"/>
    </row>
    <row r="245" spans="1:19" s="514" customFormat="1" ht="42" customHeight="1" x14ac:dyDescent="0.2">
      <c r="A245" s="644">
        <v>139</v>
      </c>
      <c r="B245" s="633" t="s">
        <v>7709</v>
      </c>
      <c r="C245" s="645" t="s">
        <v>7710</v>
      </c>
      <c r="D245" s="645" t="s">
        <v>7227</v>
      </c>
      <c r="E245" s="645" t="s">
        <v>7733</v>
      </c>
      <c r="F245" s="591">
        <v>160.26</v>
      </c>
      <c r="G245" s="591" t="s">
        <v>3128</v>
      </c>
      <c r="H245" s="646">
        <v>43768</v>
      </c>
      <c r="I245" s="647" t="s">
        <v>7780</v>
      </c>
      <c r="J245" s="674" t="s">
        <v>7781</v>
      </c>
      <c r="K245" s="657" t="s">
        <v>496</v>
      </c>
      <c r="L245" s="658"/>
      <c r="M245" s="657" t="s">
        <v>496</v>
      </c>
      <c r="N245" s="658"/>
      <c r="O245" s="649" t="s">
        <v>496</v>
      </c>
      <c r="P245" s="649"/>
      <c r="Q245" s="649"/>
      <c r="R245" s="659"/>
      <c r="S245" s="660"/>
    </row>
    <row r="246" spans="1:19" s="514" customFormat="1" ht="60" x14ac:dyDescent="0.2">
      <c r="A246" s="644">
        <v>140</v>
      </c>
      <c r="B246" s="633" t="s">
        <v>7711</v>
      </c>
      <c r="C246" s="645" t="s">
        <v>7642</v>
      </c>
      <c r="D246" s="645" t="s">
        <v>2554</v>
      </c>
      <c r="E246" s="645" t="s">
        <v>7698</v>
      </c>
      <c r="F246" s="591">
        <v>162.72</v>
      </c>
      <c r="G246" s="591" t="s">
        <v>3128</v>
      </c>
      <c r="H246" s="646">
        <v>43762</v>
      </c>
      <c r="I246" s="647" t="s">
        <v>8339</v>
      </c>
      <c r="J246" s="674" t="s">
        <v>8340</v>
      </c>
      <c r="K246" s="657" t="s">
        <v>496</v>
      </c>
      <c r="L246" s="658"/>
      <c r="M246" s="657" t="s">
        <v>496</v>
      </c>
      <c r="N246" s="658"/>
      <c r="O246" s="649" t="s">
        <v>496</v>
      </c>
      <c r="P246" s="649"/>
      <c r="Q246" s="649"/>
      <c r="R246" s="659"/>
      <c r="S246" s="660"/>
    </row>
    <row r="247" spans="1:19" s="514" customFormat="1" ht="60" x14ac:dyDescent="0.2">
      <c r="A247" s="644">
        <v>141</v>
      </c>
      <c r="B247" s="633" t="s">
        <v>7712</v>
      </c>
      <c r="C247" s="645" t="s">
        <v>7642</v>
      </c>
      <c r="D247" s="645" t="s">
        <v>2551</v>
      </c>
      <c r="E247" s="645" t="s">
        <v>7698</v>
      </c>
      <c r="F247" s="591">
        <v>162.72</v>
      </c>
      <c r="G247" s="591" t="s">
        <v>3128</v>
      </c>
      <c r="H247" s="646">
        <v>43766</v>
      </c>
      <c r="I247" s="647" t="s">
        <v>7734</v>
      </c>
      <c r="J247" s="674" t="s">
        <v>8341</v>
      </c>
      <c r="K247" s="657" t="s">
        <v>496</v>
      </c>
      <c r="L247" s="658"/>
      <c r="M247" s="657" t="s">
        <v>496</v>
      </c>
      <c r="N247" s="658"/>
      <c r="O247" s="649" t="s">
        <v>496</v>
      </c>
      <c r="P247" s="649"/>
      <c r="Q247" s="649"/>
      <c r="R247" s="659"/>
      <c r="S247" s="660"/>
    </row>
    <row r="248" spans="1:19" s="514" customFormat="1" ht="51.75" customHeight="1" x14ac:dyDescent="0.2">
      <c r="A248" s="644">
        <v>142</v>
      </c>
      <c r="B248" s="633" t="s">
        <v>7736</v>
      </c>
      <c r="C248" s="645" t="s">
        <v>7782</v>
      </c>
      <c r="D248" s="645" t="s">
        <v>7749</v>
      </c>
      <c r="E248" s="645" t="s">
        <v>7783</v>
      </c>
      <c r="F248" s="591">
        <v>2015</v>
      </c>
      <c r="G248" s="591" t="s">
        <v>3009</v>
      </c>
      <c r="H248" s="646">
        <v>43777</v>
      </c>
      <c r="I248" s="647" t="s">
        <v>7784</v>
      </c>
      <c r="J248" s="674" t="s">
        <v>7785</v>
      </c>
      <c r="K248" s="522" t="s">
        <v>496</v>
      </c>
      <c r="L248" s="523"/>
      <c r="M248" s="522" t="s">
        <v>496</v>
      </c>
      <c r="N248" s="523"/>
      <c r="O248" s="524"/>
      <c r="P248" s="524"/>
      <c r="Q248" s="524" t="s">
        <v>496</v>
      </c>
      <c r="R248" s="524" t="s">
        <v>496</v>
      </c>
      <c r="S248" s="526"/>
    </row>
    <row r="249" spans="1:19" s="514" customFormat="1" ht="40.5" customHeight="1" x14ac:dyDescent="0.2">
      <c r="A249" s="644">
        <v>143</v>
      </c>
      <c r="B249" s="633" t="s">
        <v>7737</v>
      </c>
      <c r="C249" s="645" t="s">
        <v>6816</v>
      </c>
      <c r="D249" s="645" t="s">
        <v>6996</v>
      </c>
      <c r="E249" s="645" t="s">
        <v>8342</v>
      </c>
      <c r="F249" s="591">
        <v>6545</v>
      </c>
      <c r="G249" s="591" t="s">
        <v>3009</v>
      </c>
      <c r="H249" s="646">
        <v>43775</v>
      </c>
      <c r="I249" s="647" t="s">
        <v>7786</v>
      </c>
      <c r="J249" s="674" t="s">
        <v>7787</v>
      </c>
      <c r="K249" s="654"/>
      <c r="L249" s="655"/>
      <c r="M249" s="654"/>
      <c r="N249" s="655"/>
      <c r="O249" s="654"/>
      <c r="P249" s="654"/>
      <c r="Q249" s="654"/>
      <c r="R249" s="654"/>
      <c r="S249" s="526" t="s">
        <v>6987</v>
      </c>
    </row>
    <row r="250" spans="1:19" s="514" customFormat="1" ht="66.75" customHeight="1" x14ac:dyDescent="0.2">
      <c r="A250" s="644">
        <v>144</v>
      </c>
      <c r="B250" s="633" t="s">
        <v>7738</v>
      </c>
      <c r="C250" s="645" t="s">
        <v>7797</v>
      </c>
      <c r="D250" s="645" t="s">
        <v>7798</v>
      </c>
      <c r="E250" s="645" t="s">
        <v>8343</v>
      </c>
      <c r="F250" s="591">
        <v>2825</v>
      </c>
      <c r="G250" s="591" t="s">
        <v>3009</v>
      </c>
      <c r="H250" s="646">
        <v>43790</v>
      </c>
      <c r="I250" s="647" t="s">
        <v>7799</v>
      </c>
      <c r="J250" s="674" t="s">
        <v>7800</v>
      </c>
      <c r="K250" s="657" t="s">
        <v>496</v>
      </c>
      <c r="L250" s="658"/>
      <c r="M250" s="657" t="s">
        <v>496</v>
      </c>
      <c r="N250" s="658"/>
      <c r="O250" s="649" t="s">
        <v>496</v>
      </c>
      <c r="P250" s="649"/>
      <c r="Q250" s="649"/>
      <c r="R250" s="659"/>
      <c r="S250" s="660"/>
    </row>
    <row r="251" spans="1:19" s="514" customFormat="1" ht="61.5" customHeight="1" x14ac:dyDescent="0.2">
      <c r="A251" s="644">
        <v>145</v>
      </c>
      <c r="B251" s="633" t="s">
        <v>7739</v>
      </c>
      <c r="C251" s="645" t="s">
        <v>7801</v>
      </c>
      <c r="D251" s="645" t="s">
        <v>8344</v>
      </c>
      <c r="E251" s="645" t="s">
        <v>8344</v>
      </c>
      <c r="F251" s="688" t="s">
        <v>4328</v>
      </c>
      <c r="G251" s="591" t="s">
        <v>3075</v>
      </c>
      <c r="H251" s="688" t="s">
        <v>4328</v>
      </c>
      <c r="I251" s="645" t="s">
        <v>8344</v>
      </c>
      <c r="J251" s="688" t="s">
        <v>4328</v>
      </c>
      <c r="K251" s="665" t="s">
        <v>6060</v>
      </c>
      <c r="L251" s="665" t="s">
        <v>6060</v>
      </c>
      <c r="M251" s="665" t="s">
        <v>6060</v>
      </c>
      <c r="N251" s="665" t="s">
        <v>6060</v>
      </c>
      <c r="O251" s="665" t="s">
        <v>6060</v>
      </c>
      <c r="P251" s="665" t="s">
        <v>6060</v>
      </c>
      <c r="Q251" s="665" t="s">
        <v>6060</v>
      </c>
      <c r="R251" s="665" t="s">
        <v>6060</v>
      </c>
      <c r="S251" s="668" t="s">
        <v>8344</v>
      </c>
    </row>
    <row r="252" spans="1:19" s="514" customFormat="1" ht="56.25" customHeight="1" x14ac:dyDescent="0.2">
      <c r="A252" s="644">
        <v>146</v>
      </c>
      <c r="B252" s="633" t="s">
        <v>7740</v>
      </c>
      <c r="C252" s="645" t="s">
        <v>7802</v>
      </c>
      <c r="D252" s="645" t="s">
        <v>454</v>
      </c>
      <c r="E252" s="645" t="s">
        <v>8345</v>
      </c>
      <c r="F252" s="591">
        <v>2936</v>
      </c>
      <c r="G252" s="591" t="s">
        <v>3009</v>
      </c>
      <c r="H252" s="646">
        <v>43787</v>
      </c>
      <c r="I252" s="647" t="s">
        <v>7803</v>
      </c>
      <c r="J252" s="674" t="s">
        <v>7804</v>
      </c>
      <c r="K252" s="657" t="s">
        <v>496</v>
      </c>
      <c r="L252" s="658"/>
      <c r="M252" s="657" t="s">
        <v>496</v>
      </c>
      <c r="N252" s="658"/>
      <c r="O252" s="649"/>
      <c r="P252" s="649"/>
      <c r="Q252" s="649" t="s">
        <v>496</v>
      </c>
      <c r="R252" s="659"/>
      <c r="S252" s="660"/>
    </row>
    <row r="253" spans="1:19" s="514" customFormat="1" ht="42" customHeight="1" x14ac:dyDescent="0.2">
      <c r="A253" s="644">
        <v>147</v>
      </c>
      <c r="B253" s="633" t="s">
        <v>7741</v>
      </c>
      <c r="C253" s="645" t="s">
        <v>7805</v>
      </c>
      <c r="D253" s="645" t="s">
        <v>7826</v>
      </c>
      <c r="E253" s="645" t="s">
        <v>7827</v>
      </c>
      <c r="F253" s="591">
        <v>5555</v>
      </c>
      <c r="G253" s="591" t="s">
        <v>3075</v>
      </c>
      <c r="H253" s="646">
        <v>43811</v>
      </c>
      <c r="I253" s="647" t="s">
        <v>7492</v>
      </c>
      <c r="J253" s="674" t="s">
        <v>7828</v>
      </c>
      <c r="K253" s="522" t="s">
        <v>496</v>
      </c>
      <c r="L253" s="523"/>
      <c r="M253" s="522" t="s">
        <v>496</v>
      </c>
      <c r="N253" s="523"/>
      <c r="O253" s="524"/>
      <c r="P253" s="524"/>
      <c r="Q253" s="524" t="s">
        <v>496</v>
      </c>
      <c r="R253" s="524"/>
      <c r="S253" s="660"/>
    </row>
    <row r="254" spans="1:19" s="514" customFormat="1" ht="63" customHeight="1" x14ac:dyDescent="0.2">
      <c r="A254" s="644">
        <v>148</v>
      </c>
      <c r="B254" s="633" t="s">
        <v>7742</v>
      </c>
      <c r="C254" s="645" t="s">
        <v>7806</v>
      </c>
      <c r="D254" s="645" t="s">
        <v>7673</v>
      </c>
      <c r="E254" s="645" t="s">
        <v>7807</v>
      </c>
      <c r="F254" s="591">
        <v>4540</v>
      </c>
      <c r="G254" s="591" t="s">
        <v>3009</v>
      </c>
      <c r="H254" s="646">
        <v>43789</v>
      </c>
      <c r="I254" s="647" t="s">
        <v>7808</v>
      </c>
      <c r="J254" s="674" t="s">
        <v>7809</v>
      </c>
      <c r="K254" s="657" t="s">
        <v>496</v>
      </c>
      <c r="L254" s="658"/>
      <c r="M254" s="657" t="s">
        <v>496</v>
      </c>
      <c r="N254" s="658"/>
      <c r="O254" s="649"/>
      <c r="P254" s="649"/>
      <c r="Q254" s="649" t="s">
        <v>496</v>
      </c>
      <c r="R254" s="659"/>
      <c r="S254" s="660"/>
    </row>
    <row r="255" spans="1:19" s="514" customFormat="1" ht="42" customHeight="1" x14ac:dyDescent="0.2">
      <c r="A255" s="644">
        <v>149</v>
      </c>
      <c r="B255" s="633" t="s">
        <v>7743</v>
      </c>
      <c r="C255" s="645" t="s">
        <v>7810</v>
      </c>
      <c r="D255" s="645" t="s">
        <v>7811</v>
      </c>
      <c r="E255" s="645" t="s">
        <v>8346</v>
      </c>
      <c r="F255" s="591">
        <v>1793.6</v>
      </c>
      <c r="G255" s="591" t="s">
        <v>3009</v>
      </c>
      <c r="H255" s="646">
        <v>43788</v>
      </c>
      <c r="I255" s="647" t="s">
        <v>7812</v>
      </c>
      <c r="J255" s="674" t="s">
        <v>7813</v>
      </c>
      <c r="K255" s="524" t="s">
        <v>496</v>
      </c>
      <c r="L255" s="696"/>
      <c r="M255" s="524" t="s">
        <v>496</v>
      </c>
      <c r="N255" s="696"/>
      <c r="O255" s="524" t="s">
        <v>496</v>
      </c>
      <c r="P255" s="524"/>
      <c r="Q255" s="524"/>
      <c r="R255" s="524"/>
      <c r="S255" s="526"/>
    </row>
    <row r="256" spans="1:19" s="514" customFormat="1" ht="42" customHeight="1" x14ac:dyDescent="0.2">
      <c r="A256" s="644">
        <v>150</v>
      </c>
      <c r="B256" s="633" t="s">
        <v>7744</v>
      </c>
      <c r="C256" s="645" t="s">
        <v>7814</v>
      </c>
      <c r="D256" s="645" t="s">
        <v>7829</v>
      </c>
      <c r="E256" s="645" t="s">
        <v>7830</v>
      </c>
      <c r="F256" s="591">
        <v>450</v>
      </c>
      <c r="G256" s="591" t="s">
        <v>3075</v>
      </c>
      <c r="H256" s="646">
        <v>43795</v>
      </c>
      <c r="I256" s="647" t="s">
        <v>7831</v>
      </c>
      <c r="J256" s="674" t="s">
        <v>7832</v>
      </c>
      <c r="K256" s="522" t="s">
        <v>496</v>
      </c>
      <c r="L256" s="523"/>
      <c r="M256" s="522" t="s">
        <v>496</v>
      </c>
      <c r="N256" s="523"/>
      <c r="O256" s="524" t="s">
        <v>496</v>
      </c>
      <c r="P256" s="524"/>
      <c r="Q256" s="524"/>
      <c r="R256" s="524"/>
      <c r="S256" s="526"/>
    </row>
    <row r="257" spans="1:19" s="514" customFormat="1" ht="42" customHeight="1" x14ac:dyDescent="0.2">
      <c r="A257" s="1145">
        <v>151</v>
      </c>
      <c r="B257" s="1156" t="s">
        <v>7745</v>
      </c>
      <c r="C257" s="1159" t="s">
        <v>7815</v>
      </c>
      <c r="D257" s="645" t="s">
        <v>7833</v>
      </c>
      <c r="E257" s="1159" t="s">
        <v>7834</v>
      </c>
      <c r="F257" s="591">
        <v>1046</v>
      </c>
      <c r="G257" s="591" t="s">
        <v>3075</v>
      </c>
      <c r="H257" s="646">
        <v>43801</v>
      </c>
      <c r="I257" s="647" t="s">
        <v>7835</v>
      </c>
      <c r="J257" s="674" t="s">
        <v>7836</v>
      </c>
      <c r="K257" s="657" t="s">
        <v>496</v>
      </c>
      <c r="L257" s="658"/>
      <c r="M257" s="657" t="s">
        <v>496</v>
      </c>
      <c r="N257" s="658"/>
      <c r="O257" s="649"/>
      <c r="P257" s="649"/>
      <c r="Q257" s="649" t="s">
        <v>496</v>
      </c>
      <c r="R257" s="659"/>
      <c r="S257" s="660"/>
    </row>
    <row r="258" spans="1:19" s="514" customFormat="1" ht="42" customHeight="1" x14ac:dyDescent="0.2">
      <c r="A258" s="1162"/>
      <c r="B258" s="1157"/>
      <c r="C258" s="1160"/>
      <c r="D258" s="645" t="s">
        <v>7837</v>
      </c>
      <c r="E258" s="1160"/>
      <c r="F258" s="591">
        <v>2498.4</v>
      </c>
      <c r="G258" s="591" t="s">
        <v>3075</v>
      </c>
      <c r="H258" s="646">
        <v>43801</v>
      </c>
      <c r="I258" s="647" t="s">
        <v>7780</v>
      </c>
      <c r="J258" s="674" t="s">
        <v>7838</v>
      </c>
      <c r="K258" s="657" t="s">
        <v>496</v>
      </c>
      <c r="L258" s="658"/>
      <c r="M258" s="657" t="s">
        <v>496</v>
      </c>
      <c r="N258" s="658"/>
      <c r="O258" s="649"/>
      <c r="P258" s="649"/>
      <c r="Q258" s="649" t="s">
        <v>496</v>
      </c>
      <c r="R258" s="659"/>
      <c r="S258" s="660"/>
    </row>
    <row r="259" spans="1:19" s="514" customFormat="1" ht="42" customHeight="1" x14ac:dyDescent="0.2">
      <c r="A259" s="1162"/>
      <c r="B259" s="1157"/>
      <c r="C259" s="1160"/>
      <c r="D259" s="645" t="s">
        <v>4583</v>
      </c>
      <c r="E259" s="1160"/>
      <c r="F259" s="591">
        <v>1191.25</v>
      </c>
      <c r="G259" s="591" t="s">
        <v>3075</v>
      </c>
      <c r="H259" s="646">
        <v>43801</v>
      </c>
      <c r="I259" s="647" t="s">
        <v>7839</v>
      </c>
      <c r="J259" s="674" t="s">
        <v>7840</v>
      </c>
      <c r="K259" s="657" t="s">
        <v>496</v>
      </c>
      <c r="L259" s="658"/>
      <c r="M259" s="657" t="s">
        <v>496</v>
      </c>
      <c r="N259" s="658"/>
      <c r="O259" s="649"/>
      <c r="P259" s="649"/>
      <c r="Q259" s="649" t="s">
        <v>496</v>
      </c>
      <c r="R259" s="659"/>
      <c r="S259" s="660"/>
    </row>
    <row r="260" spans="1:19" s="514" customFormat="1" ht="42" customHeight="1" x14ac:dyDescent="0.2">
      <c r="A260" s="1146"/>
      <c r="B260" s="1158"/>
      <c r="C260" s="1161"/>
      <c r="D260" s="645" t="s">
        <v>7841</v>
      </c>
      <c r="E260" s="1161"/>
      <c r="F260" s="591">
        <v>1094</v>
      </c>
      <c r="G260" s="591" t="s">
        <v>3075</v>
      </c>
      <c r="H260" s="646">
        <v>43801</v>
      </c>
      <c r="I260" s="647" t="s">
        <v>7842</v>
      </c>
      <c r="J260" s="674" t="s">
        <v>7843</v>
      </c>
      <c r="K260" s="657" t="s">
        <v>496</v>
      </c>
      <c r="L260" s="658"/>
      <c r="M260" s="657" t="s">
        <v>496</v>
      </c>
      <c r="N260" s="658"/>
      <c r="O260" s="649"/>
      <c r="P260" s="649"/>
      <c r="Q260" s="649" t="s">
        <v>496</v>
      </c>
      <c r="R260" s="659"/>
      <c r="S260" s="660"/>
    </row>
    <row r="261" spans="1:19" s="514" customFormat="1" ht="61.5" customHeight="1" x14ac:dyDescent="0.2">
      <c r="A261" s="644">
        <v>152</v>
      </c>
      <c r="B261" s="633" t="s">
        <v>7788</v>
      </c>
      <c r="C261" s="645" t="s">
        <v>7816</v>
      </c>
      <c r="D261" s="645" t="s">
        <v>2554</v>
      </c>
      <c r="E261" s="645" t="s">
        <v>8347</v>
      </c>
      <c r="F261" s="591">
        <v>217</v>
      </c>
      <c r="G261" s="591" t="s">
        <v>3009</v>
      </c>
      <c r="H261" s="646">
        <v>43788</v>
      </c>
      <c r="I261" s="647" t="s">
        <v>7817</v>
      </c>
      <c r="J261" s="674" t="s">
        <v>7818</v>
      </c>
      <c r="K261" s="657" t="s">
        <v>496</v>
      </c>
      <c r="L261" s="658"/>
      <c r="M261" s="657" t="s">
        <v>496</v>
      </c>
      <c r="N261" s="658"/>
      <c r="O261" s="649" t="s">
        <v>496</v>
      </c>
      <c r="P261" s="649"/>
      <c r="Q261" s="649"/>
      <c r="R261" s="659"/>
      <c r="S261" s="660"/>
    </row>
    <row r="262" spans="1:19" s="514" customFormat="1" ht="78" customHeight="1" x14ac:dyDescent="0.2">
      <c r="A262" s="644">
        <v>153</v>
      </c>
      <c r="B262" s="633" t="s">
        <v>7789</v>
      </c>
      <c r="C262" s="645" t="s">
        <v>7819</v>
      </c>
      <c r="D262" s="645" t="s">
        <v>2554</v>
      </c>
      <c r="E262" s="645" t="s">
        <v>7844</v>
      </c>
      <c r="F262" s="591">
        <v>323.18</v>
      </c>
      <c r="G262" s="591" t="s">
        <v>3009</v>
      </c>
      <c r="H262" s="646">
        <v>43790</v>
      </c>
      <c r="I262" s="647" t="s">
        <v>7820</v>
      </c>
      <c r="J262" s="674" t="s">
        <v>7821</v>
      </c>
      <c r="K262" s="657" t="s">
        <v>496</v>
      </c>
      <c r="L262" s="658"/>
      <c r="M262" s="657" t="s">
        <v>496</v>
      </c>
      <c r="N262" s="658"/>
      <c r="O262" s="649" t="s">
        <v>496</v>
      </c>
      <c r="P262" s="649"/>
      <c r="Q262" s="649"/>
      <c r="R262" s="659"/>
      <c r="S262" s="660"/>
    </row>
    <row r="263" spans="1:19" s="514" customFormat="1" ht="42" customHeight="1" x14ac:dyDescent="0.2">
      <c r="A263" s="1145">
        <v>154</v>
      </c>
      <c r="B263" s="1156" t="s">
        <v>7790</v>
      </c>
      <c r="C263" s="1159" t="s">
        <v>7822</v>
      </c>
      <c r="D263" s="645" t="s">
        <v>7673</v>
      </c>
      <c r="E263" s="1159" t="s">
        <v>7845</v>
      </c>
      <c r="F263" s="591">
        <v>252.5</v>
      </c>
      <c r="G263" s="591" t="s">
        <v>3075</v>
      </c>
      <c r="H263" s="646">
        <v>43801</v>
      </c>
      <c r="I263" s="647" t="s">
        <v>7846</v>
      </c>
      <c r="J263" s="674" t="s">
        <v>7847</v>
      </c>
      <c r="K263" s="522" t="s">
        <v>496</v>
      </c>
      <c r="L263" s="523"/>
      <c r="M263" s="522" t="s">
        <v>496</v>
      </c>
      <c r="N263" s="523"/>
      <c r="O263" s="524" t="s">
        <v>496</v>
      </c>
      <c r="P263" s="524"/>
      <c r="Q263" s="524"/>
      <c r="R263" s="524"/>
      <c r="S263" s="660"/>
    </row>
    <row r="264" spans="1:19" s="514" customFormat="1" ht="42" customHeight="1" x14ac:dyDescent="0.2">
      <c r="A264" s="1162"/>
      <c r="B264" s="1157"/>
      <c r="C264" s="1160"/>
      <c r="D264" s="645" t="s">
        <v>7103</v>
      </c>
      <c r="E264" s="1160"/>
      <c r="F264" s="591">
        <v>238</v>
      </c>
      <c r="G264" s="591" t="s">
        <v>3075</v>
      </c>
      <c r="H264" s="646">
        <v>43801</v>
      </c>
      <c r="I264" s="647" t="s">
        <v>7846</v>
      </c>
      <c r="J264" s="674" t="s">
        <v>7800</v>
      </c>
      <c r="K264" s="522" t="s">
        <v>496</v>
      </c>
      <c r="L264" s="523"/>
      <c r="M264" s="522" t="s">
        <v>496</v>
      </c>
      <c r="N264" s="523"/>
      <c r="O264" s="524" t="s">
        <v>496</v>
      </c>
      <c r="P264" s="524"/>
      <c r="Q264" s="524"/>
      <c r="R264" s="524"/>
      <c r="S264" s="660"/>
    </row>
    <row r="265" spans="1:19" s="514" customFormat="1" ht="42" customHeight="1" x14ac:dyDescent="0.2">
      <c r="A265" s="1146"/>
      <c r="B265" s="1158"/>
      <c r="C265" s="1161"/>
      <c r="D265" s="645" t="s">
        <v>7848</v>
      </c>
      <c r="E265" s="1161"/>
      <c r="F265" s="591">
        <v>420</v>
      </c>
      <c r="G265" s="591" t="s">
        <v>3075</v>
      </c>
      <c r="H265" s="646">
        <v>43801</v>
      </c>
      <c r="I265" s="647" t="s">
        <v>7849</v>
      </c>
      <c r="J265" s="674" t="s">
        <v>7850</v>
      </c>
      <c r="K265" s="522" t="s">
        <v>496</v>
      </c>
      <c r="L265" s="523"/>
      <c r="M265" s="522" t="s">
        <v>496</v>
      </c>
      <c r="N265" s="523"/>
      <c r="O265" s="524" t="s">
        <v>496</v>
      </c>
      <c r="P265" s="524"/>
      <c r="Q265" s="524"/>
      <c r="R265" s="524"/>
      <c r="S265" s="660"/>
    </row>
    <row r="266" spans="1:19" s="514" customFormat="1" ht="72.75" customHeight="1" x14ac:dyDescent="0.2">
      <c r="A266" s="644">
        <v>155</v>
      </c>
      <c r="B266" s="633" t="s">
        <v>7791</v>
      </c>
      <c r="C266" s="645" t="s">
        <v>7823</v>
      </c>
      <c r="D266" s="645" t="s">
        <v>7851</v>
      </c>
      <c r="E266" s="645" t="s">
        <v>7852</v>
      </c>
      <c r="F266" s="591">
        <v>447.36</v>
      </c>
      <c r="G266" s="591" t="s">
        <v>3075</v>
      </c>
      <c r="H266" s="646">
        <v>43808</v>
      </c>
      <c r="I266" s="647" t="s">
        <v>7853</v>
      </c>
      <c r="J266" s="674" t="s">
        <v>7854</v>
      </c>
      <c r="K266" s="522"/>
      <c r="L266" s="522" t="s">
        <v>496</v>
      </c>
      <c r="M266" s="522" t="s">
        <v>496</v>
      </c>
      <c r="N266" s="523"/>
      <c r="O266" s="524" t="s">
        <v>496</v>
      </c>
      <c r="P266" s="524"/>
      <c r="Q266" s="524"/>
      <c r="R266" s="524" t="s">
        <v>496</v>
      </c>
      <c r="S266" s="526" t="s">
        <v>8507</v>
      </c>
    </row>
    <row r="267" spans="1:19" s="514" customFormat="1" ht="33" customHeight="1" x14ac:dyDescent="0.2">
      <c r="A267" s="1145">
        <v>156</v>
      </c>
      <c r="B267" s="1156" t="s">
        <v>7795</v>
      </c>
      <c r="C267" s="1159" t="s">
        <v>7824</v>
      </c>
      <c r="D267" s="645" t="s">
        <v>3676</v>
      </c>
      <c r="E267" s="1159" t="s">
        <v>7855</v>
      </c>
      <c r="F267" s="591">
        <v>1576</v>
      </c>
      <c r="G267" s="591" t="s">
        <v>3075</v>
      </c>
      <c r="H267" s="646">
        <v>43801</v>
      </c>
      <c r="I267" s="647" t="s">
        <v>5377</v>
      </c>
      <c r="J267" s="674" t="s">
        <v>7856</v>
      </c>
      <c r="K267" s="522" t="s">
        <v>496</v>
      </c>
      <c r="L267" s="523"/>
      <c r="M267" s="522" t="s">
        <v>496</v>
      </c>
      <c r="N267" s="523"/>
      <c r="O267" s="524" t="s">
        <v>496</v>
      </c>
      <c r="P267" s="524"/>
      <c r="Q267" s="524"/>
      <c r="R267" s="524"/>
      <c r="S267" s="526"/>
    </row>
    <row r="268" spans="1:19" s="514" customFormat="1" ht="33" customHeight="1" x14ac:dyDescent="0.2">
      <c r="A268" s="1162"/>
      <c r="B268" s="1157"/>
      <c r="C268" s="1160"/>
      <c r="D268" s="645" t="s">
        <v>4320</v>
      </c>
      <c r="E268" s="1160"/>
      <c r="F268" s="591">
        <v>160</v>
      </c>
      <c r="G268" s="591" t="s">
        <v>3075</v>
      </c>
      <c r="H268" s="646">
        <v>43801</v>
      </c>
      <c r="I268" s="647" t="s">
        <v>5377</v>
      </c>
      <c r="J268" s="674" t="s">
        <v>7857</v>
      </c>
      <c r="K268" s="522" t="s">
        <v>496</v>
      </c>
      <c r="L268" s="523"/>
      <c r="M268" s="522" t="s">
        <v>496</v>
      </c>
      <c r="N268" s="523"/>
      <c r="O268" s="524" t="s">
        <v>496</v>
      </c>
      <c r="P268" s="524"/>
      <c r="Q268" s="524"/>
      <c r="R268" s="524"/>
      <c r="S268" s="526"/>
    </row>
    <row r="269" spans="1:19" s="514" customFormat="1" ht="33" customHeight="1" x14ac:dyDescent="0.2">
      <c r="A269" s="1146"/>
      <c r="B269" s="1158"/>
      <c r="C269" s="1161"/>
      <c r="D269" s="645" t="s">
        <v>7103</v>
      </c>
      <c r="E269" s="1161"/>
      <c r="F269" s="591">
        <v>156</v>
      </c>
      <c r="G269" s="591" t="s">
        <v>3075</v>
      </c>
      <c r="H269" s="646">
        <v>43801</v>
      </c>
      <c r="I269" s="647" t="s">
        <v>5377</v>
      </c>
      <c r="J269" s="674" t="s">
        <v>7858</v>
      </c>
      <c r="K269" s="522" t="s">
        <v>496</v>
      </c>
      <c r="L269" s="523"/>
      <c r="M269" s="522" t="s">
        <v>496</v>
      </c>
      <c r="N269" s="523"/>
      <c r="O269" s="524" t="s">
        <v>496</v>
      </c>
      <c r="P269" s="524"/>
      <c r="Q269" s="524"/>
      <c r="R269" s="524"/>
      <c r="S269" s="526"/>
    </row>
    <row r="270" spans="1:19" s="514" customFormat="1" ht="42" customHeight="1" x14ac:dyDescent="0.2">
      <c r="A270" s="644">
        <v>157</v>
      </c>
      <c r="B270" s="633" t="s">
        <v>7859</v>
      </c>
      <c r="C270" s="640" t="s">
        <v>7860</v>
      </c>
      <c r="D270" s="645" t="s">
        <v>7227</v>
      </c>
      <c r="E270" s="592" t="s">
        <v>7861</v>
      </c>
      <c r="F270" s="591">
        <v>275</v>
      </c>
      <c r="G270" s="591" t="s">
        <v>3075</v>
      </c>
      <c r="H270" s="646">
        <v>43808</v>
      </c>
      <c r="I270" s="647" t="s">
        <v>7862</v>
      </c>
      <c r="J270" s="674" t="s">
        <v>7863</v>
      </c>
      <c r="K270" s="657" t="s">
        <v>496</v>
      </c>
      <c r="L270" s="658"/>
      <c r="M270" s="657" t="s">
        <v>496</v>
      </c>
      <c r="N270" s="658"/>
      <c r="O270" s="649" t="s">
        <v>496</v>
      </c>
      <c r="P270" s="649"/>
      <c r="Q270" s="649"/>
      <c r="R270" s="659"/>
      <c r="S270" s="660"/>
    </row>
    <row r="271" spans="1:19" s="514" customFormat="1" ht="48.75" thickBot="1" x14ac:dyDescent="0.25">
      <c r="A271" s="644">
        <v>158</v>
      </c>
      <c r="B271" s="633" t="s">
        <v>7864</v>
      </c>
      <c r="C271" s="645" t="s">
        <v>7865</v>
      </c>
      <c r="D271" s="645" t="s">
        <v>7538</v>
      </c>
      <c r="E271" s="592" t="s">
        <v>7866</v>
      </c>
      <c r="F271" s="591">
        <v>242.06</v>
      </c>
      <c r="G271" s="591" t="s">
        <v>3075</v>
      </c>
      <c r="H271" s="646">
        <v>43808</v>
      </c>
      <c r="I271" s="647" t="s">
        <v>7867</v>
      </c>
      <c r="J271" s="674" t="s">
        <v>7868</v>
      </c>
      <c r="K271" s="611" t="s">
        <v>496</v>
      </c>
      <c r="L271" s="612"/>
      <c r="M271" s="611" t="s">
        <v>496</v>
      </c>
      <c r="N271" s="612"/>
      <c r="O271" s="648" t="s">
        <v>496</v>
      </c>
      <c r="P271" s="648"/>
      <c r="Q271" s="648"/>
      <c r="R271" s="666"/>
      <c r="S271" s="662"/>
    </row>
    <row r="272" spans="1:19" s="520" customFormat="1" ht="23.25" customHeight="1" thickBot="1" x14ac:dyDescent="0.35">
      <c r="A272" s="1172" t="s">
        <v>6112</v>
      </c>
      <c r="B272" s="1172"/>
      <c r="C272" s="1172"/>
      <c r="D272" s="1172"/>
      <c r="E272" s="1172"/>
      <c r="F272" s="1172"/>
      <c r="G272" s="1172"/>
      <c r="H272" s="1172"/>
      <c r="I272" s="1172"/>
      <c r="J272" s="1172"/>
      <c r="K272" s="1172"/>
      <c r="L272" s="1172"/>
      <c r="M272" s="1172"/>
      <c r="N272" s="1172"/>
      <c r="O272" s="1172"/>
      <c r="P272" s="1172"/>
      <c r="Q272" s="1172"/>
      <c r="R272" s="1172"/>
      <c r="S272" s="1172"/>
    </row>
    <row r="273" spans="1:19" ht="75.75" customHeight="1" thickTop="1" x14ac:dyDescent="0.2">
      <c r="A273" s="1186" t="s">
        <v>7239</v>
      </c>
      <c r="B273" s="1166" t="s">
        <v>4857</v>
      </c>
      <c r="C273" s="1188" t="s">
        <v>5514</v>
      </c>
      <c r="D273" s="1163" t="s">
        <v>2520</v>
      </c>
      <c r="E273" s="1188" t="s">
        <v>2521</v>
      </c>
      <c r="F273" s="1194" t="s">
        <v>2522</v>
      </c>
      <c r="G273" s="1194" t="s">
        <v>2523</v>
      </c>
      <c r="H273" s="1166" t="s">
        <v>2524</v>
      </c>
      <c r="I273" s="1166" t="s">
        <v>2525</v>
      </c>
      <c r="J273" s="1166" t="s">
        <v>2526</v>
      </c>
      <c r="K273" s="1166" t="s">
        <v>1079</v>
      </c>
      <c r="L273" s="1166"/>
      <c r="M273" s="1166" t="s">
        <v>1080</v>
      </c>
      <c r="N273" s="1166"/>
      <c r="O273" s="1166" t="s">
        <v>1081</v>
      </c>
      <c r="P273" s="1166"/>
      <c r="Q273" s="1166"/>
      <c r="R273" s="1166"/>
      <c r="S273" s="1167" t="s">
        <v>1082</v>
      </c>
    </row>
    <row r="274" spans="1:19" ht="22.5" customHeight="1" x14ac:dyDescent="0.2">
      <c r="A274" s="1187"/>
      <c r="B274" s="1176"/>
      <c r="C274" s="1189"/>
      <c r="D274" s="1164"/>
      <c r="E274" s="1189"/>
      <c r="F274" s="1195"/>
      <c r="G274" s="1195"/>
      <c r="H274" s="1176"/>
      <c r="I274" s="1176"/>
      <c r="J274" s="1176"/>
      <c r="K274" s="582" t="s">
        <v>1085</v>
      </c>
      <c r="L274" s="582" t="s">
        <v>2527</v>
      </c>
      <c r="M274" s="582" t="s">
        <v>1085</v>
      </c>
      <c r="N274" s="582" t="s">
        <v>1084</v>
      </c>
      <c r="O274" s="582" t="s">
        <v>492</v>
      </c>
      <c r="P274" s="582" t="s">
        <v>493</v>
      </c>
      <c r="Q274" s="582" t="s">
        <v>494</v>
      </c>
      <c r="R274" s="582" t="s">
        <v>495</v>
      </c>
      <c r="S274" s="1168"/>
    </row>
    <row r="275" spans="1:19" s="528" customFormat="1" ht="48" x14ac:dyDescent="0.2">
      <c r="A275" s="570">
        <v>1</v>
      </c>
      <c r="B275" s="563" t="s">
        <v>7236</v>
      </c>
      <c r="C275" s="529" t="s">
        <v>7235</v>
      </c>
      <c r="D275" s="529" t="s">
        <v>4359</v>
      </c>
      <c r="E275" s="529" t="s">
        <v>5766</v>
      </c>
      <c r="F275" s="564">
        <v>87400</v>
      </c>
      <c r="G275" s="530" t="s">
        <v>2703</v>
      </c>
      <c r="H275" s="565">
        <v>43530</v>
      </c>
      <c r="I275" s="566" t="s">
        <v>7237</v>
      </c>
      <c r="J275" s="567" t="s">
        <v>7610</v>
      </c>
      <c r="K275" s="522"/>
      <c r="L275" s="523"/>
      <c r="M275" s="522"/>
      <c r="N275" s="523"/>
      <c r="O275" s="524"/>
      <c r="P275" s="524"/>
      <c r="Q275" s="524"/>
      <c r="R275" s="524"/>
      <c r="S275" s="526" t="s">
        <v>6987</v>
      </c>
    </row>
    <row r="276" spans="1:19" s="528" customFormat="1" ht="42" customHeight="1" x14ac:dyDescent="0.2">
      <c r="A276" s="570">
        <v>2</v>
      </c>
      <c r="B276" s="563" t="s">
        <v>7386</v>
      </c>
      <c r="C276" s="529" t="s">
        <v>6934</v>
      </c>
      <c r="D276" s="529" t="s">
        <v>3807</v>
      </c>
      <c r="E276" s="529" t="s">
        <v>7387</v>
      </c>
      <c r="F276" s="564">
        <v>90000</v>
      </c>
      <c r="G276" s="530" t="s">
        <v>2703</v>
      </c>
      <c r="H276" s="565">
        <v>43550</v>
      </c>
      <c r="I276" s="566" t="s">
        <v>7238</v>
      </c>
      <c r="J276" s="567" t="s">
        <v>7611</v>
      </c>
      <c r="K276" s="522" t="s">
        <v>496</v>
      </c>
      <c r="L276" s="523"/>
      <c r="M276" s="522" t="s">
        <v>496</v>
      </c>
      <c r="N276" s="523"/>
      <c r="O276" s="524" t="s">
        <v>496</v>
      </c>
      <c r="P276" s="524"/>
      <c r="Q276" s="524"/>
      <c r="R276" s="524"/>
      <c r="S276" s="526"/>
    </row>
    <row r="277" spans="1:19" s="528" customFormat="1" ht="45" customHeight="1" x14ac:dyDescent="0.2">
      <c r="A277" s="570">
        <v>3</v>
      </c>
      <c r="B277" s="571" t="s">
        <v>7506</v>
      </c>
      <c r="C277" s="572" t="s">
        <v>7507</v>
      </c>
      <c r="D277" s="596" t="s">
        <v>2854</v>
      </c>
      <c r="E277" s="572" t="s">
        <v>7571</v>
      </c>
      <c r="F277" s="573">
        <v>150000</v>
      </c>
      <c r="G277" s="583" t="s">
        <v>2612</v>
      </c>
      <c r="H277" s="584">
        <v>43630</v>
      </c>
      <c r="I277" s="585" t="s">
        <v>7649</v>
      </c>
      <c r="J277" s="587" t="s">
        <v>7650</v>
      </c>
      <c r="K277" s="522" t="s">
        <v>496</v>
      </c>
      <c r="L277" s="523"/>
      <c r="M277" s="522" t="s">
        <v>496</v>
      </c>
      <c r="N277" s="523"/>
      <c r="O277" s="524" t="s">
        <v>496</v>
      </c>
      <c r="P277" s="524"/>
      <c r="Q277" s="524"/>
      <c r="R277" s="524"/>
      <c r="S277" s="526"/>
    </row>
    <row r="278" spans="1:19" s="528" customFormat="1" ht="42.75" customHeight="1" thickBot="1" x14ac:dyDescent="0.25">
      <c r="A278" s="531">
        <v>4</v>
      </c>
      <c r="B278" s="574" t="s">
        <v>7508</v>
      </c>
      <c r="C278" s="575" t="s">
        <v>6114</v>
      </c>
      <c r="D278" s="575" t="s">
        <v>7509</v>
      </c>
      <c r="E278" s="575" t="s">
        <v>7572</v>
      </c>
      <c r="F278" s="532">
        <v>141000</v>
      </c>
      <c r="G278" s="578" t="s">
        <v>2612</v>
      </c>
      <c r="H278" s="586">
        <v>43630</v>
      </c>
      <c r="I278" s="580" t="s">
        <v>7651</v>
      </c>
      <c r="J278" s="419" t="s">
        <v>7652</v>
      </c>
      <c r="K278" s="554" t="s">
        <v>496</v>
      </c>
      <c r="L278" s="555"/>
      <c r="M278" s="554" t="s">
        <v>496</v>
      </c>
      <c r="N278" s="555"/>
      <c r="O278" s="556" t="s">
        <v>496</v>
      </c>
      <c r="P278" s="556"/>
      <c r="Q278" s="556"/>
      <c r="R278" s="556"/>
      <c r="S278" s="568"/>
    </row>
    <row r="279" spans="1:19" s="514" customFormat="1" ht="12.75" thickTop="1" x14ac:dyDescent="0.2">
      <c r="A279" s="527"/>
      <c r="B279" s="533"/>
      <c r="C279" s="534"/>
      <c r="D279" s="519"/>
      <c r="E279" s="519"/>
      <c r="F279" s="535"/>
      <c r="G279" s="535"/>
      <c r="H279" s="535"/>
      <c r="I279" s="535"/>
      <c r="J279" s="536"/>
      <c r="K279" s="537"/>
      <c r="L279" s="537"/>
      <c r="M279" s="537"/>
      <c r="N279" s="537"/>
      <c r="O279" s="538"/>
      <c r="P279" s="538"/>
      <c r="Q279" s="538"/>
      <c r="R279" s="538"/>
      <c r="S279" s="539"/>
    </row>
    <row r="280" spans="1:19" s="514" customFormat="1" ht="19.5" thickBot="1" x14ac:dyDescent="0.35">
      <c r="A280" s="1165" t="s">
        <v>7562</v>
      </c>
      <c r="B280" s="1165"/>
      <c r="C280" s="1165"/>
      <c r="D280" s="1165"/>
      <c r="E280" s="1165"/>
      <c r="F280" s="1165"/>
      <c r="G280" s="1165"/>
      <c r="H280" s="1165"/>
      <c r="I280" s="1165"/>
      <c r="J280" s="1165"/>
      <c r="K280" s="1165"/>
      <c r="L280" s="1165"/>
      <c r="M280" s="1165"/>
      <c r="N280" s="1165"/>
      <c r="O280" s="1165"/>
      <c r="P280" s="1165"/>
      <c r="Q280" s="1165"/>
      <c r="R280" s="1165"/>
      <c r="S280" s="1165"/>
    </row>
    <row r="281" spans="1:19" s="514" customFormat="1" ht="62.25" customHeight="1" thickTop="1" x14ac:dyDescent="0.2">
      <c r="A281" s="1186" t="s">
        <v>7239</v>
      </c>
      <c r="B281" s="1166" t="s">
        <v>4857</v>
      </c>
      <c r="C281" s="1188" t="s">
        <v>5514</v>
      </c>
      <c r="D281" s="1163" t="s">
        <v>2520</v>
      </c>
      <c r="E281" s="1188" t="s">
        <v>2521</v>
      </c>
      <c r="F281" s="1194" t="s">
        <v>2522</v>
      </c>
      <c r="G281" s="1194" t="s">
        <v>2523</v>
      </c>
      <c r="H281" s="1166" t="s">
        <v>2524</v>
      </c>
      <c r="I281" s="1166" t="s">
        <v>2525</v>
      </c>
      <c r="J281" s="1163" t="s">
        <v>2526</v>
      </c>
      <c r="K281" s="1166" t="s">
        <v>1079</v>
      </c>
      <c r="L281" s="1166"/>
      <c r="M281" s="1166" t="s">
        <v>1080</v>
      </c>
      <c r="N281" s="1166"/>
      <c r="O281" s="1166" t="s">
        <v>1081</v>
      </c>
      <c r="P281" s="1166"/>
      <c r="Q281" s="1166"/>
      <c r="R281" s="1166"/>
      <c r="S281" s="1167" t="s">
        <v>1082</v>
      </c>
    </row>
    <row r="282" spans="1:19" s="514" customFormat="1" ht="22.5" customHeight="1" x14ac:dyDescent="0.2">
      <c r="A282" s="1187"/>
      <c r="B282" s="1176"/>
      <c r="C282" s="1189"/>
      <c r="D282" s="1164"/>
      <c r="E282" s="1189"/>
      <c r="F282" s="1195"/>
      <c r="G282" s="1195"/>
      <c r="H282" s="1176"/>
      <c r="I282" s="1176"/>
      <c r="J282" s="1164"/>
      <c r="K282" s="582" t="s">
        <v>1085</v>
      </c>
      <c r="L282" s="582" t="s">
        <v>2527</v>
      </c>
      <c r="M282" s="582" t="s">
        <v>1085</v>
      </c>
      <c r="N282" s="582" t="s">
        <v>1084</v>
      </c>
      <c r="O282" s="582" t="s">
        <v>492</v>
      </c>
      <c r="P282" s="582" t="s">
        <v>493</v>
      </c>
      <c r="Q282" s="582" t="s">
        <v>494</v>
      </c>
      <c r="R282" s="582" t="s">
        <v>495</v>
      </c>
      <c r="S282" s="1168"/>
    </row>
    <row r="283" spans="1:19" s="514" customFormat="1" ht="53.25" customHeight="1" thickBot="1" x14ac:dyDescent="0.25">
      <c r="A283" s="531">
        <v>1</v>
      </c>
      <c r="B283" s="581" t="s">
        <v>7563</v>
      </c>
      <c r="C283" s="575" t="s">
        <v>7559</v>
      </c>
      <c r="D283" s="575" t="s">
        <v>7560</v>
      </c>
      <c r="E283" s="575" t="s">
        <v>7561</v>
      </c>
      <c r="F283" s="532">
        <v>6650</v>
      </c>
      <c r="G283" s="578" t="s">
        <v>2612</v>
      </c>
      <c r="H283" s="579">
        <v>43636</v>
      </c>
      <c r="I283" s="580" t="s">
        <v>7573</v>
      </c>
      <c r="J283" s="588" t="s">
        <v>7653</v>
      </c>
      <c r="K283" s="554" t="s">
        <v>496</v>
      </c>
      <c r="L283" s="555"/>
      <c r="M283" s="554" t="s">
        <v>496</v>
      </c>
      <c r="N283" s="555"/>
      <c r="O283" s="556"/>
      <c r="P283" s="556"/>
      <c r="Q283" s="556" t="s">
        <v>496</v>
      </c>
      <c r="R283" s="556"/>
      <c r="S283" s="568" t="s">
        <v>7877</v>
      </c>
    </row>
    <row r="284" spans="1:19" s="514" customFormat="1" ht="21" customHeight="1" thickTop="1" thickBot="1" x14ac:dyDescent="0.25">
      <c r="A284" s="1204" t="s">
        <v>7735</v>
      </c>
      <c r="B284" s="1205"/>
      <c r="C284" s="1205"/>
      <c r="D284" s="1205"/>
      <c r="E284" s="1205"/>
      <c r="F284" s="600">
        <f>SUM(F15:F283)</f>
        <v>1386999.0299999998</v>
      </c>
      <c r="G284" s="541"/>
      <c r="H284" s="542"/>
      <c r="I284" s="542"/>
      <c r="J284" s="543"/>
      <c r="K284" s="537"/>
      <c r="L284" s="537"/>
      <c r="M284" s="537"/>
      <c r="N284" s="537"/>
      <c r="O284" s="538"/>
      <c r="P284" s="538"/>
      <c r="Q284" s="538"/>
      <c r="R284" s="538"/>
      <c r="S284" s="539"/>
    </row>
    <row r="285" spans="1:19" s="514" customFormat="1" ht="20.25" customHeight="1" thickTop="1" x14ac:dyDescent="0.2">
      <c r="A285" s="527"/>
      <c r="B285" s="533"/>
      <c r="C285" s="540"/>
      <c r="D285" s="519"/>
      <c r="E285" s="519"/>
      <c r="F285" s="541"/>
      <c r="G285" s="541"/>
      <c r="H285" s="542"/>
      <c r="I285" s="542"/>
      <c r="J285" s="543"/>
      <c r="K285" s="537"/>
      <c r="L285" s="537"/>
      <c r="M285" s="537"/>
      <c r="N285" s="537"/>
      <c r="O285" s="538"/>
      <c r="P285" s="538"/>
      <c r="Q285" s="538"/>
      <c r="R285" s="538"/>
      <c r="S285" s="539"/>
    </row>
    <row r="286" spans="1:19" s="514" customFormat="1" x14ac:dyDescent="0.2">
      <c r="A286" s="544"/>
      <c r="B286" s="537"/>
      <c r="C286" s="519"/>
      <c r="D286" s="597"/>
      <c r="E286" s="519"/>
      <c r="F286" s="549"/>
      <c r="G286" s="548"/>
      <c r="H286" s="545"/>
      <c r="I286" s="545"/>
      <c r="J286" s="512"/>
      <c r="O286" s="512"/>
      <c r="P286" s="512"/>
      <c r="Q286" s="512"/>
      <c r="R286" s="512"/>
      <c r="S286" s="515"/>
    </row>
    <row r="287" spans="1:19" s="514" customFormat="1" ht="18.75" x14ac:dyDescent="0.2">
      <c r="A287" s="1130" t="s">
        <v>6677</v>
      </c>
      <c r="B287" s="1130"/>
      <c r="C287" s="1130"/>
      <c r="D287" s="1130"/>
      <c r="E287" s="1130"/>
      <c r="F287" s="549"/>
      <c r="G287" s="548"/>
      <c r="H287" s="545"/>
      <c r="I287" s="545"/>
      <c r="J287" s="512"/>
      <c r="O287" s="512"/>
      <c r="P287" s="512"/>
      <c r="Q287" s="512"/>
      <c r="R287" s="512"/>
      <c r="S287" s="515"/>
    </row>
    <row r="288" spans="1:19" s="514" customFormat="1" x14ac:dyDescent="0.2">
      <c r="A288" s="544"/>
      <c r="B288" s="537"/>
      <c r="C288" s="519"/>
      <c r="D288" s="597"/>
      <c r="E288" s="519"/>
      <c r="F288" s="549"/>
      <c r="G288" s="548"/>
      <c r="H288" s="545"/>
      <c r="I288" s="545"/>
      <c r="J288" s="512"/>
      <c r="O288" s="512"/>
      <c r="P288" s="512"/>
      <c r="Q288" s="512"/>
      <c r="R288" s="512"/>
      <c r="S288" s="515"/>
    </row>
    <row r="289" spans="1:19" s="514" customFormat="1" x14ac:dyDescent="0.2">
      <c r="A289" s="544"/>
      <c r="B289" s="537"/>
      <c r="C289" s="519"/>
      <c r="D289" s="597"/>
      <c r="E289" s="519"/>
      <c r="F289" s="549"/>
      <c r="G289" s="548"/>
      <c r="H289" s="545"/>
      <c r="I289" s="545"/>
      <c r="J289" s="512"/>
      <c r="O289" s="512"/>
      <c r="P289" s="512"/>
      <c r="Q289" s="512"/>
      <c r="R289" s="512"/>
      <c r="S289" s="515"/>
    </row>
    <row r="290" spans="1:19" s="514" customFormat="1" x14ac:dyDescent="0.2">
      <c r="A290" s="544"/>
      <c r="B290" s="537"/>
      <c r="C290" s="519"/>
      <c r="D290" s="597"/>
      <c r="E290" s="519"/>
      <c r="F290" s="549"/>
      <c r="G290" s="548"/>
      <c r="H290" s="545"/>
      <c r="I290" s="545"/>
      <c r="J290" s="512"/>
      <c r="O290" s="512"/>
      <c r="P290" s="512"/>
      <c r="Q290" s="512"/>
      <c r="R290" s="512"/>
      <c r="S290" s="515"/>
    </row>
    <row r="291" spans="1:19" s="514" customFormat="1" x14ac:dyDescent="0.2">
      <c r="A291" s="544"/>
      <c r="B291" s="537"/>
      <c r="C291" s="519"/>
      <c r="D291" s="597"/>
      <c r="E291" s="519"/>
      <c r="F291" s="549"/>
      <c r="G291" s="548"/>
      <c r="H291" s="545"/>
      <c r="I291" s="545"/>
      <c r="J291" s="512"/>
      <c r="O291" s="512"/>
      <c r="P291" s="512"/>
      <c r="Q291" s="512"/>
      <c r="R291" s="512"/>
      <c r="S291" s="515"/>
    </row>
    <row r="292" spans="1:19" s="514" customFormat="1" x14ac:dyDescent="0.2">
      <c r="A292" s="544"/>
      <c r="B292" s="537"/>
      <c r="C292" s="519"/>
      <c r="D292" s="597"/>
      <c r="E292" s="519"/>
      <c r="F292" s="549"/>
      <c r="G292" s="548"/>
      <c r="H292" s="545"/>
      <c r="I292" s="545"/>
      <c r="J292" s="512"/>
      <c r="O292" s="512"/>
      <c r="P292" s="512"/>
      <c r="Q292" s="512"/>
      <c r="R292" s="512"/>
      <c r="S292" s="515"/>
    </row>
    <row r="293" spans="1:19" s="514" customFormat="1" x14ac:dyDescent="0.2">
      <c r="A293" s="544"/>
      <c r="B293" s="537"/>
      <c r="C293" s="519"/>
      <c r="D293" s="597"/>
      <c r="E293" s="519"/>
      <c r="F293" s="549"/>
      <c r="G293" s="548"/>
      <c r="H293" s="545"/>
      <c r="I293" s="545"/>
      <c r="J293" s="512"/>
      <c r="O293" s="512"/>
      <c r="P293" s="512"/>
      <c r="Q293" s="512"/>
      <c r="R293" s="512"/>
      <c r="S293" s="515"/>
    </row>
    <row r="294" spans="1:19" s="514" customFormat="1" x14ac:dyDescent="0.2">
      <c r="A294" s="544"/>
      <c r="B294" s="537"/>
      <c r="C294" s="519"/>
      <c r="D294" s="597"/>
      <c r="E294" s="519"/>
      <c r="F294" s="549"/>
      <c r="G294" s="548"/>
      <c r="H294" s="545"/>
      <c r="I294" s="545"/>
      <c r="J294" s="512"/>
      <c r="O294" s="512"/>
      <c r="P294" s="512"/>
      <c r="Q294" s="512"/>
      <c r="R294" s="512"/>
      <c r="S294" s="515"/>
    </row>
    <row r="295" spans="1:19" s="514" customFormat="1" x14ac:dyDescent="0.2">
      <c r="A295" s="544"/>
      <c r="B295" s="537"/>
      <c r="C295" s="519"/>
      <c r="D295" s="597"/>
      <c r="E295" s="519"/>
      <c r="F295" s="549"/>
      <c r="G295" s="548"/>
      <c r="H295" s="545"/>
      <c r="I295" s="545"/>
      <c r="J295" s="512"/>
      <c r="O295" s="512"/>
      <c r="P295" s="512"/>
      <c r="Q295" s="512"/>
      <c r="R295" s="512"/>
      <c r="S295" s="515"/>
    </row>
    <row r="296" spans="1:19" s="514" customFormat="1" x14ac:dyDescent="0.2">
      <c r="A296" s="544"/>
      <c r="B296" s="537"/>
      <c r="C296" s="519"/>
      <c r="D296" s="597"/>
      <c r="E296" s="519"/>
      <c r="F296" s="549"/>
      <c r="G296" s="548"/>
      <c r="H296" s="545"/>
      <c r="I296" s="545"/>
      <c r="J296" s="512"/>
      <c r="O296" s="512"/>
      <c r="P296" s="512"/>
      <c r="Q296" s="512"/>
      <c r="R296" s="512"/>
      <c r="S296" s="515"/>
    </row>
    <row r="297" spans="1:19" s="514" customFormat="1" x14ac:dyDescent="0.2">
      <c r="A297" s="544"/>
      <c r="B297" s="537"/>
      <c r="C297" s="519"/>
      <c r="D297" s="597"/>
      <c r="E297" s="519"/>
      <c r="F297" s="549"/>
      <c r="G297" s="548"/>
      <c r="H297" s="545"/>
      <c r="I297" s="545"/>
      <c r="J297" s="512"/>
      <c r="O297" s="512"/>
      <c r="P297" s="512"/>
      <c r="Q297" s="512"/>
      <c r="R297" s="512"/>
      <c r="S297" s="515"/>
    </row>
    <row r="298" spans="1:19" s="514" customFormat="1" x14ac:dyDescent="0.2">
      <c r="A298" s="544"/>
      <c r="B298" s="537"/>
      <c r="C298" s="519"/>
      <c r="D298" s="597"/>
      <c r="E298" s="519"/>
      <c r="F298" s="549"/>
      <c r="G298" s="548"/>
      <c r="H298" s="545"/>
      <c r="I298" s="545"/>
      <c r="J298" s="512"/>
      <c r="O298" s="512"/>
      <c r="P298" s="512"/>
      <c r="Q298" s="512"/>
      <c r="R298" s="512"/>
      <c r="S298" s="515"/>
    </row>
    <row r="299" spans="1:19" s="514" customFormat="1" x14ac:dyDescent="0.2">
      <c r="A299" s="544"/>
      <c r="B299" s="537"/>
      <c r="C299" s="519"/>
      <c r="D299" s="597"/>
      <c r="E299" s="519"/>
      <c r="F299" s="549"/>
      <c r="G299" s="548"/>
      <c r="H299" s="545"/>
      <c r="I299" s="545"/>
      <c r="J299" s="512"/>
      <c r="O299" s="512"/>
      <c r="P299" s="512"/>
      <c r="Q299" s="512"/>
      <c r="R299" s="512"/>
      <c r="S299" s="515"/>
    </row>
    <row r="300" spans="1:19" s="514" customFormat="1" x14ac:dyDescent="0.2">
      <c r="A300" s="544"/>
      <c r="B300" s="537"/>
      <c r="C300" s="519"/>
      <c r="D300" s="597"/>
      <c r="E300" s="519"/>
      <c r="F300" s="549"/>
      <c r="G300" s="548"/>
      <c r="H300" s="545"/>
      <c r="I300" s="545"/>
      <c r="J300" s="512"/>
      <c r="O300" s="512"/>
      <c r="P300" s="512"/>
      <c r="Q300" s="512"/>
      <c r="R300" s="512"/>
      <c r="S300" s="515"/>
    </row>
    <row r="301" spans="1:19" s="514" customFormat="1" x14ac:dyDescent="0.2">
      <c r="A301" s="544"/>
      <c r="B301" s="537"/>
      <c r="C301" s="519"/>
      <c r="D301" s="597"/>
      <c r="E301" s="519"/>
      <c r="F301" s="549"/>
      <c r="G301" s="548"/>
      <c r="H301" s="545"/>
      <c r="I301" s="545"/>
      <c r="J301" s="512"/>
      <c r="O301" s="512"/>
      <c r="P301" s="512"/>
      <c r="Q301" s="512"/>
      <c r="R301" s="512"/>
      <c r="S301" s="515"/>
    </row>
    <row r="302" spans="1:19" s="514" customFormat="1" x14ac:dyDescent="0.2">
      <c r="A302" s="544"/>
      <c r="B302" s="537"/>
      <c r="C302" s="519"/>
      <c r="D302" s="597"/>
      <c r="E302" s="519"/>
      <c r="F302" s="549"/>
      <c r="G302" s="548"/>
      <c r="H302" s="545"/>
      <c r="I302" s="545"/>
      <c r="J302" s="512"/>
      <c r="O302" s="512"/>
      <c r="P302" s="512"/>
      <c r="Q302" s="512"/>
      <c r="R302" s="512"/>
      <c r="S302" s="515"/>
    </row>
    <row r="303" spans="1:19" s="514" customFormat="1" x14ac:dyDescent="0.2">
      <c r="A303" s="544"/>
      <c r="B303" s="537"/>
      <c r="C303" s="519"/>
      <c r="D303" s="597"/>
      <c r="E303" s="519"/>
      <c r="F303" s="549"/>
      <c r="G303" s="548"/>
      <c r="H303" s="545"/>
      <c r="I303" s="545"/>
      <c r="J303" s="512"/>
      <c r="O303" s="512"/>
      <c r="P303" s="512"/>
      <c r="Q303" s="512"/>
      <c r="R303" s="512"/>
      <c r="S303" s="515"/>
    </row>
    <row r="304" spans="1:19" s="514" customFormat="1" x14ac:dyDescent="0.2">
      <c r="A304" s="544"/>
      <c r="B304" s="537"/>
      <c r="C304" s="519"/>
      <c r="D304" s="597"/>
      <c r="E304" s="519"/>
      <c r="F304" s="549"/>
      <c r="G304" s="548"/>
      <c r="H304" s="545"/>
      <c r="I304" s="545"/>
      <c r="J304" s="512"/>
      <c r="O304" s="512"/>
      <c r="P304" s="512"/>
      <c r="Q304" s="512"/>
      <c r="R304" s="512"/>
      <c r="S304" s="515"/>
    </row>
    <row r="305" spans="1:19" s="514" customFormat="1" x14ac:dyDescent="0.2">
      <c r="A305" s="544"/>
      <c r="B305" s="537"/>
      <c r="C305" s="519"/>
      <c r="D305" s="597"/>
      <c r="E305" s="519"/>
      <c r="F305" s="549"/>
      <c r="G305" s="548"/>
      <c r="H305" s="545"/>
      <c r="I305" s="545"/>
      <c r="J305" s="512"/>
      <c r="O305" s="512"/>
      <c r="P305" s="512"/>
      <c r="Q305" s="512"/>
      <c r="R305" s="512"/>
      <c r="S305" s="515"/>
    </row>
    <row r="306" spans="1:19" s="514" customFormat="1" x14ac:dyDescent="0.2">
      <c r="A306" s="544"/>
      <c r="B306" s="537"/>
      <c r="C306" s="519"/>
      <c r="D306" s="597"/>
      <c r="E306" s="519"/>
      <c r="F306" s="549"/>
      <c r="G306" s="548"/>
      <c r="H306" s="545"/>
      <c r="I306" s="545"/>
      <c r="J306" s="512"/>
      <c r="O306" s="512"/>
      <c r="P306" s="512"/>
      <c r="Q306" s="512"/>
      <c r="R306" s="512"/>
      <c r="S306" s="515"/>
    </row>
    <row r="307" spans="1:19" s="514" customFormat="1" x14ac:dyDescent="0.2">
      <c r="A307" s="544"/>
      <c r="B307" s="537"/>
      <c r="C307" s="519"/>
      <c r="D307" s="597"/>
      <c r="E307" s="519"/>
      <c r="F307" s="549"/>
      <c r="G307" s="548"/>
      <c r="H307" s="545"/>
      <c r="I307" s="545"/>
      <c r="J307" s="512"/>
      <c r="O307" s="512"/>
      <c r="P307" s="512"/>
      <c r="Q307" s="512"/>
      <c r="R307" s="512"/>
      <c r="S307" s="515"/>
    </row>
    <row r="308" spans="1:19" s="514" customFormat="1" x14ac:dyDescent="0.2">
      <c r="A308" s="544"/>
      <c r="B308" s="537"/>
      <c r="C308" s="519"/>
      <c r="D308" s="597"/>
      <c r="E308" s="519"/>
      <c r="F308" s="549"/>
      <c r="G308" s="548"/>
      <c r="H308" s="545"/>
      <c r="I308" s="545"/>
      <c r="J308" s="512"/>
      <c r="O308" s="512"/>
      <c r="P308" s="512"/>
      <c r="Q308" s="512"/>
      <c r="R308" s="512"/>
      <c r="S308" s="515"/>
    </row>
    <row r="309" spans="1:19" s="514" customFormat="1" x14ac:dyDescent="0.2">
      <c r="A309" s="544"/>
      <c r="B309" s="537"/>
      <c r="C309" s="519"/>
      <c r="D309" s="597"/>
      <c r="E309" s="519"/>
      <c r="F309" s="549"/>
      <c r="G309" s="548"/>
      <c r="H309" s="545"/>
      <c r="I309" s="545"/>
      <c r="J309" s="512"/>
      <c r="O309" s="512"/>
      <c r="P309" s="512"/>
      <c r="Q309" s="512"/>
      <c r="R309" s="512"/>
      <c r="S309" s="515"/>
    </row>
    <row r="310" spans="1:19" s="514" customFormat="1" x14ac:dyDescent="0.2">
      <c r="A310" s="544"/>
      <c r="B310" s="537"/>
      <c r="C310" s="519"/>
      <c r="D310" s="597"/>
      <c r="E310" s="519"/>
      <c r="F310" s="549"/>
      <c r="G310" s="548"/>
      <c r="H310" s="545"/>
      <c r="I310" s="545"/>
      <c r="J310" s="512"/>
      <c r="O310" s="512"/>
      <c r="P310" s="512"/>
      <c r="Q310" s="512"/>
      <c r="R310" s="512"/>
      <c r="S310" s="515"/>
    </row>
    <row r="311" spans="1:19" s="514" customFormat="1" x14ac:dyDescent="0.2">
      <c r="A311" s="544"/>
      <c r="B311" s="537"/>
      <c r="C311" s="519"/>
      <c r="D311" s="597"/>
      <c r="E311" s="519"/>
      <c r="F311" s="549"/>
      <c r="G311" s="548"/>
      <c r="H311" s="545"/>
      <c r="I311" s="545"/>
      <c r="J311" s="512"/>
      <c r="O311" s="512"/>
      <c r="P311" s="512"/>
      <c r="Q311" s="512"/>
      <c r="R311" s="512"/>
      <c r="S311" s="515"/>
    </row>
    <row r="312" spans="1:19" s="514" customFormat="1" x14ac:dyDescent="0.2">
      <c r="A312" s="544"/>
      <c r="B312" s="537"/>
      <c r="C312" s="519"/>
      <c r="D312" s="597"/>
      <c r="E312" s="519"/>
      <c r="F312" s="549"/>
      <c r="G312" s="548"/>
      <c r="H312" s="545"/>
      <c r="I312" s="545"/>
      <c r="J312" s="512"/>
      <c r="O312" s="512"/>
      <c r="P312" s="512"/>
      <c r="Q312" s="512"/>
      <c r="R312" s="512"/>
      <c r="S312" s="515"/>
    </row>
    <row r="313" spans="1:19" s="514" customFormat="1" x14ac:dyDescent="0.2">
      <c r="A313" s="544"/>
      <c r="B313" s="537"/>
      <c r="C313" s="519"/>
      <c r="D313" s="597"/>
      <c r="E313" s="519"/>
      <c r="F313" s="549"/>
      <c r="G313" s="548"/>
      <c r="H313" s="545"/>
      <c r="I313" s="545"/>
      <c r="J313" s="512"/>
      <c r="O313" s="512"/>
      <c r="P313" s="512"/>
      <c r="Q313" s="512"/>
      <c r="R313" s="512"/>
      <c r="S313" s="515"/>
    </row>
    <row r="314" spans="1:19" s="514" customFormat="1" x14ac:dyDescent="0.2">
      <c r="A314" s="544"/>
      <c r="B314" s="537"/>
      <c r="C314" s="519"/>
      <c r="D314" s="597"/>
      <c r="E314" s="519"/>
      <c r="F314" s="549"/>
      <c r="G314" s="548"/>
      <c r="H314" s="545"/>
      <c r="I314" s="545"/>
      <c r="J314" s="512"/>
      <c r="O314" s="512"/>
      <c r="P314" s="512"/>
      <c r="Q314" s="512"/>
      <c r="R314" s="512"/>
      <c r="S314" s="515"/>
    </row>
    <row r="315" spans="1:19" s="514" customFormat="1" x14ac:dyDescent="0.2">
      <c r="A315" s="544"/>
      <c r="B315" s="537"/>
      <c r="C315" s="519"/>
      <c r="D315" s="597"/>
      <c r="E315" s="519"/>
      <c r="F315" s="549"/>
      <c r="G315" s="548"/>
      <c r="H315" s="545"/>
      <c r="I315" s="545"/>
      <c r="J315" s="512"/>
      <c r="O315" s="512"/>
      <c r="P315" s="512"/>
      <c r="Q315" s="512"/>
      <c r="R315" s="512"/>
      <c r="S315" s="515"/>
    </row>
    <row r="316" spans="1:19" s="514" customFormat="1" x14ac:dyDescent="0.2">
      <c r="A316" s="544"/>
      <c r="B316" s="537"/>
      <c r="C316" s="519"/>
      <c r="D316" s="597"/>
      <c r="E316" s="519"/>
      <c r="F316" s="549"/>
      <c r="G316" s="548"/>
      <c r="H316" s="545"/>
      <c r="I316" s="545"/>
      <c r="J316" s="512"/>
      <c r="O316" s="512"/>
      <c r="P316" s="512"/>
      <c r="Q316" s="512"/>
      <c r="R316" s="512"/>
      <c r="S316" s="515"/>
    </row>
    <row r="317" spans="1:19" s="514" customFormat="1" x14ac:dyDescent="0.2">
      <c r="A317" s="544"/>
      <c r="B317" s="537"/>
      <c r="C317" s="519"/>
      <c r="D317" s="597"/>
      <c r="E317" s="519"/>
      <c r="F317" s="549"/>
      <c r="G317" s="548"/>
      <c r="H317" s="545"/>
      <c r="I317" s="545"/>
      <c r="J317" s="512"/>
      <c r="O317" s="512"/>
      <c r="P317" s="512"/>
      <c r="Q317" s="512"/>
      <c r="R317" s="512"/>
      <c r="S317" s="515"/>
    </row>
    <row r="318" spans="1:19" s="514" customFormat="1" x14ac:dyDescent="0.2">
      <c r="A318" s="544"/>
      <c r="B318" s="537"/>
      <c r="C318" s="519"/>
      <c r="D318" s="597"/>
      <c r="E318" s="519"/>
      <c r="F318" s="549"/>
      <c r="G318" s="548"/>
      <c r="H318" s="545"/>
      <c r="I318" s="545"/>
      <c r="J318" s="512"/>
      <c r="O318" s="512"/>
      <c r="P318" s="512"/>
      <c r="Q318" s="512"/>
      <c r="R318" s="512"/>
      <c r="S318" s="515"/>
    </row>
    <row r="319" spans="1:19" s="514" customFormat="1" x14ac:dyDescent="0.2">
      <c r="A319" s="544"/>
      <c r="B319" s="537"/>
      <c r="C319" s="519"/>
      <c r="D319" s="597"/>
      <c r="E319" s="519"/>
      <c r="F319" s="549"/>
      <c r="G319" s="548"/>
      <c r="H319" s="545"/>
      <c r="I319" s="545"/>
      <c r="J319" s="512"/>
      <c r="O319" s="512"/>
      <c r="P319" s="512"/>
      <c r="Q319" s="512"/>
      <c r="R319" s="512"/>
      <c r="S319" s="515"/>
    </row>
    <row r="320" spans="1:19" s="514" customFormat="1" x14ac:dyDescent="0.2">
      <c r="A320" s="544"/>
      <c r="B320" s="537"/>
      <c r="C320" s="519"/>
      <c r="D320" s="597"/>
      <c r="E320" s="519"/>
      <c r="F320" s="549"/>
      <c r="G320" s="548"/>
      <c r="H320" s="545"/>
      <c r="I320" s="545"/>
      <c r="J320" s="512"/>
      <c r="O320" s="512"/>
      <c r="P320" s="512"/>
      <c r="Q320" s="512"/>
      <c r="R320" s="512"/>
      <c r="S320" s="515"/>
    </row>
    <row r="321" spans="1:19" s="514" customFormat="1" x14ac:dyDescent="0.2">
      <c r="A321" s="544"/>
      <c r="B321" s="537"/>
      <c r="C321" s="519"/>
      <c r="D321" s="597"/>
      <c r="E321" s="519"/>
      <c r="F321" s="549"/>
      <c r="G321" s="548"/>
      <c r="H321" s="545"/>
      <c r="I321" s="545"/>
      <c r="J321" s="512"/>
      <c r="O321" s="512"/>
      <c r="P321" s="512"/>
      <c r="Q321" s="512"/>
      <c r="R321" s="512"/>
      <c r="S321" s="515"/>
    </row>
    <row r="322" spans="1:19" s="514" customFormat="1" x14ac:dyDescent="0.2">
      <c r="A322" s="544"/>
      <c r="B322" s="537"/>
      <c r="C322" s="519"/>
      <c r="D322" s="597"/>
      <c r="E322" s="519"/>
      <c r="F322" s="549"/>
      <c r="G322" s="548"/>
      <c r="H322" s="545"/>
      <c r="I322" s="545"/>
      <c r="J322" s="512"/>
      <c r="O322" s="512"/>
      <c r="P322" s="512"/>
      <c r="Q322" s="512"/>
      <c r="R322" s="512"/>
      <c r="S322" s="515"/>
    </row>
    <row r="323" spans="1:19" s="514" customFormat="1" x14ac:dyDescent="0.2">
      <c r="A323" s="544"/>
      <c r="B323" s="537"/>
      <c r="C323" s="519"/>
      <c r="D323" s="597"/>
      <c r="E323" s="519"/>
      <c r="F323" s="549"/>
      <c r="G323" s="548"/>
      <c r="H323" s="545"/>
      <c r="I323" s="545"/>
      <c r="J323" s="512"/>
      <c r="O323" s="512"/>
      <c r="P323" s="512"/>
      <c r="Q323" s="512"/>
      <c r="R323" s="512"/>
      <c r="S323" s="515"/>
    </row>
    <row r="324" spans="1:19" s="514" customFormat="1" x14ac:dyDescent="0.2">
      <c r="A324" s="544"/>
      <c r="B324" s="537"/>
      <c r="C324" s="519"/>
      <c r="D324" s="597"/>
      <c r="E324" s="519"/>
      <c r="F324" s="549"/>
      <c r="G324" s="548"/>
      <c r="H324" s="545"/>
      <c r="I324" s="545"/>
      <c r="J324" s="512"/>
      <c r="O324" s="512"/>
      <c r="P324" s="512"/>
      <c r="Q324" s="512"/>
      <c r="R324" s="512"/>
      <c r="S324" s="515"/>
    </row>
    <row r="325" spans="1:19" s="514" customFormat="1" x14ac:dyDescent="0.2">
      <c r="A325" s="544"/>
      <c r="B325" s="537"/>
      <c r="C325" s="519"/>
      <c r="D325" s="597"/>
      <c r="E325" s="519"/>
      <c r="F325" s="549"/>
      <c r="G325" s="548"/>
      <c r="H325" s="545"/>
      <c r="I325" s="545"/>
      <c r="J325" s="512"/>
      <c r="O325" s="512"/>
      <c r="P325" s="512"/>
      <c r="Q325" s="512"/>
      <c r="R325" s="512"/>
      <c r="S325" s="515"/>
    </row>
    <row r="326" spans="1:19" s="514" customFormat="1" x14ac:dyDescent="0.2">
      <c r="A326" s="544"/>
      <c r="B326" s="537"/>
      <c r="C326" s="519"/>
      <c r="D326" s="597"/>
      <c r="E326" s="519"/>
      <c r="F326" s="549"/>
      <c r="G326" s="548"/>
      <c r="H326" s="545"/>
      <c r="I326" s="545"/>
      <c r="J326" s="512"/>
      <c r="O326" s="512"/>
      <c r="P326" s="512"/>
      <c r="Q326" s="512"/>
      <c r="R326" s="512"/>
      <c r="S326" s="515"/>
    </row>
    <row r="327" spans="1:19" s="514" customFormat="1" x14ac:dyDescent="0.2">
      <c r="A327" s="544"/>
      <c r="B327" s="537"/>
      <c r="C327" s="519"/>
      <c r="D327" s="597"/>
      <c r="E327" s="519"/>
      <c r="F327" s="549"/>
      <c r="G327" s="548"/>
      <c r="H327" s="545"/>
      <c r="I327" s="545"/>
      <c r="J327" s="512"/>
      <c r="O327" s="512"/>
      <c r="P327" s="512"/>
      <c r="Q327" s="512"/>
      <c r="R327" s="512"/>
      <c r="S327" s="515"/>
    </row>
    <row r="328" spans="1:19" s="514" customFormat="1" x14ac:dyDescent="0.2">
      <c r="A328" s="544"/>
      <c r="B328" s="537"/>
      <c r="C328" s="519"/>
      <c r="D328" s="597"/>
      <c r="E328" s="519"/>
      <c r="F328" s="549"/>
      <c r="G328" s="548"/>
      <c r="H328" s="545"/>
      <c r="I328" s="545"/>
      <c r="J328" s="512"/>
      <c r="O328" s="512"/>
      <c r="P328" s="512"/>
      <c r="Q328" s="512"/>
      <c r="R328" s="512"/>
      <c r="S328" s="515"/>
    </row>
    <row r="329" spans="1:19" s="514" customFormat="1" x14ac:dyDescent="0.2">
      <c r="A329" s="544"/>
      <c r="B329" s="537"/>
      <c r="C329" s="519"/>
      <c r="D329" s="597"/>
      <c r="E329" s="519"/>
      <c r="F329" s="549"/>
      <c r="G329" s="548"/>
      <c r="H329" s="545"/>
      <c r="I329" s="545"/>
      <c r="J329" s="512"/>
      <c r="O329" s="512"/>
      <c r="P329" s="512"/>
      <c r="Q329" s="512"/>
      <c r="R329" s="512"/>
      <c r="S329" s="515"/>
    </row>
    <row r="330" spans="1:19" s="514" customFormat="1" x14ac:dyDescent="0.2">
      <c r="A330" s="544"/>
      <c r="B330" s="537"/>
      <c r="C330" s="519"/>
      <c r="D330" s="597"/>
      <c r="E330" s="519"/>
      <c r="F330" s="549"/>
      <c r="G330" s="548"/>
      <c r="H330" s="545"/>
      <c r="I330" s="545"/>
      <c r="J330" s="512"/>
      <c r="O330" s="512"/>
      <c r="P330" s="512"/>
      <c r="Q330" s="512"/>
      <c r="R330" s="512"/>
      <c r="S330" s="515"/>
    </row>
    <row r="331" spans="1:19" s="514" customFormat="1" x14ac:dyDescent="0.2">
      <c r="A331" s="544"/>
      <c r="B331" s="537"/>
      <c r="C331" s="519"/>
      <c r="D331" s="597"/>
      <c r="E331" s="519"/>
      <c r="F331" s="549"/>
      <c r="G331" s="548"/>
      <c r="H331" s="545"/>
      <c r="I331" s="545"/>
      <c r="J331" s="512"/>
      <c r="O331" s="512"/>
      <c r="P331" s="512"/>
      <c r="Q331" s="512"/>
      <c r="R331" s="512"/>
      <c r="S331" s="515"/>
    </row>
    <row r="332" spans="1:19" s="514" customFormat="1" x14ac:dyDescent="0.2">
      <c r="A332" s="544"/>
      <c r="B332" s="537"/>
      <c r="C332" s="519"/>
      <c r="D332" s="597"/>
      <c r="E332" s="519"/>
      <c r="F332" s="549"/>
      <c r="G332" s="548"/>
      <c r="H332" s="545"/>
      <c r="I332" s="545"/>
      <c r="J332" s="512"/>
      <c r="O332" s="512"/>
      <c r="P332" s="512"/>
      <c r="Q332" s="512"/>
      <c r="R332" s="512"/>
      <c r="S332" s="515"/>
    </row>
    <row r="333" spans="1:19" s="514" customFormat="1" x14ac:dyDescent="0.2">
      <c r="A333" s="544"/>
      <c r="B333" s="537"/>
      <c r="C333" s="519"/>
      <c r="D333" s="597"/>
      <c r="E333" s="519"/>
      <c r="F333" s="549"/>
      <c r="G333" s="548"/>
      <c r="H333" s="545"/>
      <c r="I333" s="545"/>
      <c r="J333" s="512"/>
      <c r="O333" s="512"/>
      <c r="P333" s="512"/>
      <c r="Q333" s="512"/>
      <c r="R333" s="512"/>
      <c r="S333" s="515"/>
    </row>
    <row r="334" spans="1:19" s="514" customFormat="1" x14ac:dyDescent="0.2">
      <c r="A334" s="544"/>
      <c r="B334" s="537"/>
      <c r="C334" s="519"/>
      <c r="D334" s="597"/>
      <c r="E334" s="519"/>
      <c r="F334" s="549"/>
      <c r="G334" s="548"/>
      <c r="H334" s="545"/>
      <c r="I334" s="545"/>
      <c r="J334" s="512"/>
      <c r="O334" s="512"/>
      <c r="P334" s="512"/>
      <c r="Q334" s="512"/>
      <c r="R334" s="512"/>
      <c r="S334" s="515"/>
    </row>
    <row r="335" spans="1:19" s="514" customFormat="1" x14ac:dyDescent="0.2">
      <c r="A335" s="544"/>
      <c r="B335" s="537"/>
      <c r="C335" s="519"/>
      <c r="D335" s="597"/>
      <c r="E335" s="519"/>
      <c r="F335" s="549"/>
      <c r="G335" s="548"/>
      <c r="H335" s="545"/>
      <c r="I335" s="545"/>
      <c r="J335" s="512"/>
      <c r="O335" s="512"/>
      <c r="P335" s="512"/>
      <c r="Q335" s="512"/>
      <c r="R335" s="512"/>
      <c r="S335" s="515"/>
    </row>
    <row r="336" spans="1:19" s="514" customFormat="1" x14ac:dyDescent="0.2">
      <c r="A336" s="544"/>
      <c r="B336" s="537"/>
      <c r="C336" s="519"/>
      <c r="D336" s="597"/>
      <c r="E336" s="519"/>
      <c r="F336" s="549"/>
      <c r="G336" s="548"/>
      <c r="H336" s="545"/>
      <c r="I336" s="545"/>
      <c r="J336" s="512"/>
      <c r="O336" s="512"/>
      <c r="P336" s="512"/>
      <c r="Q336" s="512"/>
      <c r="R336" s="512"/>
      <c r="S336" s="515"/>
    </row>
    <row r="337" spans="1:19" s="514" customFormat="1" x14ac:dyDescent="0.2">
      <c r="A337" s="544"/>
      <c r="B337" s="537"/>
      <c r="C337" s="519"/>
      <c r="D337" s="597"/>
      <c r="E337" s="519"/>
      <c r="F337" s="549"/>
      <c r="G337" s="548"/>
      <c r="H337" s="545"/>
      <c r="I337" s="545"/>
      <c r="J337" s="512"/>
      <c r="O337" s="512"/>
      <c r="P337" s="512"/>
      <c r="Q337" s="512"/>
      <c r="R337" s="512"/>
      <c r="S337" s="515"/>
    </row>
    <row r="338" spans="1:19" s="514" customFormat="1" x14ac:dyDescent="0.2">
      <c r="A338" s="544"/>
      <c r="B338" s="537"/>
      <c r="C338" s="519"/>
      <c r="D338" s="597"/>
      <c r="E338" s="519"/>
      <c r="F338" s="549"/>
      <c r="G338" s="548"/>
      <c r="H338" s="545"/>
      <c r="I338" s="545"/>
      <c r="J338" s="512"/>
      <c r="O338" s="512"/>
      <c r="P338" s="512"/>
      <c r="Q338" s="512"/>
      <c r="R338" s="512"/>
      <c r="S338" s="515"/>
    </row>
    <row r="339" spans="1:19" s="514" customFormat="1" x14ac:dyDescent="0.2">
      <c r="A339" s="544"/>
      <c r="B339" s="537"/>
      <c r="C339" s="519"/>
      <c r="D339" s="597"/>
      <c r="E339" s="519"/>
      <c r="F339" s="549"/>
      <c r="G339" s="548"/>
      <c r="H339" s="545"/>
      <c r="I339" s="545"/>
      <c r="J339" s="512"/>
      <c r="O339" s="512"/>
      <c r="P339" s="512"/>
      <c r="Q339" s="512"/>
      <c r="R339" s="512"/>
      <c r="S339" s="515"/>
    </row>
    <row r="340" spans="1:19" s="514" customFormat="1" x14ac:dyDescent="0.2">
      <c r="A340" s="544"/>
      <c r="B340" s="537"/>
      <c r="C340" s="519"/>
      <c r="D340" s="597"/>
      <c r="E340" s="519"/>
      <c r="F340" s="549"/>
      <c r="G340" s="548"/>
      <c r="H340" s="545"/>
      <c r="I340" s="545"/>
      <c r="J340" s="512"/>
      <c r="O340" s="512"/>
      <c r="P340" s="512"/>
      <c r="Q340" s="512"/>
      <c r="R340" s="512"/>
      <c r="S340" s="515"/>
    </row>
    <row r="341" spans="1:19" s="514" customFormat="1" x14ac:dyDescent="0.2">
      <c r="A341" s="544"/>
      <c r="B341" s="537"/>
      <c r="C341" s="519"/>
      <c r="D341" s="597"/>
      <c r="E341" s="519"/>
      <c r="F341" s="549"/>
      <c r="G341" s="548"/>
      <c r="H341" s="545"/>
      <c r="I341" s="545"/>
      <c r="J341" s="512"/>
      <c r="O341" s="512"/>
      <c r="P341" s="512"/>
      <c r="Q341" s="512"/>
      <c r="R341" s="512"/>
      <c r="S341" s="515"/>
    </row>
    <row r="342" spans="1:19" s="514" customFormat="1" x14ac:dyDescent="0.2">
      <c r="A342" s="544"/>
      <c r="B342" s="537"/>
      <c r="C342" s="519"/>
      <c r="D342" s="597"/>
      <c r="E342" s="519"/>
      <c r="F342" s="549"/>
      <c r="G342" s="548"/>
      <c r="H342" s="545"/>
      <c r="I342" s="545"/>
      <c r="J342" s="512"/>
      <c r="O342" s="512"/>
      <c r="P342" s="512"/>
      <c r="Q342" s="512"/>
      <c r="R342" s="512"/>
      <c r="S342" s="515"/>
    </row>
    <row r="343" spans="1:19" s="514" customFormat="1" x14ac:dyDescent="0.2">
      <c r="A343" s="544"/>
      <c r="B343" s="537"/>
      <c r="C343" s="519"/>
      <c r="D343" s="597"/>
      <c r="E343" s="519"/>
      <c r="F343" s="549"/>
      <c r="G343" s="548"/>
      <c r="H343" s="545"/>
      <c r="I343" s="545"/>
      <c r="J343" s="512"/>
      <c r="O343" s="512"/>
      <c r="P343" s="512"/>
      <c r="Q343" s="512"/>
      <c r="R343" s="512"/>
      <c r="S343" s="515"/>
    </row>
    <row r="344" spans="1:19" s="514" customFormat="1" x14ac:dyDescent="0.2">
      <c r="A344" s="544"/>
      <c r="B344" s="537"/>
      <c r="C344" s="519"/>
      <c r="D344" s="597"/>
      <c r="E344" s="519"/>
      <c r="F344" s="549"/>
      <c r="G344" s="548"/>
      <c r="H344" s="545"/>
      <c r="I344" s="545"/>
      <c r="J344" s="512"/>
      <c r="O344" s="512"/>
      <c r="P344" s="512"/>
      <c r="Q344" s="512"/>
      <c r="R344" s="512"/>
      <c r="S344" s="515"/>
    </row>
    <row r="345" spans="1:19" s="514" customFormat="1" x14ac:dyDescent="0.2">
      <c r="A345" s="544"/>
      <c r="B345" s="537"/>
      <c r="C345" s="519"/>
      <c r="D345" s="597"/>
      <c r="E345" s="519"/>
      <c r="F345" s="549"/>
      <c r="G345" s="548"/>
      <c r="H345" s="545"/>
      <c r="I345" s="545"/>
      <c r="J345" s="512"/>
      <c r="O345" s="512"/>
      <c r="P345" s="512"/>
      <c r="Q345" s="512"/>
      <c r="R345" s="512"/>
      <c r="S345" s="515"/>
    </row>
    <row r="346" spans="1:19" s="514" customFormat="1" x14ac:dyDescent="0.2">
      <c r="A346" s="544"/>
      <c r="B346" s="537"/>
      <c r="C346" s="519"/>
      <c r="D346" s="597"/>
      <c r="E346" s="519"/>
      <c r="F346" s="549"/>
      <c r="G346" s="548"/>
      <c r="H346" s="545"/>
      <c r="I346" s="545"/>
      <c r="J346" s="512"/>
      <c r="O346" s="512"/>
      <c r="P346" s="512"/>
      <c r="Q346" s="512"/>
      <c r="R346" s="512"/>
      <c r="S346" s="515"/>
    </row>
    <row r="347" spans="1:19" s="514" customFormat="1" x14ac:dyDescent="0.2">
      <c r="A347" s="544"/>
      <c r="B347" s="537"/>
      <c r="C347" s="519"/>
      <c r="D347" s="597"/>
      <c r="E347" s="519"/>
      <c r="F347" s="549"/>
      <c r="G347" s="548"/>
      <c r="H347" s="545"/>
      <c r="I347" s="545"/>
      <c r="J347" s="512"/>
      <c r="O347" s="512"/>
      <c r="P347" s="512"/>
      <c r="Q347" s="512"/>
      <c r="R347" s="512"/>
      <c r="S347" s="515"/>
    </row>
    <row r="348" spans="1:19" s="514" customFormat="1" x14ac:dyDescent="0.2">
      <c r="A348" s="544"/>
      <c r="B348" s="537"/>
      <c r="C348" s="519"/>
      <c r="D348" s="597"/>
      <c r="E348" s="519"/>
      <c r="F348" s="549"/>
      <c r="G348" s="548"/>
      <c r="H348" s="545"/>
      <c r="I348" s="545"/>
      <c r="J348" s="512"/>
      <c r="O348" s="512"/>
      <c r="P348" s="512"/>
      <c r="Q348" s="512"/>
      <c r="R348" s="512"/>
      <c r="S348" s="515"/>
    </row>
    <row r="349" spans="1:19" s="514" customFormat="1" x14ac:dyDescent="0.2">
      <c r="A349" s="544"/>
      <c r="B349" s="537"/>
      <c r="C349" s="519"/>
      <c r="D349" s="597"/>
      <c r="E349" s="519"/>
      <c r="F349" s="549"/>
      <c r="G349" s="548"/>
      <c r="H349" s="545"/>
      <c r="I349" s="545"/>
      <c r="J349" s="512"/>
      <c r="O349" s="512"/>
      <c r="P349" s="512"/>
      <c r="Q349" s="512"/>
      <c r="R349" s="512"/>
      <c r="S349" s="515"/>
    </row>
    <row r="350" spans="1:19" s="514" customFormat="1" x14ac:dyDescent="0.2">
      <c r="A350" s="544"/>
      <c r="B350" s="537"/>
      <c r="C350" s="519"/>
      <c r="D350" s="597"/>
      <c r="E350" s="519"/>
      <c r="F350" s="549"/>
      <c r="G350" s="548"/>
      <c r="H350" s="545"/>
      <c r="I350" s="545"/>
      <c r="J350" s="512"/>
      <c r="O350" s="512"/>
      <c r="P350" s="512"/>
      <c r="Q350" s="512"/>
      <c r="R350" s="512"/>
      <c r="S350" s="515"/>
    </row>
    <row r="351" spans="1:19" s="514" customFormat="1" x14ac:dyDescent="0.2">
      <c r="A351" s="544"/>
      <c r="B351" s="537"/>
      <c r="C351" s="519"/>
      <c r="D351" s="597"/>
      <c r="E351" s="519"/>
      <c r="F351" s="549"/>
      <c r="G351" s="548"/>
      <c r="H351" s="545"/>
      <c r="I351" s="545"/>
      <c r="J351" s="512"/>
      <c r="O351" s="512"/>
      <c r="P351" s="512"/>
      <c r="Q351" s="512"/>
      <c r="R351" s="512"/>
      <c r="S351" s="515"/>
    </row>
    <row r="352" spans="1:19" s="514" customFormat="1" x14ac:dyDescent="0.2">
      <c r="A352" s="544"/>
      <c r="B352" s="537"/>
      <c r="C352" s="519"/>
      <c r="D352" s="597"/>
      <c r="E352" s="519"/>
      <c r="F352" s="549"/>
      <c r="G352" s="548"/>
      <c r="H352" s="545"/>
      <c r="I352" s="545"/>
      <c r="J352" s="512"/>
      <c r="O352" s="512"/>
      <c r="P352" s="512"/>
      <c r="Q352" s="512"/>
      <c r="R352" s="512"/>
      <c r="S352" s="515"/>
    </row>
    <row r="353" spans="1:19" s="514" customFormat="1" x14ac:dyDescent="0.2">
      <c r="A353" s="544"/>
      <c r="B353" s="537"/>
      <c r="C353" s="519"/>
      <c r="D353" s="597"/>
      <c r="E353" s="519"/>
      <c r="F353" s="549"/>
      <c r="G353" s="548"/>
      <c r="H353" s="545"/>
      <c r="I353" s="545"/>
      <c r="J353" s="512"/>
      <c r="O353" s="512"/>
      <c r="P353" s="512"/>
      <c r="Q353" s="512"/>
      <c r="R353" s="512"/>
      <c r="S353" s="515"/>
    </row>
    <row r="354" spans="1:19" s="514" customFormat="1" x14ac:dyDescent="0.2">
      <c r="A354" s="544"/>
      <c r="B354" s="537"/>
      <c r="C354" s="519"/>
      <c r="D354" s="597"/>
      <c r="E354" s="519"/>
      <c r="F354" s="549"/>
      <c r="G354" s="548"/>
      <c r="H354" s="545"/>
      <c r="I354" s="545"/>
      <c r="J354" s="512"/>
      <c r="O354" s="512"/>
      <c r="P354" s="512"/>
      <c r="Q354" s="512"/>
      <c r="R354" s="512"/>
      <c r="S354" s="515"/>
    </row>
    <row r="355" spans="1:19" s="514" customFormat="1" x14ac:dyDescent="0.2">
      <c r="A355" s="544"/>
      <c r="B355" s="537"/>
      <c r="C355" s="519"/>
      <c r="D355" s="597"/>
      <c r="E355" s="519"/>
      <c r="F355" s="549"/>
      <c r="G355" s="548"/>
      <c r="H355" s="545"/>
      <c r="I355" s="545"/>
      <c r="J355" s="512"/>
      <c r="O355" s="512"/>
      <c r="P355" s="512"/>
      <c r="Q355" s="512"/>
      <c r="R355" s="512"/>
      <c r="S355" s="515"/>
    </row>
    <row r="356" spans="1:19" s="514" customFormat="1" x14ac:dyDescent="0.2">
      <c r="A356" s="544"/>
      <c r="B356" s="537"/>
      <c r="C356" s="519"/>
      <c r="D356" s="597"/>
      <c r="E356" s="519"/>
      <c r="F356" s="549"/>
      <c r="G356" s="548"/>
      <c r="H356" s="545"/>
      <c r="I356" s="545"/>
      <c r="J356" s="512"/>
      <c r="O356" s="512"/>
      <c r="P356" s="512"/>
      <c r="Q356" s="512"/>
      <c r="R356" s="512"/>
      <c r="S356" s="515"/>
    </row>
    <row r="357" spans="1:19" s="514" customFormat="1" x14ac:dyDescent="0.2">
      <c r="A357" s="544"/>
      <c r="B357" s="537"/>
      <c r="C357" s="519"/>
      <c r="D357" s="597"/>
      <c r="E357" s="519"/>
      <c r="F357" s="549"/>
      <c r="G357" s="548"/>
      <c r="H357" s="545"/>
      <c r="I357" s="545"/>
      <c r="J357" s="512"/>
      <c r="O357" s="512"/>
      <c r="P357" s="512"/>
      <c r="Q357" s="512"/>
      <c r="R357" s="512"/>
      <c r="S357" s="515"/>
    </row>
    <row r="358" spans="1:19" s="514" customFormat="1" x14ac:dyDescent="0.2">
      <c r="A358" s="544"/>
      <c r="B358" s="537"/>
      <c r="C358" s="519"/>
      <c r="D358" s="597"/>
      <c r="E358" s="519"/>
      <c r="F358" s="549"/>
      <c r="G358" s="548"/>
      <c r="H358" s="545"/>
      <c r="I358" s="545"/>
      <c r="J358" s="512"/>
      <c r="O358" s="512"/>
      <c r="P358" s="512"/>
      <c r="Q358" s="512"/>
      <c r="R358" s="512"/>
      <c r="S358" s="515"/>
    </row>
    <row r="359" spans="1:19" s="514" customFormat="1" x14ac:dyDescent="0.2">
      <c r="A359" s="544"/>
      <c r="B359" s="537"/>
      <c r="C359" s="519"/>
      <c r="D359" s="597"/>
      <c r="E359" s="519"/>
      <c r="F359" s="549"/>
      <c r="G359" s="548"/>
      <c r="H359" s="545"/>
      <c r="I359" s="545"/>
      <c r="J359" s="512"/>
      <c r="O359" s="512"/>
      <c r="P359" s="512"/>
      <c r="Q359" s="512"/>
      <c r="R359" s="512"/>
      <c r="S359" s="515"/>
    </row>
    <row r="360" spans="1:19" s="514" customFormat="1" x14ac:dyDescent="0.2">
      <c r="A360" s="544"/>
      <c r="B360" s="537"/>
      <c r="C360" s="519"/>
      <c r="D360" s="597"/>
      <c r="E360" s="519"/>
      <c r="F360" s="549"/>
      <c r="G360" s="548"/>
      <c r="H360" s="545"/>
      <c r="I360" s="545"/>
      <c r="J360" s="512"/>
      <c r="O360" s="512"/>
      <c r="P360" s="512"/>
      <c r="Q360" s="512"/>
      <c r="R360" s="512"/>
      <c r="S360" s="515"/>
    </row>
    <row r="361" spans="1:19" s="514" customFormat="1" x14ac:dyDescent="0.2">
      <c r="A361" s="544"/>
      <c r="B361" s="537"/>
      <c r="C361" s="519"/>
      <c r="D361" s="597"/>
      <c r="E361" s="519"/>
      <c r="F361" s="549"/>
      <c r="G361" s="548"/>
      <c r="H361" s="545"/>
      <c r="I361" s="545"/>
      <c r="J361" s="512"/>
      <c r="O361" s="512"/>
      <c r="P361" s="512"/>
      <c r="Q361" s="512"/>
      <c r="R361" s="512"/>
      <c r="S361" s="515"/>
    </row>
    <row r="362" spans="1:19" s="514" customFormat="1" x14ac:dyDescent="0.2">
      <c r="A362" s="544"/>
      <c r="B362" s="537"/>
      <c r="C362" s="519"/>
      <c r="D362" s="597"/>
      <c r="E362" s="519"/>
      <c r="F362" s="549"/>
      <c r="G362" s="548"/>
      <c r="H362" s="545"/>
      <c r="I362" s="545"/>
      <c r="J362" s="512"/>
      <c r="O362" s="512"/>
      <c r="P362" s="512"/>
      <c r="Q362" s="512"/>
      <c r="R362" s="512"/>
      <c r="S362" s="515"/>
    </row>
    <row r="363" spans="1:19" s="514" customFormat="1" x14ac:dyDescent="0.2">
      <c r="A363" s="544"/>
      <c r="B363" s="537"/>
      <c r="C363" s="519"/>
      <c r="D363" s="597"/>
      <c r="E363" s="519"/>
      <c r="F363" s="549"/>
      <c r="G363" s="548"/>
      <c r="H363" s="545"/>
      <c r="I363" s="545"/>
      <c r="J363" s="512"/>
      <c r="O363" s="512"/>
      <c r="P363" s="512"/>
      <c r="Q363" s="512"/>
      <c r="R363" s="512"/>
      <c r="S363" s="515"/>
    </row>
    <row r="364" spans="1:19" s="514" customFormat="1" x14ac:dyDescent="0.2">
      <c r="A364" s="544"/>
      <c r="B364" s="537"/>
      <c r="C364" s="519"/>
      <c r="D364" s="597"/>
      <c r="E364" s="519"/>
      <c r="F364" s="549"/>
      <c r="G364" s="548"/>
      <c r="H364" s="545"/>
      <c r="I364" s="545"/>
      <c r="J364" s="512"/>
      <c r="O364" s="512"/>
      <c r="P364" s="512"/>
      <c r="Q364" s="512"/>
      <c r="R364" s="512"/>
      <c r="S364" s="515"/>
    </row>
    <row r="365" spans="1:19" s="514" customFormat="1" x14ac:dyDescent="0.2">
      <c r="A365" s="544"/>
      <c r="B365" s="537"/>
      <c r="C365" s="519"/>
      <c r="D365" s="597"/>
      <c r="E365" s="519"/>
      <c r="F365" s="549"/>
      <c r="G365" s="548"/>
      <c r="H365" s="545"/>
      <c r="I365" s="545"/>
      <c r="J365" s="512"/>
      <c r="O365" s="512"/>
      <c r="P365" s="512"/>
      <c r="Q365" s="512"/>
      <c r="R365" s="512"/>
      <c r="S365" s="515"/>
    </row>
    <row r="366" spans="1:19" s="514" customFormat="1" x14ac:dyDescent="0.2">
      <c r="A366" s="544"/>
      <c r="B366" s="537"/>
      <c r="C366" s="519"/>
      <c r="D366" s="597"/>
      <c r="E366" s="519"/>
      <c r="F366" s="549"/>
      <c r="G366" s="548"/>
      <c r="H366" s="545"/>
      <c r="I366" s="545"/>
      <c r="J366" s="512"/>
      <c r="O366" s="512"/>
      <c r="P366" s="512"/>
      <c r="Q366" s="512"/>
      <c r="R366" s="512"/>
      <c r="S366" s="515"/>
    </row>
    <row r="367" spans="1:19" s="514" customFormat="1" x14ac:dyDescent="0.2">
      <c r="A367" s="544"/>
      <c r="B367" s="537"/>
      <c r="C367" s="519"/>
      <c r="D367" s="597"/>
      <c r="E367" s="519"/>
      <c r="F367" s="549"/>
      <c r="G367" s="548"/>
      <c r="H367" s="545"/>
      <c r="I367" s="545"/>
      <c r="J367" s="512"/>
      <c r="O367" s="512"/>
      <c r="P367" s="512"/>
      <c r="Q367" s="512"/>
      <c r="R367" s="512"/>
      <c r="S367" s="515"/>
    </row>
    <row r="368" spans="1:19" s="514" customFormat="1" x14ac:dyDescent="0.2">
      <c r="A368" s="544"/>
      <c r="B368" s="537"/>
      <c r="C368" s="519"/>
      <c r="D368" s="597"/>
      <c r="E368" s="519"/>
      <c r="F368" s="549"/>
      <c r="G368" s="548"/>
      <c r="H368" s="545"/>
      <c r="I368" s="545"/>
      <c r="J368" s="512"/>
      <c r="O368" s="512"/>
      <c r="P368" s="512"/>
      <c r="Q368" s="512"/>
      <c r="R368" s="512"/>
      <c r="S368" s="515"/>
    </row>
    <row r="369" spans="1:19" s="514" customFormat="1" x14ac:dyDescent="0.2">
      <c r="A369" s="544"/>
      <c r="B369" s="537"/>
      <c r="C369" s="519"/>
      <c r="D369" s="597"/>
      <c r="E369" s="519"/>
      <c r="F369" s="549"/>
      <c r="G369" s="548"/>
      <c r="H369" s="545"/>
      <c r="I369" s="545"/>
      <c r="J369" s="512"/>
      <c r="O369" s="512"/>
      <c r="P369" s="512"/>
      <c r="Q369" s="512"/>
      <c r="R369" s="512"/>
      <c r="S369" s="515"/>
    </row>
    <row r="370" spans="1:19" s="514" customFormat="1" x14ac:dyDescent="0.2">
      <c r="A370" s="544"/>
      <c r="B370" s="537"/>
      <c r="C370" s="519"/>
      <c r="D370" s="597"/>
      <c r="E370" s="519"/>
      <c r="F370" s="549"/>
      <c r="G370" s="548"/>
      <c r="H370" s="545"/>
      <c r="I370" s="545"/>
      <c r="J370" s="512"/>
      <c r="O370" s="512"/>
      <c r="P370" s="512"/>
      <c r="Q370" s="512"/>
      <c r="R370" s="512"/>
      <c r="S370" s="515"/>
    </row>
    <row r="371" spans="1:19" s="514" customFormat="1" x14ac:dyDescent="0.2">
      <c r="A371" s="544"/>
      <c r="B371" s="537"/>
      <c r="C371" s="519"/>
      <c r="D371" s="597"/>
      <c r="E371" s="519"/>
      <c r="F371" s="549"/>
      <c r="G371" s="548"/>
      <c r="H371" s="545"/>
      <c r="I371" s="545"/>
      <c r="J371" s="512"/>
      <c r="O371" s="512"/>
      <c r="P371" s="512"/>
      <c r="Q371" s="512"/>
      <c r="R371" s="512"/>
      <c r="S371" s="515"/>
    </row>
    <row r="372" spans="1:19" s="514" customFormat="1" x14ac:dyDescent="0.2">
      <c r="A372" s="544"/>
      <c r="B372" s="537"/>
      <c r="C372" s="519"/>
      <c r="D372" s="597"/>
      <c r="E372" s="519"/>
      <c r="F372" s="549"/>
      <c r="G372" s="548"/>
      <c r="H372" s="545"/>
      <c r="I372" s="545"/>
      <c r="J372" s="512"/>
      <c r="O372" s="512"/>
      <c r="P372" s="512"/>
      <c r="Q372" s="512"/>
      <c r="R372" s="512"/>
      <c r="S372" s="515"/>
    </row>
    <row r="373" spans="1:19" s="514" customFormat="1" x14ac:dyDescent="0.2">
      <c r="A373" s="544"/>
      <c r="B373" s="537"/>
      <c r="C373" s="519"/>
      <c r="D373" s="597"/>
      <c r="E373" s="519"/>
      <c r="F373" s="549"/>
      <c r="G373" s="548"/>
      <c r="H373" s="545"/>
      <c r="I373" s="545"/>
      <c r="J373" s="512"/>
      <c r="O373" s="512"/>
      <c r="P373" s="512"/>
      <c r="Q373" s="512"/>
      <c r="R373" s="512"/>
      <c r="S373" s="515"/>
    </row>
    <row r="374" spans="1:19" s="514" customFormat="1" x14ac:dyDescent="0.2">
      <c r="A374" s="544"/>
      <c r="B374" s="537"/>
      <c r="C374" s="519"/>
      <c r="D374" s="597"/>
      <c r="E374" s="519"/>
      <c r="F374" s="549"/>
      <c r="G374" s="548"/>
      <c r="H374" s="545"/>
      <c r="I374" s="545"/>
      <c r="J374" s="512"/>
      <c r="O374" s="512"/>
      <c r="P374" s="512"/>
      <c r="Q374" s="512"/>
      <c r="R374" s="512"/>
      <c r="S374" s="515"/>
    </row>
    <row r="375" spans="1:19" s="514" customFormat="1" x14ac:dyDescent="0.2">
      <c r="A375" s="544"/>
      <c r="B375" s="537"/>
      <c r="C375" s="519"/>
      <c r="D375" s="597"/>
      <c r="E375" s="519"/>
      <c r="F375" s="549"/>
      <c r="G375" s="548"/>
      <c r="H375" s="545"/>
      <c r="I375" s="545"/>
      <c r="J375" s="512"/>
      <c r="O375" s="512"/>
      <c r="P375" s="512"/>
      <c r="Q375" s="512"/>
      <c r="R375" s="512"/>
      <c r="S375" s="515"/>
    </row>
    <row r="376" spans="1:19" s="514" customFormat="1" x14ac:dyDescent="0.2">
      <c r="A376" s="544"/>
      <c r="B376" s="537"/>
      <c r="C376" s="519"/>
      <c r="D376" s="597"/>
      <c r="E376" s="519"/>
      <c r="F376" s="549"/>
      <c r="G376" s="548"/>
      <c r="H376" s="545"/>
      <c r="I376" s="545"/>
      <c r="J376" s="512"/>
      <c r="O376" s="512"/>
      <c r="P376" s="512"/>
      <c r="Q376" s="512"/>
      <c r="R376" s="512"/>
      <c r="S376" s="515"/>
    </row>
    <row r="377" spans="1:19" s="514" customFormat="1" x14ac:dyDescent="0.2">
      <c r="A377" s="544"/>
      <c r="B377" s="537"/>
      <c r="C377" s="519"/>
      <c r="D377" s="597"/>
      <c r="E377" s="519"/>
      <c r="F377" s="549"/>
      <c r="G377" s="548"/>
      <c r="H377" s="545"/>
      <c r="I377" s="545"/>
      <c r="J377" s="512"/>
      <c r="O377" s="512"/>
      <c r="P377" s="512"/>
      <c r="Q377" s="512"/>
      <c r="R377" s="512"/>
      <c r="S377" s="515"/>
    </row>
    <row r="378" spans="1:19" s="514" customFormat="1" x14ac:dyDescent="0.2">
      <c r="A378" s="544"/>
      <c r="B378" s="537"/>
      <c r="C378" s="519"/>
      <c r="D378" s="597"/>
      <c r="E378" s="519"/>
      <c r="F378" s="549"/>
      <c r="G378" s="548"/>
      <c r="H378" s="545"/>
      <c r="I378" s="545"/>
      <c r="J378" s="512"/>
      <c r="O378" s="512"/>
      <c r="P378" s="512"/>
      <c r="Q378" s="512"/>
      <c r="R378" s="512"/>
      <c r="S378" s="515"/>
    </row>
    <row r="379" spans="1:19" s="514" customFormat="1" x14ac:dyDescent="0.2">
      <c r="A379" s="544"/>
      <c r="B379" s="537"/>
      <c r="C379" s="519"/>
      <c r="D379" s="597"/>
      <c r="E379" s="519"/>
      <c r="F379" s="549"/>
      <c r="G379" s="548"/>
      <c r="H379" s="545"/>
      <c r="I379" s="545"/>
      <c r="J379" s="512"/>
      <c r="O379" s="512"/>
      <c r="P379" s="512"/>
      <c r="Q379" s="512"/>
      <c r="R379" s="512"/>
      <c r="S379" s="515"/>
    </row>
    <row r="380" spans="1:19" s="514" customFormat="1" x14ac:dyDescent="0.2">
      <c r="A380" s="544"/>
      <c r="B380" s="537"/>
      <c r="C380" s="519"/>
      <c r="D380" s="597"/>
      <c r="E380" s="519"/>
      <c r="F380" s="549"/>
      <c r="G380" s="548"/>
      <c r="H380" s="545"/>
      <c r="I380" s="545"/>
      <c r="J380" s="512"/>
      <c r="O380" s="512"/>
      <c r="P380" s="512"/>
      <c r="Q380" s="512"/>
      <c r="R380" s="512"/>
      <c r="S380" s="515"/>
    </row>
    <row r="381" spans="1:19" s="514" customFormat="1" x14ac:dyDescent="0.2">
      <c r="A381" s="544"/>
      <c r="B381" s="537"/>
      <c r="C381" s="519"/>
      <c r="D381" s="597"/>
      <c r="E381" s="519"/>
      <c r="F381" s="549"/>
      <c r="G381" s="548"/>
      <c r="H381" s="545"/>
      <c r="I381" s="545"/>
      <c r="J381" s="512"/>
      <c r="O381" s="512"/>
      <c r="P381" s="512"/>
      <c r="Q381" s="512"/>
      <c r="R381" s="512"/>
      <c r="S381" s="515"/>
    </row>
    <row r="382" spans="1:19" s="514" customFormat="1" x14ac:dyDescent="0.2">
      <c r="A382" s="544"/>
      <c r="B382" s="537"/>
      <c r="C382" s="519"/>
      <c r="D382" s="597"/>
      <c r="E382" s="519"/>
      <c r="F382" s="549"/>
      <c r="G382" s="548"/>
      <c r="H382" s="545"/>
      <c r="I382" s="545"/>
      <c r="J382" s="512"/>
      <c r="O382" s="512"/>
      <c r="P382" s="512"/>
      <c r="Q382" s="512"/>
      <c r="R382" s="512"/>
      <c r="S382" s="515"/>
    </row>
    <row r="383" spans="1:19" s="514" customFormat="1" x14ac:dyDescent="0.2">
      <c r="A383" s="544"/>
      <c r="B383" s="537"/>
      <c r="C383" s="519"/>
      <c r="D383" s="597"/>
      <c r="E383" s="519"/>
      <c r="F383" s="549"/>
      <c r="G383" s="548"/>
      <c r="H383" s="545"/>
      <c r="I383" s="545"/>
      <c r="J383" s="512"/>
      <c r="O383" s="512"/>
      <c r="P383" s="512"/>
      <c r="Q383" s="512"/>
      <c r="R383" s="512"/>
      <c r="S383" s="515"/>
    </row>
    <row r="384" spans="1:19" s="514" customFormat="1" x14ac:dyDescent="0.2">
      <c r="A384" s="544"/>
      <c r="B384" s="537"/>
      <c r="C384" s="519"/>
      <c r="D384" s="597"/>
      <c r="E384" s="519"/>
      <c r="F384" s="549"/>
      <c r="G384" s="548"/>
      <c r="H384" s="545"/>
      <c r="I384" s="545"/>
      <c r="J384" s="512"/>
      <c r="O384" s="512"/>
      <c r="P384" s="512"/>
      <c r="Q384" s="512"/>
      <c r="R384" s="512"/>
      <c r="S384" s="515"/>
    </row>
    <row r="385" spans="1:19" s="514" customFormat="1" x14ac:dyDescent="0.2">
      <c r="A385" s="544"/>
      <c r="B385" s="537"/>
      <c r="C385" s="519"/>
      <c r="D385" s="597"/>
      <c r="E385" s="519"/>
      <c r="F385" s="549"/>
      <c r="G385" s="548"/>
      <c r="H385" s="545"/>
      <c r="I385" s="545"/>
      <c r="J385" s="512"/>
      <c r="O385" s="512"/>
      <c r="P385" s="512"/>
      <c r="Q385" s="512"/>
      <c r="R385" s="512"/>
      <c r="S385" s="515"/>
    </row>
    <row r="386" spans="1:19" s="514" customFormat="1" x14ac:dyDescent="0.2">
      <c r="A386" s="544"/>
      <c r="B386" s="537"/>
      <c r="C386" s="519"/>
      <c r="D386" s="597"/>
      <c r="E386" s="519"/>
      <c r="F386" s="549"/>
      <c r="G386" s="548"/>
      <c r="H386" s="545"/>
      <c r="I386" s="545"/>
      <c r="J386" s="512"/>
      <c r="O386" s="512"/>
      <c r="P386" s="512"/>
      <c r="Q386" s="512"/>
      <c r="R386" s="512"/>
      <c r="S386" s="515"/>
    </row>
    <row r="387" spans="1:19" s="514" customFormat="1" x14ac:dyDescent="0.2">
      <c r="A387" s="544"/>
      <c r="B387" s="537"/>
      <c r="C387" s="519"/>
      <c r="D387" s="597"/>
      <c r="E387" s="519"/>
      <c r="F387" s="549"/>
      <c r="G387" s="548"/>
      <c r="H387" s="545"/>
      <c r="I387" s="545"/>
      <c r="J387" s="512"/>
      <c r="O387" s="512"/>
      <c r="P387" s="512"/>
      <c r="Q387" s="512"/>
      <c r="R387" s="512"/>
      <c r="S387" s="515"/>
    </row>
    <row r="388" spans="1:19" s="514" customFormat="1" x14ac:dyDescent="0.2">
      <c r="A388" s="544"/>
      <c r="B388" s="537"/>
      <c r="C388" s="519"/>
      <c r="D388" s="597"/>
      <c r="E388" s="519"/>
      <c r="F388" s="549"/>
      <c r="G388" s="548"/>
      <c r="H388" s="545"/>
      <c r="I388" s="545"/>
      <c r="J388" s="512"/>
      <c r="O388" s="512"/>
      <c r="P388" s="512"/>
      <c r="Q388" s="512"/>
      <c r="R388" s="512"/>
      <c r="S388" s="515"/>
    </row>
    <row r="389" spans="1:19" s="514" customFormat="1" x14ac:dyDescent="0.2">
      <c r="A389" s="544"/>
      <c r="B389" s="537"/>
      <c r="C389" s="519"/>
      <c r="D389" s="597"/>
      <c r="E389" s="519"/>
      <c r="F389" s="549"/>
      <c r="G389" s="548"/>
      <c r="H389" s="545"/>
      <c r="I389" s="545"/>
      <c r="J389" s="512"/>
      <c r="O389" s="512"/>
      <c r="P389" s="512"/>
      <c r="Q389" s="512"/>
      <c r="R389" s="512"/>
      <c r="S389" s="515"/>
    </row>
    <row r="390" spans="1:19" s="514" customFormat="1" x14ac:dyDescent="0.2">
      <c r="A390" s="544"/>
      <c r="B390" s="537"/>
      <c r="C390" s="519"/>
      <c r="D390" s="597"/>
      <c r="E390" s="519"/>
      <c r="F390" s="549"/>
      <c r="G390" s="548"/>
      <c r="H390" s="545"/>
      <c r="I390" s="545"/>
      <c r="J390" s="512"/>
      <c r="O390" s="512"/>
      <c r="P390" s="512"/>
      <c r="Q390" s="512"/>
      <c r="R390" s="512"/>
      <c r="S390" s="515"/>
    </row>
    <row r="391" spans="1:19" s="514" customFormat="1" x14ac:dyDescent="0.2">
      <c r="A391" s="544"/>
      <c r="B391" s="537"/>
      <c r="C391" s="519"/>
      <c r="D391" s="597"/>
      <c r="E391" s="519"/>
      <c r="F391" s="549"/>
      <c r="G391" s="548"/>
      <c r="H391" s="545"/>
      <c r="I391" s="545"/>
      <c r="J391" s="512"/>
      <c r="O391" s="512"/>
      <c r="P391" s="512"/>
      <c r="Q391" s="512"/>
      <c r="R391" s="512"/>
      <c r="S391" s="515"/>
    </row>
    <row r="392" spans="1:19" s="514" customFormat="1" x14ac:dyDescent="0.2">
      <c r="A392" s="544"/>
      <c r="B392" s="537"/>
      <c r="C392" s="519"/>
      <c r="D392" s="597"/>
      <c r="E392" s="519"/>
      <c r="F392" s="549"/>
      <c r="G392" s="548"/>
      <c r="H392" s="545"/>
      <c r="I392" s="545"/>
      <c r="J392" s="512"/>
      <c r="O392" s="512"/>
      <c r="P392" s="512"/>
      <c r="Q392" s="512"/>
      <c r="R392" s="512"/>
      <c r="S392" s="515"/>
    </row>
    <row r="393" spans="1:19" s="514" customFormat="1" x14ac:dyDescent="0.2">
      <c r="A393" s="544"/>
      <c r="B393" s="537"/>
      <c r="C393" s="519"/>
      <c r="D393" s="597"/>
      <c r="E393" s="519"/>
      <c r="F393" s="549"/>
      <c r="G393" s="548"/>
      <c r="H393" s="545"/>
      <c r="I393" s="545"/>
      <c r="J393" s="512"/>
      <c r="O393" s="512"/>
      <c r="P393" s="512"/>
      <c r="Q393" s="512"/>
      <c r="R393" s="512"/>
      <c r="S393" s="515"/>
    </row>
    <row r="394" spans="1:19" s="514" customFormat="1" x14ac:dyDescent="0.2">
      <c r="A394" s="544"/>
      <c r="B394" s="537"/>
      <c r="C394" s="519"/>
      <c r="D394" s="597"/>
      <c r="E394" s="519"/>
      <c r="F394" s="549"/>
      <c r="G394" s="548"/>
      <c r="H394" s="545"/>
      <c r="I394" s="545"/>
      <c r="J394" s="512"/>
      <c r="O394" s="512"/>
      <c r="P394" s="512"/>
      <c r="Q394" s="512"/>
      <c r="R394" s="512"/>
      <c r="S394" s="515"/>
    </row>
    <row r="395" spans="1:19" s="514" customFormat="1" x14ac:dyDescent="0.2">
      <c r="A395" s="544"/>
      <c r="B395" s="537"/>
      <c r="C395" s="519"/>
      <c r="D395" s="597"/>
      <c r="E395" s="519"/>
      <c r="F395" s="549"/>
      <c r="G395" s="548"/>
      <c r="H395" s="545"/>
      <c r="I395" s="545"/>
      <c r="J395" s="512"/>
      <c r="O395" s="512"/>
      <c r="P395" s="512"/>
      <c r="Q395" s="512"/>
      <c r="R395" s="512"/>
      <c r="S395" s="515"/>
    </row>
    <row r="396" spans="1:19" s="514" customFormat="1" x14ac:dyDescent="0.2">
      <c r="A396" s="544"/>
      <c r="B396" s="537"/>
      <c r="C396" s="519"/>
      <c r="D396" s="597"/>
      <c r="E396" s="519"/>
      <c r="F396" s="549"/>
      <c r="G396" s="548"/>
      <c r="H396" s="545"/>
      <c r="I396" s="545"/>
      <c r="J396" s="512"/>
      <c r="O396" s="512"/>
      <c r="P396" s="512"/>
      <c r="Q396" s="512"/>
      <c r="R396" s="512"/>
      <c r="S396" s="515"/>
    </row>
    <row r="397" spans="1:19" s="514" customFormat="1" x14ac:dyDescent="0.2">
      <c r="A397" s="544"/>
      <c r="B397" s="537"/>
      <c r="C397" s="519"/>
      <c r="D397" s="597"/>
      <c r="E397" s="519"/>
      <c r="F397" s="549"/>
      <c r="G397" s="548"/>
      <c r="H397" s="545"/>
      <c r="I397" s="545"/>
      <c r="J397" s="512"/>
      <c r="O397" s="512"/>
      <c r="P397" s="512"/>
      <c r="Q397" s="512"/>
      <c r="R397" s="512"/>
      <c r="S397" s="515"/>
    </row>
    <row r="398" spans="1:19" s="514" customFormat="1" x14ac:dyDescent="0.2">
      <c r="A398" s="544"/>
      <c r="B398" s="537"/>
      <c r="C398" s="519"/>
      <c r="D398" s="597"/>
      <c r="E398" s="519"/>
      <c r="F398" s="549"/>
      <c r="G398" s="548"/>
      <c r="H398" s="545"/>
      <c r="I398" s="545"/>
      <c r="J398" s="512"/>
      <c r="O398" s="512"/>
      <c r="P398" s="512"/>
      <c r="Q398" s="512"/>
      <c r="R398" s="512"/>
      <c r="S398" s="515"/>
    </row>
    <row r="399" spans="1:19" s="514" customFormat="1" x14ac:dyDescent="0.2">
      <c r="A399" s="544"/>
      <c r="B399" s="537"/>
      <c r="C399" s="519"/>
      <c r="D399" s="597"/>
      <c r="E399" s="519"/>
      <c r="F399" s="549"/>
      <c r="G399" s="548"/>
      <c r="H399" s="545"/>
      <c r="I399" s="545"/>
      <c r="J399" s="512"/>
      <c r="O399" s="512"/>
      <c r="P399" s="512"/>
      <c r="Q399" s="512"/>
      <c r="R399" s="512"/>
      <c r="S399" s="515"/>
    </row>
    <row r="400" spans="1:19" s="514" customFormat="1" x14ac:dyDescent="0.2">
      <c r="A400" s="544"/>
      <c r="B400" s="537"/>
      <c r="C400" s="519"/>
      <c r="D400" s="597"/>
      <c r="E400" s="519"/>
      <c r="F400" s="549"/>
      <c r="G400" s="548"/>
      <c r="H400" s="545"/>
      <c r="I400" s="545"/>
      <c r="J400" s="512"/>
      <c r="O400" s="512"/>
      <c r="P400" s="512"/>
      <c r="Q400" s="512"/>
      <c r="R400" s="512"/>
      <c r="S400" s="515"/>
    </row>
    <row r="401" spans="1:19" s="514" customFormat="1" x14ac:dyDescent="0.2">
      <c r="A401" s="544"/>
      <c r="B401" s="537"/>
      <c r="C401" s="519"/>
      <c r="D401" s="597"/>
      <c r="E401" s="519"/>
      <c r="F401" s="549"/>
      <c r="G401" s="548"/>
      <c r="H401" s="545"/>
      <c r="I401" s="545"/>
      <c r="J401" s="512"/>
      <c r="O401" s="512"/>
      <c r="P401" s="512"/>
      <c r="Q401" s="512"/>
      <c r="R401" s="512"/>
      <c r="S401" s="515"/>
    </row>
    <row r="402" spans="1:19" s="514" customFormat="1" x14ac:dyDescent="0.2">
      <c r="A402" s="544"/>
      <c r="B402" s="537"/>
      <c r="C402" s="519"/>
      <c r="D402" s="597"/>
      <c r="E402" s="519"/>
      <c r="F402" s="549"/>
      <c r="G402" s="548"/>
      <c r="H402" s="545"/>
      <c r="I402" s="545"/>
      <c r="J402" s="512"/>
      <c r="O402" s="512"/>
      <c r="P402" s="512"/>
      <c r="Q402" s="512"/>
      <c r="R402" s="512"/>
      <c r="S402" s="515"/>
    </row>
    <row r="403" spans="1:19" s="514" customFormat="1" x14ac:dyDescent="0.2">
      <c r="A403" s="544"/>
      <c r="B403" s="537"/>
      <c r="C403" s="519"/>
      <c r="D403" s="597"/>
      <c r="E403" s="519"/>
      <c r="F403" s="549"/>
      <c r="G403" s="548"/>
      <c r="H403" s="545"/>
      <c r="I403" s="545"/>
      <c r="J403" s="512"/>
      <c r="O403" s="512"/>
      <c r="P403" s="512"/>
      <c r="Q403" s="512"/>
      <c r="R403" s="512"/>
      <c r="S403" s="515"/>
    </row>
    <row r="404" spans="1:19" s="514" customFormat="1" x14ac:dyDescent="0.2">
      <c r="A404" s="544"/>
      <c r="B404" s="537"/>
      <c r="C404" s="519"/>
      <c r="D404" s="597"/>
      <c r="E404" s="519"/>
      <c r="F404" s="549"/>
      <c r="G404" s="548"/>
      <c r="H404" s="545"/>
      <c r="I404" s="545"/>
      <c r="J404" s="512"/>
      <c r="O404" s="512"/>
      <c r="P404" s="512"/>
      <c r="Q404" s="512"/>
      <c r="R404" s="512"/>
      <c r="S404" s="515"/>
    </row>
    <row r="405" spans="1:19" s="514" customFormat="1" x14ac:dyDescent="0.2">
      <c r="A405" s="544"/>
      <c r="B405" s="537"/>
      <c r="C405" s="519"/>
      <c r="D405" s="597"/>
      <c r="E405" s="519"/>
      <c r="F405" s="549"/>
      <c r="G405" s="548"/>
      <c r="H405" s="545"/>
      <c r="I405" s="545"/>
      <c r="J405" s="512"/>
      <c r="O405" s="512"/>
      <c r="P405" s="512"/>
      <c r="Q405" s="512"/>
      <c r="R405" s="512"/>
      <c r="S405" s="515"/>
    </row>
    <row r="406" spans="1:19" s="514" customFormat="1" x14ac:dyDescent="0.2">
      <c r="A406" s="544"/>
      <c r="B406" s="537"/>
      <c r="C406" s="519"/>
      <c r="D406" s="597"/>
      <c r="E406" s="519"/>
      <c r="F406" s="549"/>
      <c r="G406" s="548"/>
      <c r="H406" s="545"/>
      <c r="I406" s="545"/>
      <c r="J406" s="512"/>
      <c r="O406" s="512"/>
      <c r="P406" s="512"/>
      <c r="Q406" s="512"/>
      <c r="R406" s="512"/>
      <c r="S406" s="515"/>
    </row>
    <row r="407" spans="1:19" s="514" customFormat="1" x14ac:dyDescent="0.2">
      <c r="A407" s="544"/>
      <c r="B407" s="537"/>
      <c r="C407" s="519"/>
      <c r="D407" s="597"/>
      <c r="E407" s="519"/>
      <c r="F407" s="549"/>
      <c r="G407" s="548"/>
      <c r="H407" s="545"/>
      <c r="I407" s="545"/>
      <c r="J407" s="512"/>
      <c r="O407" s="512"/>
      <c r="P407" s="512"/>
      <c r="Q407" s="512"/>
      <c r="R407" s="512"/>
      <c r="S407" s="515"/>
    </row>
    <row r="408" spans="1:19" s="514" customFormat="1" x14ac:dyDescent="0.2">
      <c r="A408" s="544"/>
      <c r="B408" s="537"/>
      <c r="C408" s="519"/>
      <c r="D408" s="597"/>
      <c r="E408" s="519"/>
      <c r="F408" s="549"/>
      <c r="G408" s="548"/>
      <c r="H408" s="545"/>
      <c r="I408" s="545"/>
      <c r="J408" s="512"/>
      <c r="O408" s="512"/>
      <c r="P408" s="512"/>
      <c r="Q408" s="512"/>
      <c r="R408" s="512"/>
      <c r="S408" s="515"/>
    </row>
    <row r="409" spans="1:19" x14ac:dyDescent="0.2">
      <c r="C409" s="519"/>
      <c r="D409" s="597"/>
      <c r="E409" s="519"/>
      <c r="F409" s="549"/>
      <c r="G409" s="548"/>
      <c r="H409" s="545"/>
      <c r="I409" s="545"/>
      <c r="J409" s="512"/>
      <c r="K409" s="514"/>
      <c r="L409" s="514"/>
      <c r="M409" s="514"/>
      <c r="N409" s="514"/>
      <c r="O409" s="512"/>
      <c r="P409" s="512"/>
      <c r="Q409" s="512"/>
      <c r="R409" s="512"/>
      <c r="S409" s="515"/>
    </row>
    <row r="410" spans="1:19" x14ac:dyDescent="0.2">
      <c r="C410" s="519"/>
      <c r="D410" s="597"/>
      <c r="E410" s="519"/>
      <c r="F410" s="549"/>
      <c r="G410" s="548"/>
      <c r="H410" s="545"/>
      <c r="I410" s="545"/>
      <c r="J410" s="512"/>
      <c r="K410" s="514"/>
      <c r="L410" s="514"/>
      <c r="M410" s="514"/>
      <c r="N410" s="514"/>
      <c r="O410" s="512"/>
      <c r="P410" s="512"/>
      <c r="Q410" s="512"/>
      <c r="R410" s="512"/>
      <c r="S410" s="515"/>
    </row>
    <row r="411" spans="1:19" x14ac:dyDescent="0.2">
      <c r="C411" s="519"/>
      <c r="D411" s="597"/>
      <c r="E411" s="519"/>
      <c r="F411" s="549"/>
      <c r="G411" s="548"/>
      <c r="H411" s="545"/>
      <c r="I411" s="545"/>
      <c r="J411" s="512"/>
      <c r="K411" s="514"/>
      <c r="L411" s="514"/>
      <c r="M411" s="514"/>
      <c r="N411" s="514"/>
      <c r="O411" s="512"/>
      <c r="P411" s="512"/>
      <c r="Q411" s="512"/>
      <c r="R411" s="512"/>
      <c r="S411" s="515"/>
    </row>
    <row r="412" spans="1:19" x14ac:dyDescent="0.2">
      <c r="C412" s="519"/>
      <c r="D412" s="597"/>
      <c r="E412" s="519"/>
      <c r="F412" s="549"/>
      <c r="G412" s="548"/>
      <c r="H412" s="545"/>
      <c r="I412" s="545"/>
      <c r="J412" s="512"/>
      <c r="K412" s="514"/>
      <c r="L412" s="514"/>
      <c r="M412" s="514"/>
      <c r="N412" s="514"/>
      <c r="O412" s="512"/>
      <c r="P412" s="512"/>
      <c r="Q412" s="512"/>
      <c r="R412" s="512"/>
      <c r="S412" s="515"/>
    </row>
  </sheetData>
  <protectedRanges>
    <protectedRange sqref="T273:IC274 T13:IC14 K12:IC12 A273:J274 A12:J14 A286:J286 F287:J287 A288:J65596 A1:IC8 T279:IC65592 K279:S279 K284:S65596 A281:J282" name="Rango1"/>
    <protectedRange sqref="T15:IC16 A279:J279 T18:IC96 A284:J285 T105:IC271" name="Rango1_2"/>
    <protectedRange sqref="T17:IC17" name="Rango1_2_4"/>
    <protectedRange sqref="T97:IC104" name="Rango1_2_7"/>
    <protectedRange sqref="A287:E287" name="Rango1_2_1_3"/>
    <protectedRange sqref="A75:A90 A105:A156 A36:J39 D68:J89 I17 B75:C89 A21:J33 H91:J93 A15:J16 B194:J194 B17 B68:C73 C184:J193 B35:J35 A40:A63 E183:J183 J34 A195:J271 B18:J20 C105:J182 A91:F93 A158:A194 A34:G34 B94:B193 B90:F90 B40:J67 A66:A73" name="Rango1_2_58"/>
    <protectedRange sqref="A17 J17 C17:H17" name="Rango1_2_4_1"/>
    <protectedRange sqref="H97 C94:J96 A94:A104 H99:H104 I97:J104 C97:G104" name="Rango1_2_7_2"/>
    <protectedRange sqref="A18:A20 A64:A65 A157 A35" name="Rango1_2_8_1"/>
    <protectedRange sqref="H34:I34" name="Rango1_2_9_1"/>
    <protectedRange sqref="G90:I90 G91:G93" name="Rango1_2_10_1"/>
    <protectedRange sqref="J90" name="Rango1_2_11_1"/>
    <protectedRange sqref="C183" name="Rango1_2_12_3"/>
    <protectedRange sqref="D183" name="Rango1_2_13_4"/>
  </protectedRanges>
  <autoFilter ref="A13:S278">
    <filterColumn colId="10" showButton="0"/>
    <filterColumn colId="12" showButton="0"/>
    <filterColumn colId="14" showButton="0"/>
    <filterColumn colId="15" showButton="0"/>
    <filterColumn colId="16" showButton="0"/>
  </autoFilter>
  <mergeCells count="274">
    <mergeCell ref="A239:A240"/>
    <mergeCell ref="A241:A244"/>
    <mergeCell ref="E226:E230"/>
    <mergeCell ref="B226:B230"/>
    <mergeCell ref="B231:B233"/>
    <mergeCell ref="C231:C233"/>
    <mergeCell ref="E231:E233"/>
    <mergeCell ref="B239:B240"/>
    <mergeCell ref="C239:C240"/>
    <mergeCell ref="E239:E240"/>
    <mergeCell ref="B241:B244"/>
    <mergeCell ref="C241:C244"/>
    <mergeCell ref="E241:E244"/>
    <mergeCell ref="A189:A191"/>
    <mergeCell ref="B189:B191"/>
    <mergeCell ref="C189:C191"/>
    <mergeCell ref="E189:E191"/>
    <mergeCell ref="E172:E173"/>
    <mergeCell ref="A153:A154"/>
    <mergeCell ref="C226:C230"/>
    <mergeCell ref="A226:A230"/>
    <mergeCell ref="A231:A233"/>
    <mergeCell ref="B153:B154"/>
    <mergeCell ref="C153:C154"/>
    <mergeCell ref="E153:E154"/>
    <mergeCell ref="A158:A160"/>
    <mergeCell ref="B213:B218"/>
    <mergeCell ref="C213:C218"/>
    <mergeCell ref="E213:E218"/>
    <mergeCell ref="A211:A212"/>
    <mergeCell ref="A213:A218"/>
    <mergeCell ref="A221:A223"/>
    <mergeCell ref="B221:B223"/>
    <mergeCell ref="C221:C223"/>
    <mergeCell ref="E221:E223"/>
    <mergeCell ref="C158:C160"/>
    <mergeCell ref="E158:E160"/>
    <mergeCell ref="A287:E287"/>
    <mergeCell ref="O273:R273"/>
    <mergeCell ref="S273:S274"/>
    <mergeCell ref="K273:L273"/>
    <mergeCell ref="M273:N273"/>
    <mergeCell ref="G273:G274"/>
    <mergeCell ref="H273:H274"/>
    <mergeCell ref="I273:I274"/>
    <mergeCell ref="J273:J274"/>
    <mergeCell ref="A273:A274"/>
    <mergeCell ref="B273:B274"/>
    <mergeCell ref="C273:C274"/>
    <mergeCell ref="D273:D274"/>
    <mergeCell ref="E273:E274"/>
    <mergeCell ref="F273:F274"/>
    <mergeCell ref="A281:A282"/>
    <mergeCell ref="B281:B282"/>
    <mergeCell ref="C281:C282"/>
    <mergeCell ref="D281:D282"/>
    <mergeCell ref="E281:E282"/>
    <mergeCell ref="F281:F282"/>
    <mergeCell ref="G281:G282"/>
    <mergeCell ref="A284:E284"/>
    <mergeCell ref="H281:H282"/>
    <mergeCell ref="I97:I104"/>
    <mergeCell ref="H164:H166"/>
    <mergeCell ref="B119:B120"/>
    <mergeCell ref="C119:C120"/>
    <mergeCell ref="E119:E120"/>
    <mergeCell ref="B175:B179"/>
    <mergeCell ref="C175:C179"/>
    <mergeCell ref="E175:E179"/>
    <mergeCell ref="A175:A179"/>
    <mergeCell ref="B168:B169"/>
    <mergeCell ref="C168:C169"/>
    <mergeCell ref="E168:E169"/>
    <mergeCell ref="B172:B173"/>
    <mergeCell ref="C172:C173"/>
    <mergeCell ref="A141:A143"/>
    <mergeCell ref="B158:B160"/>
    <mergeCell ref="A164:A166"/>
    <mergeCell ref="C148:C151"/>
    <mergeCell ref="E148:E151"/>
    <mergeCell ref="A172:A173"/>
    <mergeCell ref="A106:A109"/>
    <mergeCell ref="B106:B109"/>
    <mergeCell ref="C106:C109"/>
    <mergeCell ref="E106:E109"/>
    <mergeCell ref="A97:A104"/>
    <mergeCell ref="B97:B104"/>
    <mergeCell ref="C97:C104"/>
    <mergeCell ref="E97:E104"/>
    <mergeCell ref="H97:H104"/>
    <mergeCell ref="A94:A96"/>
    <mergeCell ref="B94:B96"/>
    <mergeCell ref="C94:C96"/>
    <mergeCell ref="E94:E96"/>
    <mergeCell ref="I81:I84"/>
    <mergeCell ref="A81:A84"/>
    <mergeCell ref="B81:B84"/>
    <mergeCell ref="C81:C84"/>
    <mergeCell ref="E81:E84"/>
    <mergeCell ref="H81:H84"/>
    <mergeCell ref="A91:A93"/>
    <mergeCell ref="B91:B93"/>
    <mergeCell ref="C91:C93"/>
    <mergeCell ref="E91:E93"/>
    <mergeCell ref="A86:A87"/>
    <mergeCell ref="B86:B87"/>
    <mergeCell ref="C86:C87"/>
    <mergeCell ref="E86:E87"/>
    <mergeCell ref="H78:H80"/>
    <mergeCell ref="I78:I80"/>
    <mergeCell ref="A78:A80"/>
    <mergeCell ref="B78:B80"/>
    <mergeCell ref="C78:C80"/>
    <mergeCell ref="E78:E80"/>
    <mergeCell ref="A75:A77"/>
    <mergeCell ref="B75:B77"/>
    <mergeCell ref="C75:C77"/>
    <mergeCell ref="E75:E77"/>
    <mergeCell ref="A73:A74"/>
    <mergeCell ref="B73:B74"/>
    <mergeCell ref="C73:C74"/>
    <mergeCell ref="E73:E74"/>
    <mergeCell ref="A70:A71"/>
    <mergeCell ref="B70:B71"/>
    <mergeCell ref="C70:C71"/>
    <mergeCell ref="E70:E71"/>
    <mergeCell ref="I70:I71"/>
    <mergeCell ref="A61:A62"/>
    <mergeCell ref="B61:B62"/>
    <mergeCell ref="C61:C62"/>
    <mergeCell ref="E61:E62"/>
    <mergeCell ref="A58:A60"/>
    <mergeCell ref="B58:B60"/>
    <mergeCell ref="C58:C60"/>
    <mergeCell ref="E58:E60"/>
    <mergeCell ref="A47:A52"/>
    <mergeCell ref="B47:B52"/>
    <mergeCell ref="C47:C52"/>
    <mergeCell ref="E47:E52"/>
    <mergeCell ref="A44:A45"/>
    <mergeCell ref="B44:B45"/>
    <mergeCell ref="C44:C45"/>
    <mergeCell ref="E44:E45"/>
    <mergeCell ref="A40:A42"/>
    <mergeCell ref="B40:B42"/>
    <mergeCell ref="C40:C42"/>
    <mergeCell ref="E40:E42"/>
    <mergeCell ref="I36:I37"/>
    <mergeCell ref="A36:A37"/>
    <mergeCell ref="B36:B37"/>
    <mergeCell ref="C36:C37"/>
    <mergeCell ref="E36:E37"/>
    <mergeCell ref="A33:A34"/>
    <mergeCell ref="B33:B34"/>
    <mergeCell ref="C33:C34"/>
    <mergeCell ref="E33:E34"/>
    <mergeCell ref="A28:A30"/>
    <mergeCell ref="B28:B30"/>
    <mergeCell ref="C28:C30"/>
    <mergeCell ref="E28:E30"/>
    <mergeCell ref="A26:A27"/>
    <mergeCell ref="B26:B27"/>
    <mergeCell ref="C26:C27"/>
    <mergeCell ref="E26:E27"/>
    <mergeCell ref="K13:L13"/>
    <mergeCell ref="M13:N13"/>
    <mergeCell ref="O13:R13"/>
    <mergeCell ref="A18:A19"/>
    <mergeCell ref="B18:B19"/>
    <mergeCell ref="C18:C19"/>
    <mergeCell ref="E18:E19"/>
    <mergeCell ref="I18:I19"/>
    <mergeCell ref="F13:F14"/>
    <mergeCell ref="G13:G14"/>
    <mergeCell ref="H13:H14"/>
    <mergeCell ref="I13:I14"/>
    <mergeCell ref="A133:A134"/>
    <mergeCell ref="A128:A132"/>
    <mergeCell ref="A123:A126"/>
    <mergeCell ref="E123:E126"/>
    <mergeCell ref="A148:A151"/>
    <mergeCell ref="B148:B151"/>
    <mergeCell ref="A1:J1"/>
    <mergeCell ref="A9:S9"/>
    <mergeCell ref="A10:S10"/>
    <mergeCell ref="A11:S11"/>
    <mergeCell ref="A12:D12"/>
    <mergeCell ref="A13:A14"/>
    <mergeCell ref="B13:B14"/>
    <mergeCell ref="C13:C14"/>
    <mergeCell ref="D13:D14"/>
    <mergeCell ref="E13:E14"/>
    <mergeCell ref="S13:S14"/>
    <mergeCell ref="J13:J14"/>
    <mergeCell ref="A22:A23"/>
    <mergeCell ref="B22:B23"/>
    <mergeCell ref="C22:C23"/>
    <mergeCell ref="E22:E23"/>
    <mergeCell ref="H22:H23"/>
    <mergeCell ref="I22:I23"/>
    <mergeCell ref="B164:B166"/>
    <mergeCell ref="C164:C166"/>
    <mergeCell ref="E164:E166"/>
    <mergeCell ref="B123:B126"/>
    <mergeCell ref="C123:C126"/>
    <mergeCell ref="B141:B143"/>
    <mergeCell ref="C141:C143"/>
    <mergeCell ref="E141:E143"/>
    <mergeCell ref="B133:B134"/>
    <mergeCell ref="C133:C134"/>
    <mergeCell ref="E133:E134"/>
    <mergeCell ref="B128:B132"/>
    <mergeCell ref="C128:C132"/>
    <mergeCell ref="E128:E132"/>
    <mergeCell ref="J281:J282"/>
    <mergeCell ref="A280:S280"/>
    <mergeCell ref="K281:L281"/>
    <mergeCell ref="M281:N281"/>
    <mergeCell ref="O281:R281"/>
    <mergeCell ref="S281:S282"/>
    <mergeCell ref="A180:A181"/>
    <mergeCell ref="B180:B181"/>
    <mergeCell ref="C180:C181"/>
    <mergeCell ref="E180:E181"/>
    <mergeCell ref="I189:I191"/>
    <mergeCell ref="A272:S272"/>
    <mergeCell ref="A198:A201"/>
    <mergeCell ref="B198:B201"/>
    <mergeCell ref="C198:C201"/>
    <mergeCell ref="E198:E201"/>
    <mergeCell ref="A202:A204"/>
    <mergeCell ref="B202:B204"/>
    <mergeCell ref="C202:C204"/>
    <mergeCell ref="E202:E204"/>
    <mergeCell ref="B211:B212"/>
    <mergeCell ref="C211:C212"/>
    <mergeCell ref="E211:E212"/>
    <mergeCell ref="I281:I282"/>
    <mergeCell ref="B257:B260"/>
    <mergeCell ref="C257:C260"/>
    <mergeCell ref="E257:E260"/>
    <mergeCell ref="A257:A260"/>
    <mergeCell ref="A263:A265"/>
    <mergeCell ref="B263:B265"/>
    <mergeCell ref="A267:A269"/>
    <mergeCell ref="B267:B269"/>
    <mergeCell ref="C263:C265"/>
    <mergeCell ref="E263:E265"/>
    <mergeCell ref="C267:C269"/>
    <mergeCell ref="E267:E269"/>
    <mergeCell ref="I34:I35"/>
    <mergeCell ref="J34:J35"/>
    <mergeCell ref="I156:I157"/>
    <mergeCell ref="J156:J157"/>
    <mergeCell ref="A168:A169"/>
    <mergeCell ref="K20:S20"/>
    <mergeCell ref="S156:S157"/>
    <mergeCell ref="K156:K157"/>
    <mergeCell ref="L156:L157"/>
    <mergeCell ref="M156:M157"/>
    <mergeCell ref="N156:N157"/>
    <mergeCell ref="O156:O157"/>
    <mergeCell ref="P156:P157"/>
    <mergeCell ref="Q156:Q157"/>
    <mergeCell ref="R156:R157"/>
    <mergeCell ref="K34:K35"/>
    <mergeCell ref="L34:L35"/>
    <mergeCell ref="M34:M35"/>
    <mergeCell ref="N34:N35"/>
    <mergeCell ref="O34:O35"/>
    <mergeCell ref="P34:P35"/>
    <mergeCell ref="Q34:Q35"/>
    <mergeCell ref="R34:R35"/>
    <mergeCell ref="S34:S35"/>
  </mergeCells>
  <conditionalFormatting sqref="A275:C275 A277:A278">
    <cfRule type="cellIs" dxfId="566" priority="531" stopIfTrue="1" operator="lessThanOrEqual">
      <formula>0</formula>
    </cfRule>
  </conditionalFormatting>
  <conditionalFormatting sqref="E275:G275">
    <cfRule type="cellIs" dxfId="565" priority="528" stopIfTrue="1" operator="lessThanOrEqual">
      <formula>0</formula>
    </cfRule>
  </conditionalFormatting>
  <conditionalFormatting sqref="H275">
    <cfRule type="cellIs" dxfId="564" priority="526" stopIfTrue="1" operator="lessThanOrEqual">
      <formula>0</formula>
    </cfRule>
  </conditionalFormatting>
  <conditionalFormatting sqref="I275">
    <cfRule type="cellIs" dxfId="563" priority="524" stopIfTrue="1" operator="lessThanOrEqual">
      <formula>0</formula>
    </cfRule>
  </conditionalFormatting>
  <conditionalFormatting sqref="D275">
    <cfRule type="cellIs" dxfId="562" priority="523" stopIfTrue="1" operator="lessThanOrEqual">
      <formula>0</formula>
    </cfRule>
  </conditionalFormatting>
  <conditionalFormatting sqref="J275">
    <cfRule type="cellIs" dxfId="561" priority="323" stopIfTrue="1" operator="lessThanOrEqual">
      <formula>0</formula>
    </cfRule>
  </conditionalFormatting>
  <conditionalFormatting sqref="G276:J276 A276:C276">
    <cfRule type="cellIs" dxfId="560" priority="297" stopIfTrue="1" operator="lessThanOrEqual">
      <formula>0</formula>
    </cfRule>
  </conditionalFormatting>
  <conditionalFormatting sqref="E276">
    <cfRule type="cellIs" dxfId="559" priority="296" stopIfTrue="1" operator="lessThanOrEqual">
      <formula>0</formula>
    </cfRule>
  </conditionalFormatting>
  <conditionalFormatting sqref="D276">
    <cfRule type="cellIs" dxfId="558" priority="295" stopIfTrue="1" operator="lessThanOrEqual">
      <formula>0</formula>
    </cfRule>
  </conditionalFormatting>
  <conditionalFormatting sqref="F276">
    <cfRule type="cellIs" dxfId="557" priority="294" stopIfTrue="1" operator="lessThanOrEqual">
      <formula>0</formula>
    </cfRule>
  </conditionalFormatting>
  <conditionalFormatting sqref="D278:F278 B277:C278">
    <cfRule type="cellIs" dxfId="556" priority="280" stopIfTrue="1" operator="lessThanOrEqual">
      <formula>0</formula>
    </cfRule>
  </conditionalFormatting>
  <conditionalFormatting sqref="E277">
    <cfRule type="cellIs" dxfId="555" priority="279" stopIfTrue="1" operator="lessThanOrEqual">
      <formula>0</formula>
    </cfRule>
  </conditionalFormatting>
  <conditionalFormatting sqref="D277">
    <cfRule type="cellIs" dxfId="554" priority="278" stopIfTrue="1" operator="lessThanOrEqual">
      <formula>0</formula>
    </cfRule>
  </conditionalFormatting>
  <conditionalFormatting sqref="F277">
    <cfRule type="cellIs" dxfId="553" priority="277" stopIfTrue="1" operator="lessThanOrEqual">
      <formula>0</formula>
    </cfRule>
  </conditionalFormatting>
  <conditionalFormatting sqref="A283:B283">
    <cfRule type="cellIs" dxfId="552" priority="264" stopIfTrue="1" operator="lessThanOrEqual">
      <formula>0</formula>
    </cfRule>
  </conditionalFormatting>
  <conditionalFormatting sqref="C283 G283:J283">
    <cfRule type="cellIs" dxfId="551" priority="258" stopIfTrue="1" operator="lessThanOrEqual">
      <formula>0</formula>
    </cfRule>
  </conditionalFormatting>
  <conditionalFormatting sqref="D283:F283">
    <cfRule type="cellIs" dxfId="550" priority="257" stopIfTrue="1" operator="lessThanOrEqual">
      <formula>0</formula>
    </cfRule>
  </conditionalFormatting>
  <conditionalFormatting sqref="G277:J278">
    <cfRule type="cellIs" dxfId="549" priority="234" stopIfTrue="1" operator="lessThanOrEqual">
      <formula>0</formula>
    </cfRule>
  </conditionalFormatting>
  <conditionalFormatting sqref="F85:H85 A89 A110:A117 A122:A123 A138:A139 A128 D140:D143 F146:G146 A17:J17 A153 A144:A145 A16:D16 F16:H16 A18:B18 A24:D26 A28:D28 D27 D29:D30 F24:J33 A31:D33 C153:F153 C145 C128 C89:I89 C85:D85 C66:D66 A38:D38 D37 F37 H37 B40:D40 A36:D36 D34 A43:D43 D41:D42 A46:D47 A44:C44 A53:D57 D48:D52 A58:C58 A61:D61 A63:B66 C63:D63 D62 F119:F120 H119:H120 F118:I118 B85:B86 A85 F58:I63 F76:F80 F75:I75 B88:B90 D117:D121 A133:C133 E128 A135 B135:B141 E133 D136:D137 F136:G137 F86:G87 F34:G34 A78:C78 A81:B81 A75:C75 D74 A72:D73 B97:D97 D95:D96 B105:B106 D98:D104 B110:B119 B127:B128 D124:D127 B121:B123 E144:E146 B144:B148 D154 F154 H153:J154 B68:B70 B152:B153 E152:G152 F149:G151 E147:G148 I146:J152 A155:J156 A161:B164 D159:D160 C164:F164 C161:J163 D165:D166 F165:F166 I165:J166 D169 F169:J169 D173 F173:J174 A174:B174 D176:D179 A186:B186 A183:B183 F159:J160 H76:I78 D190:D191 F190:H191 A189:I189 D181 A192:I192 C195:I198 C202:I202 D199:D201 F199:I201 D203:D204 F203:I204 C205:I206 D214:D218 A15:J15 J16 C144:D144 J37 F38:J57 E121:J121 C135:J135 G128:J134 I136:J137 J85:J87 C110:J116 F36:J36 J34 F72:J74 C122:J123 F117:J117 E138:E141 C138:D139 F138:J145 A167:J168 A175:J175 A170:J172 F176:J179 A180:J180 A184:J185 E183:J183 H164:J164 A187:J188 A182:J182 F181:J181 A158:J158 I69:J70 C88:J88 A21:J22 B94:J94 F106:J106 F66:J67 A193:J194 C213:J213 C209:J211 E225:J225 C224:J224 C219:J221 F233:J233 C226:J226 F227:J230 C236:J236 C239:J239 F240:J240 C241:J241 F242:J244 D264:D265 C263:D263 F263:J265 D267:E267 G267:I267 D268:D269 F268:I269 C261:J262 D258:D260 C257:D257 F257:J260 D270:I270 C266:I266 F124:J127 F214:J218 C271:I271 C245:J256">
    <cfRule type="cellIs" dxfId="548" priority="135" stopIfTrue="1" operator="lessThanOrEqual">
      <formula>0</formula>
    </cfRule>
  </conditionalFormatting>
  <conditionalFormatting sqref="E66">
    <cfRule type="cellIs" dxfId="547" priority="134" stopIfTrue="1" operator="lessThanOrEqual">
      <formula>0</formula>
    </cfRule>
  </conditionalFormatting>
  <conditionalFormatting sqref="E24:E26 E40 E28 E31:E33 E38 E36 E43:E44 E46:E47 E53:E58 E63">
    <cfRule type="cellIs" dxfId="546" priority="133" stopIfTrue="1" operator="lessThanOrEqual">
      <formula>0</formula>
    </cfRule>
  </conditionalFormatting>
  <conditionalFormatting sqref="C64:D64 F64:G64 I64">
    <cfRule type="cellIs" dxfId="545" priority="132" stopIfTrue="1" operator="lessThanOrEqual">
      <formula>0</formula>
    </cfRule>
  </conditionalFormatting>
  <conditionalFormatting sqref="C18:J18 F19:H19 G20:H20 J19:J20 D19:D20">
    <cfRule type="cellIs" dxfId="544" priority="131" stopIfTrue="1" operator="lessThanOrEqual">
      <formula>0</formula>
    </cfRule>
  </conditionalFormatting>
  <conditionalFormatting sqref="C65:D65 F65:G65 J65">
    <cfRule type="cellIs" dxfId="543" priority="130" stopIfTrue="1" operator="lessThanOrEqual">
      <formula>0</formula>
    </cfRule>
  </conditionalFormatting>
  <conditionalFormatting sqref="E65">
    <cfRule type="cellIs" dxfId="542" priority="129" stopIfTrue="1" operator="lessThanOrEqual">
      <formula>0</formula>
    </cfRule>
  </conditionalFormatting>
  <conditionalFormatting sqref="I65">
    <cfRule type="cellIs" dxfId="541" priority="128" stopIfTrue="1" operator="lessThanOrEqual">
      <formula>0</formula>
    </cfRule>
  </conditionalFormatting>
  <conditionalFormatting sqref="A68 F69:G71 F68:H68 C68:D68 C70:D70 D69 D71 J71">
    <cfRule type="cellIs" dxfId="540" priority="127" stopIfTrue="1" operator="lessThanOrEqual">
      <formula>0</formula>
    </cfRule>
  </conditionalFormatting>
  <conditionalFormatting sqref="E68">
    <cfRule type="cellIs" dxfId="539" priority="126" stopIfTrue="1" operator="lessThanOrEqual">
      <formula>0</formula>
    </cfRule>
  </conditionalFormatting>
  <conditionalFormatting sqref="E72:E73">
    <cfRule type="cellIs" dxfId="538" priority="125" stopIfTrue="1" operator="lessThanOrEqual">
      <formula>0</formula>
    </cfRule>
  </conditionalFormatting>
  <conditionalFormatting sqref="E75 E85 E78">
    <cfRule type="cellIs" dxfId="537" priority="124" stopIfTrue="1" operator="lessThanOrEqual">
      <formula>0</formula>
    </cfRule>
  </conditionalFormatting>
  <conditionalFormatting sqref="C81 H81:I81">
    <cfRule type="cellIs" dxfId="536" priority="123" stopIfTrue="1" operator="lessThanOrEqual">
      <formula>0</formula>
    </cfRule>
  </conditionalFormatting>
  <conditionalFormatting sqref="E81">
    <cfRule type="cellIs" dxfId="535" priority="122" stopIfTrue="1" operator="lessThanOrEqual">
      <formula>0</formula>
    </cfRule>
  </conditionalFormatting>
  <conditionalFormatting sqref="A88">
    <cfRule type="cellIs" dxfId="534" priority="121" stopIfTrue="1" operator="lessThanOrEqual">
      <formula>0</formula>
    </cfRule>
  </conditionalFormatting>
  <conditionalFormatting sqref="A90 C90:F90">
    <cfRule type="cellIs" dxfId="533" priority="120" stopIfTrue="1" operator="lessThanOrEqual">
      <formula>0</formula>
    </cfRule>
  </conditionalFormatting>
  <conditionalFormatting sqref="D23 F23:G23 J23">
    <cfRule type="cellIs" dxfId="532" priority="119" stopIfTrue="1" operator="lessThanOrEqual">
      <formula>0</formula>
    </cfRule>
  </conditionalFormatting>
  <conditionalFormatting sqref="A94 D95:D96 F95:G104 J98:J104 I95:J97">
    <cfRule type="cellIs" dxfId="531" priority="118" stopIfTrue="1" operator="lessThanOrEqual">
      <formula>0</formula>
    </cfRule>
  </conditionalFormatting>
  <conditionalFormatting sqref="D106:D109 A105 C105:D105 F105:H105 F107:J109">
    <cfRule type="cellIs" dxfId="530" priority="117" stopIfTrue="1" operator="lessThanOrEqual">
      <formula>0</formula>
    </cfRule>
  </conditionalFormatting>
  <conditionalFormatting sqref="E105">
    <cfRule type="cellIs" dxfId="529" priority="116" stopIfTrue="1" operator="lessThanOrEqual">
      <formula>0</formula>
    </cfRule>
  </conditionalFormatting>
  <conditionalFormatting sqref="I85">
    <cfRule type="cellIs" dxfId="528" priority="115" stopIfTrue="1" operator="lessThanOrEqual">
      <formula>0</formula>
    </cfRule>
  </conditionalFormatting>
  <conditionalFormatting sqref="D145:D152">
    <cfRule type="cellIs" dxfId="527" priority="114" stopIfTrue="1" operator="lessThanOrEqual">
      <formula>0</formula>
    </cfRule>
  </conditionalFormatting>
  <conditionalFormatting sqref="E16">
    <cfRule type="cellIs" dxfId="526" priority="113" stopIfTrue="1" operator="lessThanOrEqual">
      <formula>0</formula>
    </cfRule>
  </conditionalFormatting>
  <conditionalFormatting sqref="I16">
    <cfRule type="cellIs" dxfId="525" priority="112" stopIfTrue="1" operator="lessThanOrEqual">
      <formula>0</formula>
    </cfRule>
  </conditionalFormatting>
  <conditionalFormatting sqref="E64">
    <cfRule type="cellIs" dxfId="524" priority="111" stopIfTrue="1" operator="lessThanOrEqual">
      <formula>0</formula>
    </cfRule>
  </conditionalFormatting>
  <conditionalFormatting sqref="A39:D39">
    <cfRule type="cellIs" dxfId="523" priority="110" stopIfTrue="1" operator="lessThanOrEqual">
      <formula>0</formula>
    </cfRule>
  </conditionalFormatting>
  <conditionalFormatting sqref="E39">
    <cfRule type="cellIs" dxfId="522" priority="109" stopIfTrue="1" operator="lessThanOrEqual">
      <formula>0</formula>
    </cfRule>
  </conditionalFormatting>
  <conditionalFormatting sqref="E119 G119:G120 I119:I120">
    <cfRule type="cellIs" dxfId="521" priority="108" stopIfTrue="1" operator="lessThanOrEqual">
      <formula>0</formula>
    </cfRule>
  </conditionalFormatting>
  <conditionalFormatting sqref="C69">
    <cfRule type="cellIs" dxfId="520" priority="107" stopIfTrue="1" operator="lessThanOrEqual">
      <formula>0</formula>
    </cfRule>
  </conditionalFormatting>
  <conditionalFormatting sqref="E69">
    <cfRule type="cellIs" dxfId="519" priority="106" stopIfTrue="1" operator="lessThanOrEqual">
      <formula>0</formula>
    </cfRule>
  </conditionalFormatting>
  <conditionalFormatting sqref="A40">
    <cfRule type="cellIs" dxfId="518" priority="105" stopIfTrue="1" operator="lessThanOrEqual">
      <formula>0</formula>
    </cfRule>
  </conditionalFormatting>
  <conditionalFormatting sqref="D44:D45">
    <cfRule type="cellIs" dxfId="517" priority="104" stopIfTrue="1" operator="lessThanOrEqual">
      <formula>0</formula>
    </cfRule>
  </conditionalFormatting>
  <conditionalFormatting sqref="D58:D60">
    <cfRule type="cellIs" dxfId="516" priority="103" stopIfTrue="1" operator="lessThanOrEqual">
      <formula>0</formula>
    </cfRule>
  </conditionalFormatting>
  <conditionalFormatting sqref="J58:J64">
    <cfRule type="cellIs" dxfId="515" priority="102" stopIfTrue="1" operator="lessThanOrEqual">
      <formula>0</formula>
    </cfRule>
  </conditionalFormatting>
  <conditionalFormatting sqref="E61">
    <cfRule type="cellIs" dxfId="514" priority="101" stopIfTrue="1" operator="lessThanOrEqual">
      <formula>0</formula>
    </cfRule>
  </conditionalFormatting>
  <conditionalFormatting sqref="C118">
    <cfRule type="cellIs" dxfId="513" priority="100" stopIfTrue="1" operator="lessThanOrEqual">
      <formula>0</formula>
    </cfRule>
  </conditionalFormatting>
  <conditionalFormatting sqref="E118">
    <cfRule type="cellIs" dxfId="512" priority="99" stopIfTrue="1" operator="lessThanOrEqual">
      <formula>0</formula>
    </cfRule>
  </conditionalFormatting>
  <conditionalFormatting sqref="B91">
    <cfRule type="cellIs" dxfId="511" priority="98" stopIfTrue="1" operator="lessThanOrEqual">
      <formula>0</formula>
    </cfRule>
  </conditionalFormatting>
  <conditionalFormatting sqref="A91 D92 C91:F91 H91:I93">
    <cfRule type="cellIs" dxfId="510" priority="97" stopIfTrue="1" operator="lessThanOrEqual">
      <formula>0</formula>
    </cfRule>
  </conditionalFormatting>
  <conditionalFormatting sqref="J89">
    <cfRule type="cellIs" dxfId="509" priority="96" stopIfTrue="1" operator="lessThanOrEqual">
      <formula>0</formula>
    </cfRule>
  </conditionalFormatting>
  <conditionalFormatting sqref="J118">
    <cfRule type="cellIs" dxfId="508" priority="95" stopIfTrue="1" operator="lessThanOrEqual">
      <formula>0</formula>
    </cfRule>
  </conditionalFormatting>
  <conditionalFormatting sqref="D78:D80">
    <cfRule type="cellIs" dxfId="507" priority="94" stopIfTrue="1" operator="lessThanOrEqual">
      <formula>0</formula>
    </cfRule>
  </conditionalFormatting>
  <conditionalFormatting sqref="J78:J80">
    <cfRule type="cellIs" dxfId="506" priority="93" stopIfTrue="1" operator="lessThanOrEqual">
      <formula>0</formula>
    </cfRule>
  </conditionalFormatting>
  <conditionalFormatting sqref="D81:D84">
    <cfRule type="cellIs" dxfId="505" priority="92" stopIfTrue="1" operator="lessThanOrEqual">
      <formula>0</formula>
    </cfRule>
  </conditionalFormatting>
  <conditionalFormatting sqref="J81:J84">
    <cfRule type="cellIs" dxfId="504" priority="91" stopIfTrue="1" operator="lessThanOrEqual">
      <formula>0</formula>
    </cfRule>
  </conditionalFormatting>
  <conditionalFormatting sqref="F81:F84">
    <cfRule type="cellIs" dxfId="503" priority="90" stopIfTrue="1" operator="lessThanOrEqual">
      <formula>0</formula>
    </cfRule>
  </conditionalFormatting>
  <conditionalFormatting sqref="J68">
    <cfRule type="cellIs" dxfId="502" priority="88" stopIfTrue="1" operator="lessThanOrEqual">
      <formula>0</formula>
    </cfRule>
  </conditionalFormatting>
  <conditionalFormatting sqref="I68">
    <cfRule type="cellIs" dxfId="501" priority="89" stopIfTrue="1" operator="lessThanOrEqual">
      <formula>0</formula>
    </cfRule>
  </conditionalFormatting>
  <conditionalFormatting sqref="J75:J77">
    <cfRule type="cellIs" dxfId="500" priority="87" stopIfTrue="1" operator="lessThanOrEqual">
      <formula>0</formula>
    </cfRule>
  </conditionalFormatting>
  <conditionalFormatting sqref="J91:J93">
    <cfRule type="cellIs" dxfId="499" priority="86" stopIfTrue="1" operator="lessThanOrEqual">
      <formula>0</formula>
    </cfRule>
  </conditionalFormatting>
  <conditionalFormatting sqref="D93">
    <cfRule type="cellIs" dxfId="498" priority="85" stopIfTrue="1" operator="lessThanOrEqual">
      <formula>0</formula>
    </cfRule>
  </conditionalFormatting>
  <conditionalFormatting sqref="J105">
    <cfRule type="cellIs" dxfId="497" priority="84" stopIfTrue="1" operator="lessThanOrEqual">
      <formula>0</formula>
    </cfRule>
  </conditionalFormatting>
  <conditionalFormatting sqref="C117">
    <cfRule type="cellIs" dxfId="496" priority="83" stopIfTrue="1" operator="lessThanOrEqual">
      <formula>0</formula>
    </cfRule>
  </conditionalFormatting>
  <conditionalFormatting sqref="C119">
    <cfRule type="cellIs" dxfId="495" priority="82" stopIfTrue="1" operator="lessThanOrEqual">
      <formula>0</formula>
    </cfRule>
  </conditionalFormatting>
  <conditionalFormatting sqref="C121">
    <cfRule type="cellIs" dxfId="494" priority="81" stopIfTrue="1" operator="lessThanOrEqual">
      <formula>0</formula>
    </cfRule>
  </conditionalFormatting>
  <conditionalFormatting sqref="D128:D132">
    <cfRule type="cellIs" dxfId="493" priority="80" stopIfTrue="1" operator="lessThanOrEqual">
      <formula>0</formula>
    </cfRule>
  </conditionalFormatting>
  <conditionalFormatting sqref="F128:F132">
    <cfRule type="cellIs" dxfId="492" priority="79" stopIfTrue="1" operator="lessThanOrEqual">
      <formula>0</formula>
    </cfRule>
  </conditionalFormatting>
  <conditionalFormatting sqref="D133:D134">
    <cfRule type="cellIs" dxfId="491" priority="78" stopIfTrue="1" operator="lessThanOrEqual">
      <formula>0</formula>
    </cfRule>
  </conditionalFormatting>
  <conditionalFormatting sqref="F133:F134">
    <cfRule type="cellIs" dxfId="490" priority="77" stopIfTrue="1" operator="lessThanOrEqual">
      <formula>0</formula>
    </cfRule>
  </conditionalFormatting>
  <conditionalFormatting sqref="C136:C137">
    <cfRule type="cellIs" dxfId="489" priority="76" stopIfTrue="1" operator="lessThanOrEqual">
      <formula>0</formula>
    </cfRule>
  </conditionalFormatting>
  <conditionalFormatting sqref="D86:D87">
    <cfRule type="cellIs" dxfId="488" priority="75" stopIfTrue="1" operator="lessThanOrEqual">
      <formula>0</formula>
    </cfRule>
  </conditionalFormatting>
  <conditionalFormatting sqref="I86:I87">
    <cfRule type="cellIs" dxfId="487" priority="74" stopIfTrue="1" operator="lessThanOrEqual">
      <formula>0</formula>
    </cfRule>
  </conditionalFormatting>
  <conditionalFormatting sqref="C146">
    <cfRule type="cellIs" dxfId="486" priority="73" stopIfTrue="1" operator="lessThanOrEqual">
      <formula>0</formula>
    </cfRule>
  </conditionalFormatting>
  <conditionalFormatting sqref="H146">
    <cfRule type="cellIs" dxfId="485" priority="72" stopIfTrue="1" operator="lessThanOrEqual">
      <formula>0</formula>
    </cfRule>
  </conditionalFormatting>
  <conditionalFormatting sqref="C147">
    <cfRule type="cellIs" dxfId="484" priority="71" stopIfTrue="1" operator="lessThanOrEqual">
      <formula>0</formula>
    </cfRule>
  </conditionalFormatting>
  <conditionalFormatting sqref="D75:D77">
    <cfRule type="cellIs" dxfId="483" priority="70" stopIfTrue="1" operator="lessThanOrEqual">
      <formula>0</formula>
    </cfRule>
  </conditionalFormatting>
  <conditionalFormatting sqref="H64">
    <cfRule type="cellIs" dxfId="482" priority="69" stopIfTrue="1" operator="lessThanOrEqual">
      <formula>0</formula>
    </cfRule>
  </conditionalFormatting>
  <conditionalFormatting sqref="H34:I34">
    <cfRule type="cellIs" dxfId="481" priority="68" stopIfTrue="1" operator="lessThanOrEqual">
      <formula>0</formula>
    </cfRule>
  </conditionalFormatting>
  <conditionalFormatting sqref="G90:I90">
    <cfRule type="cellIs" dxfId="480" priority="67" stopIfTrue="1" operator="lessThanOrEqual">
      <formula>0</formula>
    </cfRule>
  </conditionalFormatting>
  <conditionalFormatting sqref="J90">
    <cfRule type="cellIs" dxfId="479" priority="66" stopIfTrue="1" operator="lessThanOrEqual">
      <formula>0</formula>
    </cfRule>
  </conditionalFormatting>
  <conditionalFormatting sqref="E117">
    <cfRule type="cellIs" dxfId="478" priority="65" stopIfTrue="1" operator="lessThanOrEqual">
      <formula>0</formula>
    </cfRule>
  </conditionalFormatting>
  <conditionalFormatting sqref="J119:J120">
    <cfRule type="cellIs" dxfId="477" priority="64" stopIfTrue="1" operator="lessThanOrEqual">
      <formula>0</formula>
    </cfRule>
  </conditionalFormatting>
  <conditionalFormatting sqref="B67:D67">
    <cfRule type="cellIs" dxfId="476" priority="63" stopIfTrue="1" operator="lessThanOrEqual">
      <formula>0</formula>
    </cfRule>
  </conditionalFormatting>
  <conditionalFormatting sqref="E67">
    <cfRule type="cellIs" dxfId="475" priority="62" stopIfTrue="1" operator="lessThanOrEqual">
      <formula>0</formula>
    </cfRule>
  </conditionalFormatting>
  <conditionalFormatting sqref="D174">
    <cfRule type="cellIs" dxfId="474" priority="61" stopIfTrue="1" operator="lessThanOrEqual">
      <formula>0</formula>
    </cfRule>
  </conditionalFormatting>
  <conditionalFormatting sqref="C174">
    <cfRule type="cellIs" dxfId="473" priority="60" stopIfTrue="1" operator="lessThanOrEqual">
      <formula>0</formula>
    </cfRule>
  </conditionalFormatting>
  <conditionalFormatting sqref="E174">
    <cfRule type="cellIs" dxfId="472" priority="59" stopIfTrue="1" operator="lessThanOrEqual">
      <formula>0</formula>
    </cfRule>
  </conditionalFormatting>
  <conditionalFormatting sqref="H65">
    <cfRule type="cellIs" dxfId="471" priority="58" stopIfTrue="1" operator="lessThanOrEqual">
      <formula>0</formula>
    </cfRule>
  </conditionalFormatting>
  <conditionalFormatting sqref="E186:G186 I186:J186">
    <cfRule type="cellIs" dxfId="470" priority="57" stopIfTrue="1" operator="lessThanOrEqual">
      <formula>0</formula>
    </cfRule>
  </conditionalFormatting>
  <conditionalFormatting sqref="D186">
    <cfRule type="cellIs" dxfId="469" priority="56" stopIfTrue="1" operator="lessThanOrEqual">
      <formula>0</formula>
    </cfRule>
  </conditionalFormatting>
  <conditionalFormatting sqref="C186">
    <cfRule type="cellIs" dxfId="468" priority="55" stopIfTrue="1" operator="lessThanOrEqual">
      <formula>0</formula>
    </cfRule>
  </conditionalFormatting>
  <conditionalFormatting sqref="C183">
    <cfRule type="cellIs" dxfId="467" priority="54" stopIfTrue="1" operator="lessThanOrEqual">
      <formula>0</formula>
    </cfRule>
  </conditionalFormatting>
  <conditionalFormatting sqref="D183">
    <cfRule type="cellIs" dxfId="466" priority="53" stopIfTrue="1" operator="lessThanOrEqual">
      <formula>0</formula>
    </cfRule>
  </conditionalFormatting>
  <conditionalFormatting sqref="G153:G154">
    <cfRule type="cellIs" dxfId="465" priority="52" stopIfTrue="1" operator="lessThanOrEqual">
      <formula>0</formula>
    </cfRule>
  </conditionalFormatting>
  <conditionalFormatting sqref="G164:G166">
    <cfRule type="cellIs" dxfId="464" priority="51" stopIfTrue="1" operator="lessThanOrEqual">
      <formula>0</formula>
    </cfRule>
  </conditionalFormatting>
  <conditionalFormatting sqref="G37">
    <cfRule type="cellIs" dxfId="463" priority="50" stopIfTrue="1" operator="lessThanOrEqual">
      <formula>0</formula>
    </cfRule>
  </conditionalFormatting>
  <conditionalFormatting sqref="G76:G77">
    <cfRule type="cellIs" dxfId="462" priority="49" stopIfTrue="1" operator="lessThanOrEqual">
      <formula>0</formula>
    </cfRule>
  </conditionalFormatting>
  <conditionalFormatting sqref="G78:G80">
    <cfRule type="cellIs" dxfId="461" priority="48" stopIfTrue="1" operator="lessThanOrEqual">
      <formula>0</formula>
    </cfRule>
  </conditionalFormatting>
  <conditionalFormatting sqref="G81:G84">
    <cfRule type="cellIs" dxfId="460" priority="47" stopIfTrue="1" operator="lessThanOrEqual">
      <formula>0</formula>
    </cfRule>
  </conditionalFormatting>
  <conditionalFormatting sqref="G91:G93">
    <cfRule type="cellIs" dxfId="459" priority="46" stopIfTrue="1" operator="lessThanOrEqual">
      <formula>0</formula>
    </cfRule>
  </conditionalFormatting>
  <conditionalFormatting sqref="J189:J191">
    <cfRule type="cellIs" dxfId="458" priority="45" stopIfTrue="1" operator="lessThanOrEqual">
      <formula>0</formula>
    </cfRule>
  </conditionalFormatting>
  <conditionalFormatting sqref="J192">
    <cfRule type="cellIs" dxfId="457" priority="44" stopIfTrue="1" operator="lessThanOrEqual">
      <formula>0</formula>
    </cfRule>
  </conditionalFormatting>
  <conditionalFormatting sqref="B195:B198">
    <cfRule type="cellIs" dxfId="456" priority="43" stopIfTrue="1" operator="lessThanOrEqual">
      <formula>0</formula>
    </cfRule>
  </conditionalFormatting>
  <conditionalFormatting sqref="J195">
    <cfRule type="cellIs" dxfId="455" priority="42" stopIfTrue="1" operator="lessThanOrEqual">
      <formula>0</formula>
    </cfRule>
  </conditionalFormatting>
  <conditionalFormatting sqref="J197:J205">
    <cfRule type="cellIs" dxfId="454" priority="41" stopIfTrue="1" operator="lessThanOrEqual">
      <formula>0</formula>
    </cfRule>
  </conditionalFormatting>
  <conditionalFormatting sqref="B202 B205:B206">
    <cfRule type="cellIs" dxfId="453" priority="40" stopIfTrue="1" operator="lessThanOrEqual">
      <formula>0</formula>
    </cfRule>
  </conditionalFormatting>
  <conditionalFormatting sqref="J196">
    <cfRule type="cellIs" dxfId="452" priority="39" stopIfTrue="1" operator="lessThanOrEqual">
      <formula>0</formula>
    </cfRule>
  </conditionalFormatting>
  <conditionalFormatting sqref="C207:I208 D212 F212:J212 C225 D222:D223 F222:J223 D232:D233 F232:J232 C231:J231 D227:D230">
    <cfRule type="cellIs" dxfId="451" priority="38" stopIfTrue="1" operator="lessThanOrEqual">
      <formula>0</formula>
    </cfRule>
  </conditionalFormatting>
  <conditionalFormatting sqref="B207:B211 B213 B219:B221 B224:B226 B231">
    <cfRule type="cellIs" dxfId="450" priority="37" stopIfTrue="1" operator="lessThanOrEqual">
      <formula>0</formula>
    </cfRule>
  </conditionalFormatting>
  <conditionalFormatting sqref="J207">
    <cfRule type="cellIs" dxfId="449" priority="36" stopIfTrue="1" operator="lessThanOrEqual">
      <formula>0</formula>
    </cfRule>
  </conditionalFormatting>
  <conditionalFormatting sqref="J208">
    <cfRule type="cellIs" dxfId="448" priority="35" stopIfTrue="1" operator="lessThanOrEqual">
      <formula>0</formula>
    </cfRule>
  </conditionalFormatting>
  <conditionalFormatting sqref="J206">
    <cfRule type="cellIs" dxfId="447" priority="34" stopIfTrue="1" operator="lessThanOrEqual">
      <formula>0</formula>
    </cfRule>
  </conditionalFormatting>
  <conditionalFormatting sqref="C234:I235 D240 D242:D244 C237:I238">
    <cfRule type="cellIs" dxfId="446" priority="33" stopIfTrue="1" operator="lessThanOrEqual">
      <formula>0</formula>
    </cfRule>
  </conditionalFormatting>
  <conditionalFormatting sqref="F20">
    <cfRule type="cellIs" dxfId="445" priority="32" stopIfTrue="1" operator="lessThanOrEqual">
      <formula>0</formula>
    </cfRule>
  </conditionalFormatting>
  <conditionalFormatting sqref="D225">
    <cfRule type="cellIs" dxfId="444" priority="31" stopIfTrue="1" operator="lessThanOrEqual">
      <formula>0</formula>
    </cfRule>
  </conditionalFormatting>
  <conditionalFormatting sqref="B234">
    <cfRule type="cellIs" dxfId="443" priority="30" stopIfTrue="1" operator="lessThanOrEqual">
      <formula>0</formula>
    </cfRule>
  </conditionalFormatting>
  <conditionalFormatting sqref="B235">
    <cfRule type="cellIs" dxfId="442" priority="29" stopIfTrue="1" operator="lessThanOrEqual">
      <formula>0</formula>
    </cfRule>
  </conditionalFormatting>
  <conditionalFormatting sqref="B236:B239">
    <cfRule type="cellIs" dxfId="441" priority="28" stopIfTrue="1" operator="lessThanOrEqual">
      <formula>0</formula>
    </cfRule>
  </conditionalFormatting>
  <conditionalFormatting sqref="B241">
    <cfRule type="cellIs" dxfId="440" priority="27" stopIfTrue="1" operator="lessThanOrEqual">
      <formula>0</formula>
    </cfRule>
  </conditionalFormatting>
  <conditionalFormatting sqref="B245">
    <cfRule type="cellIs" dxfId="439" priority="26" stopIfTrue="1" operator="lessThanOrEqual">
      <formula>0</formula>
    </cfRule>
  </conditionalFormatting>
  <conditionalFormatting sqref="B246:B257 B266:B267 B261:B263">
    <cfRule type="cellIs" dxfId="438" priority="25" stopIfTrue="1" operator="lessThanOrEqual">
      <formula>0</formula>
    </cfRule>
  </conditionalFormatting>
  <conditionalFormatting sqref="J234">
    <cfRule type="cellIs" dxfId="437" priority="24" stopIfTrue="1" operator="lessThanOrEqual">
      <formula>0</formula>
    </cfRule>
  </conditionalFormatting>
  <conditionalFormatting sqref="J235">
    <cfRule type="cellIs" dxfId="436" priority="23" stopIfTrue="1" operator="lessThanOrEqual">
      <formula>0</formula>
    </cfRule>
  </conditionalFormatting>
  <conditionalFormatting sqref="J238">
    <cfRule type="cellIs" dxfId="435" priority="22" stopIfTrue="1" operator="lessThanOrEqual">
      <formula>0</formula>
    </cfRule>
  </conditionalFormatting>
  <conditionalFormatting sqref="G157:H157">
    <cfRule type="cellIs" dxfId="434" priority="21" stopIfTrue="1" operator="lessThanOrEqual">
      <formula>0</formula>
    </cfRule>
  </conditionalFormatting>
  <conditionalFormatting sqref="F157">
    <cfRule type="cellIs" dxfId="433" priority="20" stopIfTrue="1" operator="lessThanOrEqual">
      <formula>0</formula>
    </cfRule>
  </conditionalFormatting>
  <conditionalFormatting sqref="G35:H35">
    <cfRule type="cellIs" dxfId="432" priority="19" stopIfTrue="1" operator="lessThanOrEqual">
      <formula>0</formula>
    </cfRule>
  </conditionalFormatting>
  <conditionalFormatting sqref="F35">
    <cfRule type="cellIs" dxfId="431" priority="18" stopIfTrue="1" operator="lessThanOrEqual">
      <formula>0</formula>
    </cfRule>
  </conditionalFormatting>
  <conditionalFormatting sqref="D35">
    <cfRule type="cellIs" dxfId="430" priority="17" stopIfTrue="1" operator="lessThanOrEqual">
      <formula>0</formula>
    </cfRule>
  </conditionalFormatting>
  <conditionalFormatting sqref="J237">
    <cfRule type="cellIs" dxfId="429" priority="16" stopIfTrue="1" operator="lessThanOrEqual">
      <formula>0</formula>
    </cfRule>
  </conditionalFormatting>
  <conditionalFormatting sqref="B270:B271">
    <cfRule type="cellIs" dxfId="428" priority="15" stopIfTrue="1" operator="lessThanOrEqual">
      <formula>0</formula>
    </cfRule>
  </conditionalFormatting>
  <conditionalFormatting sqref="K193:O193">
    <cfRule type="uniqueValues" dxfId="427" priority="14" stopIfTrue="1"/>
  </conditionalFormatting>
  <conditionalFormatting sqref="K192:O192">
    <cfRule type="uniqueValues" dxfId="426" priority="13" stopIfTrue="1"/>
  </conditionalFormatting>
  <conditionalFormatting sqref="K194:O194">
    <cfRule type="uniqueValues" dxfId="425" priority="12" stopIfTrue="1"/>
  </conditionalFormatting>
  <conditionalFormatting sqref="E263">
    <cfRule type="cellIs" dxfId="424" priority="11" stopIfTrue="1" operator="lessThanOrEqual">
      <formula>0</formula>
    </cfRule>
  </conditionalFormatting>
  <conditionalFormatting sqref="F267">
    <cfRule type="cellIs" dxfId="423" priority="10" stopIfTrue="1" operator="lessThanOrEqual">
      <formula>0</formula>
    </cfRule>
  </conditionalFormatting>
  <conditionalFormatting sqref="J268:J269">
    <cfRule type="cellIs" dxfId="422" priority="9" stopIfTrue="1" operator="lessThanOrEqual">
      <formula>0</formula>
    </cfRule>
  </conditionalFormatting>
  <conditionalFormatting sqref="E257">
    <cfRule type="cellIs" dxfId="421" priority="8" stopIfTrue="1" operator="lessThanOrEqual">
      <formula>0</formula>
    </cfRule>
  </conditionalFormatting>
  <conditionalFormatting sqref="C267 C270">
    <cfRule type="cellIs" dxfId="420" priority="7" stopIfTrue="1" operator="lessThanOrEqual">
      <formula>0</formula>
    </cfRule>
  </conditionalFormatting>
  <conditionalFormatting sqref="I105">
    <cfRule type="cellIs" dxfId="419" priority="6" stopIfTrue="1" operator="lessThanOrEqual">
      <formula>0</formula>
    </cfRule>
  </conditionalFormatting>
  <conditionalFormatting sqref="C157:D157">
    <cfRule type="cellIs" dxfId="418" priority="5" stopIfTrue="1" operator="lessThanOrEqual">
      <formula>0</formula>
    </cfRule>
  </conditionalFormatting>
  <conditionalFormatting sqref="J270">
    <cfRule type="cellIs" dxfId="417" priority="4" stopIfTrue="1" operator="lessThanOrEqual">
      <formula>0</formula>
    </cfRule>
  </conditionalFormatting>
  <conditionalFormatting sqref="J271">
    <cfRule type="cellIs" dxfId="416" priority="3" stopIfTrue="1" operator="lessThanOrEqual">
      <formula>0</formula>
    </cfRule>
  </conditionalFormatting>
  <conditionalFormatting sqref="J266">
    <cfRule type="cellIs" dxfId="415" priority="2" stopIfTrue="1" operator="lessThanOrEqual">
      <formula>0</formula>
    </cfRule>
  </conditionalFormatting>
  <conditionalFormatting sqref="J267">
    <cfRule type="cellIs" dxfId="414" priority="1" stopIfTrue="1" operator="lessThanOrEqual">
      <formula>0</formula>
    </cfRule>
  </conditionalFormatting>
  <hyperlinks>
    <hyperlink ref="J278" r:id="rId1"/>
    <hyperlink ref="J277" r:id="rId2"/>
    <hyperlink ref="J197" r:id="rId3"/>
    <hyperlink ref="J196" r:id="rId4"/>
    <hyperlink ref="J195" r:id="rId5"/>
    <hyperlink ref="J194" r:id="rId6"/>
    <hyperlink ref="J193" r:id="rId7"/>
    <hyperlink ref="J192" r:id="rId8"/>
    <hyperlink ref="J191" r:id="rId9"/>
    <hyperlink ref="J190" r:id="rId10"/>
    <hyperlink ref="J189" r:id="rId11"/>
    <hyperlink ref="J188" r:id="rId12"/>
    <hyperlink ref="J187" r:id="rId13"/>
    <hyperlink ref="J186" r:id="rId14"/>
    <hyperlink ref="J185" r:id="rId15"/>
    <hyperlink ref="J184" r:id="rId16"/>
    <hyperlink ref="J183" r:id="rId17"/>
    <hyperlink ref="J182" r:id="rId18"/>
    <hyperlink ref="J181" r:id="rId19"/>
    <hyperlink ref="J180" r:id="rId20"/>
    <hyperlink ref="J179" r:id="rId21"/>
    <hyperlink ref="J178" r:id="rId22"/>
    <hyperlink ref="J205" r:id="rId23"/>
    <hyperlink ref="J204" r:id="rId24"/>
    <hyperlink ref="J203" r:id="rId25"/>
    <hyperlink ref="J202" r:id="rId26"/>
    <hyperlink ref="J206" r:id="rId27"/>
    <hyperlink ref="J208" r:id="rId28"/>
    <hyperlink ref="J207" r:id="rId29"/>
    <hyperlink ref="J201" r:id="rId30"/>
    <hyperlink ref="J200" r:id="rId31"/>
    <hyperlink ref="J199" r:id="rId32"/>
    <hyperlink ref="J198" r:id="rId33"/>
    <hyperlink ref="J174" r:id="rId34"/>
    <hyperlink ref="J15" r:id="rId35"/>
    <hyperlink ref="J16" r:id="rId36"/>
    <hyperlink ref="J17" r:id="rId37"/>
    <hyperlink ref="J18" r:id="rId38"/>
    <hyperlink ref="J19" r:id="rId39"/>
    <hyperlink ref="J21" r:id="rId40"/>
    <hyperlink ref="J22" r:id="rId41"/>
    <hyperlink ref="J23" r:id="rId42"/>
    <hyperlink ref="J24" r:id="rId43"/>
    <hyperlink ref="J25" r:id="rId44"/>
    <hyperlink ref="J26" r:id="rId45"/>
    <hyperlink ref="J27" r:id="rId46"/>
    <hyperlink ref="J28" r:id="rId47"/>
    <hyperlink ref="J29" r:id="rId48"/>
    <hyperlink ref="J30" r:id="rId49"/>
    <hyperlink ref="J31" r:id="rId50"/>
    <hyperlink ref="J32" r:id="rId51"/>
    <hyperlink ref="J33" r:id="rId52"/>
    <hyperlink ref="J34" r:id="rId53"/>
    <hyperlink ref="J36" r:id="rId54"/>
    <hyperlink ref="J37" r:id="rId55"/>
    <hyperlink ref="J38" r:id="rId56"/>
    <hyperlink ref="J39" r:id="rId57"/>
    <hyperlink ref="J40" r:id="rId58"/>
    <hyperlink ref="J41" r:id="rId59"/>
    <hyperlink ref="J42" r:id="rId60"/>
    <hyperlink ref="J43" r:id="rId61"/>
    <hyperlink ref="J44" r:id="rId62"/>
    <hyperlink ref="J45" r:id="rId63"/>
    <hyperlink ref="J46" r:id="rId64"/>
    <hyperlink ref="J47" r:id="rId65"/>
    <hyperlink ref="J48" r:id="rId66"/>
    <hyperlink ref="J49" r:id="rId67"/>
    <hyperlink ref="J50" r:id="rId68"/>
    <hyperlink ref="J51" r:id="rId69"/>
    <hyperlink ref="J52" r:id="rId70"/>
    <hyperlink ref="J53" r:id="rId71"/>
    <hyperlink ref="J54" r:id="rId72"/>
    <hyperlink ref="J55" r:id="rId73"/>
    <hyperlink ref="J56" r:id="rId74"/>
    <hyperlink ref="J57" r:id="rId75"/>
    <hyperlink ref="J58" r:id="rId76"/>
    <hyperlink ref="J59" r:id="rId77"/>
    <hyperlink ref="J60" r:id="rId78"/>
    <hyperlink ref="J61" r:id="rId79"/>
    <hyperlink ref="J62" r:id="rId80"/>
    <hyperlink ref="J63" r:id="rId81"/>
    <hyperlink ref="J64" r:id="rId82"/>
    <hyperlink ref="J65" r:id="rId83"/>
    <hyperlink ref="J66" r:id="rId84"/>
    <hyperlink ref="J67" r:id="rId85"/>
    <hyperlink ref="J68" r:id="rId86"/>
    <hyperlink ref="J69" r:id="rId87"/>
    <hyperlink ref="J70" r:id="rId88"/>
    <hyperlink ref="J71" r:id="rId89"/>
    <hyperlink ref="J72" r:id="rId90"/>
    <hyperlink ref="J73" r:id="rId91"/>
    <hyperlink ref="J74" r:id="rId92"/>
    <hyperlink ref="J75" r:id="rId93"/>
    <hyperlink ref="J76" r:id="rId94"/>
    <hyperlink ref="J77" r:id="rId95"/>
    <hyperlink ref="J78" r:id="rId96"/>
    <hyperlink ref="J79" r:id="rId97"/>
    <hyperlink ref="J80" r:id="rId98"/>
    <hyperlink ref="J81" r:id="rId99"/>
    <hyperlink ref="J82" r:id="rId100"/>
    <hyperlink ref="J83" r:id="rId101"/>
    <hyperlink ref="J84" r:id="rId102"/>
    <hyperlink ref="J85" r:id="rId103"/>
    <hyperlink ref="J86" r:id="rId104"/>
    <hyperlink ref="J87" r:id="rId105"/>
    <hyperlink ref="J88" r:id="rId106"/>
    <hyperlink ref="J89" r:id="rId107"/>
    <hyperlink ref="J90" r:id="rId108"/>
    <hyperlink ref="J91" r:id="rId109"/>
    <hyperlink ref="J92" r:id="rId110"/>
    <hyperlink ref="J93" r:id="rId111"/>
    <hyperlink ref="J94" r:id="rId112"/>
    <hyperlink ref="J95" r:id="rId113"/>
    <hyperlink ref="J96" r:id="rId114"/>
    <hyperlink ref="J97" r:id="rId115"/>
    <hyperlink ref="J98" r:id="rId116"/>
    <hyperlink ref="J99" r:id="rId117"/>
    <hyperlink ref="J100" r:id="rId118"/>
    <hyperlink ref="J101" r:id="rId119"/>
    <hyperlink ref="J102" r:id="rId120"/>
    <hyperlink ref="J103" r:id="rId121"/>
    <hyperlink ref="J104" r:id="rId122"/>
    <hyperlink ref="J105" r:id="rId123"/>
    <hyperlink ref="J106" r:id="rId124"/>
    <hyperlink ref="J107" r:id="rId125"/>
    <hyperlink ref="J108" r:id="rId126"/>
    <hyperlink ref="J109" r:id="rId127"/>
    <hyperlink ref="J110" r:id="rId128"/>
    <hyperlink ref="J111" r:id="rId129"/>
    <hyperlink ref="J112" r:id="rId130"/>
    <hyperlink ref="J113" r:id="rId131"/>
    <hyperlink ref="J114" r:id="rId132"/>
    <hyperlink ref="J115" r:id="rId133"/>
    <hyperlink ref="J116" r:id="rId134"/>
    <hyperlink ref="J118" r:id="rId135"/>
    <hyperlink ref="J119" r:id="rId136"/>
    <hyperlink ref="J120" r:id="rId137"/>
    <hyperlink ref="J121" r:id="rId138"/>
    <hyperlink ref="J122" r:id="rId139"/>
    <hyperlink ref="J123" r:id="rId140"/>
    <hyperlink ref="J124" r:id="rId141"/>
    <hyperlink ref="J125" r:id="rId142"/>
    <hyperlink ref="I125" r:id="rId143"/>
    <hyperlink ref="J126" r:id="rId144"/>
    <hyperlink ref="J127" r:id="rId145"/>
    <hyperlink ref="J128" r:id="rId146"/>
    <hyperlink ref="J129" r:id="rId147"/>
    <hyperlink ref="J130" r:id="rId148"/>
    <hyperlink ref="J131" r:id="rId149"/>
    <hyperlink ref="J132" r:id="rId150"/>
    <hyperlink ref="J133" r:id="rId151"/>
    <hyperlink ref="J134" r:id="rId152"/>
    <hyperlink ref="J135" r:id="rId153"/>
    <hyperlink ref="J136" r:id="rId154"/>
    <hyperlink ref="J137" r:id="rId155"/>
    <hyperlink ref="J138" r:id="rId156"/>
    <hyperlink ref="J139" r:id="rId157"/>
    <hyperlink ref="J140" r:id="rId158"/>
    <hyperlink ref="J141" r:id="rId159" display="..\11. ORDENES\ORDENES 2019\1098-2019 MARIA GUILLERMINA AGUILAR JOVEL.pdf"/>
    <hyperlink ref="J142" r:id="rId160"/>
    <hyperlink ref="J143" r:id="rId161"/>
    <hyperlink ref="J144" r:id="rId162" display="..\11. ORDENES\ORDENES 2019\1091-2019 BUSINESS TECHNOLOGIES.pdf"/>
    <hyperlink ref="J145" r:id="rId163"/>
    <hyperlink ref="J146" r:id="rId164"/>
    <hyperlink ref="J147" r:id="rId165"/>
    <hyperlink ref="J148" r:id="rId166"/>
    <hyperlink ref="J149" r:id="rId167"/>
    <hyperlink ref="J150" r:id="rId168"/>
    <hyperlink ref="J151" r:id="rId169"/>
    <hyperlink ref="J152" r:id="rId170" display="..\11. ORDENES\ORDENES 2019\1090-2019 INNOVACIONES MEDICAS.pdf"/>
    <hyperlink ref="J153" r:id="rId171"/>
    <hyperlink ref="J154" r:id="rId172"/>
    <hyperlink ref="J155" r:id="rId173"/>
    <hyperlink ref="J156" r:id="rId174"/>
    <hyperlink ref="J158" r:id="rId175"/>
    <hyperlink ref="J159" r:id="rId176"/>
    <hyperlink ref="J160" r:id="rId177"/>
    <hyperlink ref="J161" r:id="rId178"/>
    <hyperlink ref="J162" r:id="rId179"/>
    <hyperlink ref="J163" r:id="rId180"/>
    <hyperlink ref="J164" r:id="rId181"/>
    <hyperlink ref="J165" r:id="rId182"/>
    <hyperlink ref="J166" r:id="rId183"/>
    <hyperlink ref="J167" r:id="rId184"/>
    <hyperlink ref="J168" r:id="rId185"/>
    <hyperlink ref="J169" r:id="rId186"/>
    <hyperlink ref="J170" r:id="rId187"/>
    <hyperlink ref="J171" r:id="rId188"/>
    <hyperlink ref="J172" r:id="rId189"/>
    <hyperlink ref="J173" r:id="rId190"/>
    <hyperlink ref="J175" r:id="rId191"/>
    <hyperlink ref="J176" r:id="rId192"/>
    <hyperlink ref="J177" r:id="rId193"/>
    <hyperlink ref="J209" r:id="rId194"/>
    <hyperlink ref="J234" r:id="rId195"/>
    <hyperlink ref="J225" r:id="rId196"/>
    <hyperlink ref="J224" r:id="rId197"/>
    <hyperlink ref="J220" r:id="rId198"/>
    <hyperlink ref="J219" r:id="rId199"/>
    <hyperlink ref="J212" r:id="rId200" display="Orden de compra  Nº 1180/2019"/>
    <hyperlink ref="J211" r:id="rId201" display="Orden de compra  Nº 1179/2019"/>
    <hyperlink ref="J210" r:id="rId202"/>
    <hyperlink ref="J235" r:id="rId203" display="Orden de Compra  Nº 1181/2019"/>
    <hyperlink ref="J238" r:id="rId204" display="Orden de Compra  Nº 1181/2019"/>
    <hyperlink ref="J237" r:id="rId205" display="Orden de Compra  Nº 1181/2019"/>
    <hyperlink ref="J20" r:id="rId206"/>
    <hyperlink ref="J213" r:id="rId207"/>
    <hyperlink ref="J214" r:id="rId208"/>
    <hyperlink ref="J215" r:id="rId209"/>
    <hyperlink ref="J216" r:id="rId210"/>
    <hyperlink ref="J217" r:id="rId211"/>
    <hyperlink ref="J218" r:id="rId212"/>
    <hyperlink ref="J221" r:id="rId213"/>
    <hyperlink ref="J222" r:id="rId214"/>
    <hyperlink ref="J223" r:id="rId215"/>
    <hyperlink ref="J226" r:id="rId216"/>
    <hyperlink ref="J227" r:id="rId217"/>
    <hyperlink ref="J228" r:id="rId218"/>
    <hyperlink ref="J229" r:id="rId219"/>
    <hyperlink ref="J230" r:id="rId220"/>
    <hyperlink ref="J231" r:id="rId221"/>
    <hyperlink ref="J232" r:id="rId222"/>
    <hyperlink ref="J233" r:id="rId223"/>
    <hyperlink ref="J239" r:id="rId224"/>
    <hyperlink ref="J240" r:id="rId225"/>
    <hyperlink ref="J241" r:id="rId226"/>
    <hyperlink ref="J242" r:id="rId227"/>
    <hyperlink ref="J243" r:id="rId228"/>
    <hyperlink ref="J244" r:id="rId229"/>
    <hyperlink ref="J245" r:id="rId230"/>
    <hyperlink ref="J246" r:id="rId231"/>
    <hyperlink ref="J247" r:id="rId232"/>
    <hyperlink ref="J248" r:id="rId233"/>
    <hyperlink ref="J249" r:id="rId234"/>
    <hyperlink ref="J250" r:id="rId235"/>
    <hyperlink ref="J252" r:id="rId236"/>
    <hyperlink ref="J254" r:id="rId237"/>
    <hyperlink ref="J255" r:id="rId238"/>
    <hyperlink ref="J256" r:id="rId239"/>
    <hyperlink ref="J257" r:id="rId240"/>
    <hyperlink ref="J258" r:id="rId241"/>
    <hyperlink ref="J259" r:id="rId242"/>
    <hyperlink ref="J260" r:id="rId243"/>
    <hyperlink ref="J261" r:id="rId244"/>
    <hyperlink ref="J262" r:id="rId245"/>
    <hyperlink ref="J263" r:id="rId246"/>
    <hyperlink ref="J264" r:id="rId247"/>
    <hyperlink ref="J265" r:id="rId248"/>
    <hyperlink ref="J268" r:id="rId249"/>
    <hyperlink ref="J269" r:id="rId250"/>
    <hyperlink ref="J270" r:id="rId251"/>
    <hyperlink ref="J271" r:id="rId252"/>
    <hyperlink ref="J266" r:id="rId253"/>
    <hyperlink ref="J267" r:id="rId254"/>
    <hyperlink ref="J253" r:id="rId255"/>
  </hyperlinks>
  <printOptions horizontalCentered="1"/>
  <pageMargins left="0" right="0" top="0" bottom="0" header="0" footer="0"/>
  <pageSetup paperSize="2519" scale="51" orientation="landscape" r:id="rId256"/>
  <headerFooter alignWithMargins="0"/>
  <colBreaks count="1" manualBreakCount="1">
    <brk id="20" max="1048575" man="1"/>
  </colBreaks>
  <drawing r:id="rId2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2011</vt:lpstr>
      <vt:lpstr>2012</vt:lpstr>
      <vt:lpstr>2013</vt:lpstr>
      <vt:lpstr>2014</vt:lpstr>
      <vt:lpstr>2015</vt:lpstr>
      <vt:lpstr>2016</vt:lpstr>
      <vt:lpstr>2017</vt:lpstr>
      <vt:lpstr>2018</vt:lpstr>
      <vt:lpstr>2019</vt:lpstr>
      <vt:lpstr>2020</vt:lpstr>
      <vt:lpstr>2021</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'2011'!Títulos_a_imprimir</vt:lpstr>
      <vt:lpstr>'2012'!Títulos_a_imprimir</vt:lpstr>
      <vt:lpstr>'2013'!Títulos_a_imprimir</vt:lpstr>
      <vt:lpstr>'2019'!Títulos_a_imprimir</vt:lpstr>
      <vt:lpstr>'2021'!Títulos_a_imprimir</vt:lpstr>
    </vt:vector>
  </TitlesOfParts>
  <Company>Fondo de Protección de Lisiados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barbarava</dc:creator>
  <cp:lastModifiedBy>carmen de oliva</cp:lastModifiedBy>
  <cp:lastPrinted>2021-10-04T15:13:27Z</cp:lastPrinted>
  <dcterms:created xsi:type="dcterms:W3CDTF">2003-10-15T14:02:52Z</dcterms:created>
  <dcterms:modified xsi:type="dcterms:W3CDTF">2021-10-04T15:19:03Z</dcterms:modified>
</cp:coreProperties>
</file>